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MonthB" sheetId="2" r:id="rId5"/>
    <sheet state="visible" name="YearB" sheetId="3" r:id="rId6"/>
    <sheet state="visible" name="Holiday" sheetId="4" r:id="rId7"/>
    <sheet state="visible" name="UKGDat" sheetId="5" r:id="rId8"/>
    <sheet state="visible" name="Absenses" sheetId="6" r:id="rId9"/>
    <sheet state="visible" name="Criterias" sheetId="7" r:id="rId10"/>
  </sheets>
  <definedNames>
    <definedName hidden="1" localSheetId="0" name="_xlnm._FilterDatabase">Dashboard!$A$1:$S$57</definedName>
    <definedName hidden="1" localSheetId="1" name="_xlnm._FilterDatabase">MonthB!$A$1:$V$57</definedName>
    <definedName hidden="1" localSheetId="2" name="_xlnm._FilterDatabase">YearB!$A$1:$G$57</definedName>
    <definedName hidden="1" localSheetId="3" name="_xlnm._FilterDatabase">Holiday!$A$1:$O$57</definedName>
    <definedName hidden="1" localSheetId="4" name="_xlnm._FilterDatabase">UKGDat!$A$1:$I$57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Thanksgiving</t>
      </text>
    </comment>
    <comment authorId="0" ref="H1">
      <text>
        <t xml:space="preserve">Xmas</t>
      </text>
    </comment>
    <comment authorId="0" ref="I1">
      <text>
        <t xml:space="preserve">New Years</t>
      </text>
    </comment>
    <comment authorId="0" ref="J1">
      <text>
        <t xml:space="preserve">Memorial Day</t>
      </text>
    </comment>
    <comment authorId="0" ref="K1">
      <text>
        <t xml:space="preserve">4th of July</t>
      </text>
    </comment>
    <comment authorId="0" ref="L1">
      <text>
        <t xml:space="preserve">Labor Day</t>
      </text>
    </comment>
    <comment authorId="0" ref="M1">
      <text>
        <t xml:space="preserve">ThanksGiving</t>
      </text>
    </comment>
    <comment authorId="0" ref="N1">
      <text>
        <t xml:space="preserve">Christmas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1">
      <text>
        <t xml:space="preserve">Bereavement</t>
      </text>
    </comment>
    <comment authorId="0" ref="H21">
      <text>
        <t xml:space="preserve">Bereavement</t>
      </text>
    </comment>
  </commentList>
</comments>
</file>

<file path=xl/sharedStrings.xml><?xml version="1.0" encoding="utf-8"?>
<sst xmlns="http://schemas.openxmlformats.org/spreadsheetml/2006/main" count="527" uniqueCount="221">
  <si>
    <t>Status</t>
  </si>
  <si>
    <t>Hire  Date</t>
  </si>
  <si>
    <t>Managers</t>
  </si>
  <si>
    <t>Departments</t>
  </si>
  <si>
    <t>First</t>
  </si>
  <si>
    <t>Last</t>
  </si>
  <si>
    <t>Sept-2024</t>
  </si>
  <si>
    <t>Oct-2024</t>
  </si>
  <si>
    <t>Nov-2024</t>
  </si>
  <si>
    <t>Dec-2024</t>
  </si>
  <si>
    <t>Jan-2025</t>
  </si>
  <si>
    <t>Feb-2025</t>
  </si>
  <si>
    <t>Mar-2025</t>
  </si>
  <si>
    <t>April-2025</t>
  </si>
  <si>
    <t>May-2025</t>
  </si>
  <si>
    <t>June-2025</t>
  </si>
  <si>
    <t>Yearly Bonus</t>
  </si>
  <si>
    <t>Monthly</t>
  </si>
  <si>
    <t>Sub Team</t>
  </si>
  <si>
    <t>FT</t>
  </si>
  <si>
    <t>Melissa K. Lackey</t>
  </si>
  <si>
    <t>Brian Butler</t>
  </si>
  <si>
    <t>#  of Rows</t>
  </si>
  <si>
    <t>Hrs</t>
  </si>
  <si>
    <t>Hire Date</t>
  </si>
  <si>
    <t>DepartM</t>
  </si>
  <si>
    <t>Manager</t>
  </si>
  <si>
    <t>Sept 24</t>
  </si>
  <si>
    <t>Oct 24</t>
  </si>
  <si>
    <t>Nov 24</t>
  </si>
  <si>
    <t>Dec 24</t>
  </si>
  <si>
    <t>Jan 25</t>
  </si>
  <si>
    <t>Feb 25</t>
  </si>
  <si>
    <t>Mar 25</t>
  </si>
  <si>
    <t>Apr 25</t>
  </si>
  <si>
    <t>May 25</t>
  </si>
  <si>
    <t>Jun 25</t>
  </si>
  <si>
    <t>Jul 25</t>
  </si>
  <si>
    <t>Aug 25</t>
  </si>
  <si>
    <t>Sep 25</t>
  </si>
  <si>
    <t>Oct 25</t>
  </si>
  <si>
    <t>Nov 25</t>
  </si>
  <si>
    <t>Dec 25</t>
  </si>
  <si>
    <t>"=B2 &lt;= (TODAY() - 180)"</t>
  </si>
  <si>
    <t># of Rows</t>
  </si>
  <si>
    <t>DeptM</t>
  </si>
  <si>
    <t>$$</t>
  </si>
  <si>
    <t>Total</t>
  </si>
  <si>
    <t>Avg Hrs/Day</t>
  </si>
  <si>
    <t>11/28/2024</t>
  </si>
  <si>
    <t>12/25/2024</t>
  </si>
  <si>
    <t>1/1/2025</t>
  </si>
  <si>
    <t>5/26/2025</t>
  </si>
  <si>
    <t>7/04/2025</t>
  </si>
  <si>
    <t>9/21/2025</t>
  </si>
  <si>
    <t>11/27/2025</t>
  </si>
  <si>
    <t>12/25/2025</t>
  </si>
  <si>
    <t>Met HandBook Criterias, Work day before and week of Holiday. Even if it's scheduled Vacation</t>
  </si>
  <si>
    <t>No</t>
  </si>
  <si>
    <t>To qualify for holiday pay, you must meet the following requirements:
1. **Employment Duration**: Be employed with the company for at least six months.
2. **Attendance**: Work your scheduled shifts both the day before and the week of the holiday.
3. **Time-Off Restrictions**: Avoid taking vacation or calling off during the week of any holiday, as this will disqualify you from receiving holiday pay.
Thank you for your commitment to ensuring smooth operations during our busiest times!</t>
  </si>
  <si>
    <t>Location</t>
  </si>
  <si>
    <t>Department</t>
  </si>
  <si>
    <t>Aubrey</t>
  </si>
  <si>
    <t>Henry</t>
  </si>
  <si>
    <t>Sawmill</t>
  </si>
  <si>
    <t>Drivers</t>
  </si>
  <si>
    <t>Ryan Brown</t>
  </si>
  <si>
    <t>Active</t>
  </si>
  <si>
    <t>NO</t>
  </si>
  <si>
    <t>Thomas</t>
  </si>
  <si>
    <t>Jackson</t>
  </si>
  <si>
    <t>Brent</t>
  </si>
  <si>
    <t>Remy</t>
  </si>
  <si>
    <t>04/30/0225</t>
  </si>
  <si>
    <t>Owen</t>
  </si>
  <si>
    <t>Chilcoat</t>
  </si>
  <si>
    <t>David</t>
  </si>
  <si>
    <t>Perry</t>
  </si>
  <si>
    <t>Jeffrey</t>
  </si>
  <si>
    <t>Spillner</t>
  </si>
  <si>
    <t>PT</t>
  </si>
  <si>
    <t>Jed</t>
  </si>
  <si>
    <t>Reichard</t>
  </si>
  <si>
    <t>Mark</t>
  </si>
  <si>
    <t>Rost</t>
  </si>
  <si>
    <t>James</t>
  </si>
  <si>
    <t>Bell</t>
  </si>
  <si>
    <t>Kevin</t>
  </si>
  <si>
    <t>Shelton</t>
  </si>
  <si>
    <t>Kelly</t>
  </si>
  <si>
    <t>Johnson</t>
  </si>
  <si>
    <t>Clerk</t>
  </si>
  <si>
    <t>Lisa</t>
  </si>
  <si>
    <t>Ashardae</t>
  </si>
  <si>
    <t>Robinson</t>
  </si>
  <si>
    <t>Ashley</t>
  </si>
  <si>
    <t>Whightsel</t>
  </si>
  <si>
    <t>Demetria</t>
  </si>
  <si>
    <t>Angela</t>
  </si>
  <si>
    <t>Moss</t>
  </si>
  <si>
    <t>Newark</t>
  </si>
  <si>
    <t>Karmen</t>
  </si>
  <si>
    <t>Nelson</t>
  </si>
  <si>
    <t>04/21/0225</t>
  </si>
  <si>
    <t>Ingrid</t>
  </si>
  <si>
    <t>Heineman</t>
  </si>
  <si>
    <t>Omar</t>
  </si>
  <si>
    <t>Ramirez Cruz</t>
  </si>
  <si>
    <t>Muirfield</t>
  </si>
  <si>
    <t>Dorian</t>
  </si>
  <si>
    <t>Grant</t>
  </si>
  <si>
    <t>New Albany</t>
  </si>
  <si>
    <t>Mabry</t>
  </si>
  <si>
    <t>Lynn</t>
  </si>
  <si>
    <t>Kerst</t>
  </si>
  <si>
    <t>South Dublin</t>
  </si>
  <si>
    <t>LIsa</t>
  </si>
  <si>
    <t>Regina</t>
  </si>
  <si>
    <t>Barnett</t>
  </si>
  <si>
    <t>Shelly</t>
  </si>
  <si>
    <t>Beckman</t>
  </si>
  <si>
    <t>Granville</t>
  </si>
  <si>
    <t>Nellie</t>
  </si>
  <si>
    <t>Cumbow</t>
  </si>
  <si>
    <t>Dale</t>
  </si>
  <si>
    <t>Dipali</t>
  </si>
  <si>
    <t>Dutta</t>
  </si>
  <si>
    <t>Jordyn</t>
  </si>
  <si>
    <t>Grieser</t>
  </si>
  <si>
    <t>Heather</t>
  </si>
  <si>
    <t>Haskins</t>
  </si>
  <si>
    <t>Beth</t>
  </si>
  <si>
    <t>Artz</t>
  </si>
  <si>
    <t>Alterations/Shared</t>
  </si>
  <si>
    <t>InSun</t>
  </si>
  <si>
    <t>Hong</t>
  </si>
  <si>
    <t>Alterations</t>
  </si>
  <si>
    <t>Francisco</t>
  </si>
  <si>
    <t>Hernandez</t>
  </si>
  <si>
    <t>Shirt Pressers</t>
  </si>
  <si>
    <t>Silvia</t>
  </si>
  <si>
    <t>Cedeno</t>
  </si>
  <si>
    <t>Jorge</t>
  </si>
  <si>
    <t>Delgado</t>
  </si>
  <si>
    <t>Karla</t>
  </si>
  <si>
    <t>Mercado</t>
  </si>
  <si>
    <t>Gloria</t>
  </si>
  <si>
    <t>Salto</t>
  </si>
  <si>
    <t>Dry Clean Production</t>
  </si>
  <si>
    <t>Marcela</t>
  </si>
  <si>
    <t>Mora</t>
  </si>
  <si>
    <t>Mireya</t>
  </si>
  <si>
    <t>Martinez Rivas</t>
  </si>
  <si>
    <t>Kaylee</t>
  </si>
  <si>
    <t>Lackey</t>
  </si>
  <si>
    <t>Margaret</t>
  </si>
  <si>
    <t>Butler</t>
  </si>
  <si>
    <t>Karen</t>
  </si>
  <si>
    <t>Hay</t>
  </si>
  <si>
    <t>Patricia</t>
  </si>
  <si>
    <t>Law</t>
  </si>
  <si>
    <t>Kenneth</t>
  </si>
  <si>
    <t>Joy</t>
  </si>
  <si>
    <t>Marlene</t>
  </si>
  <si>
    <t>Duarte</t>
  </si>
  <si>
    <t>Dry Clean Pressers</t>
  </si>
  <si>
    <t>Janice</t>
  </si>
  <si>
    <t>Duffy</t>
  </si>
  <si>
    <t>Jessie</t>
  </si>
  <si>
    <t>Casillo</t>
  </si>
  <si>
    <t>Paul</t>
  </si>
  <si>
    <t>Davis</t>
  </si>
  <si>
    <t>Delivery Shuttle</t>
  </si>
  <si>
    <t>Demetrio</t>
  </si>
  <si>
    <t>Santiago</t>
  </si>
  <si>
    <t>Cleaners</t>
  </si>
  <si>
    <t>Darius</t>
  </si>
  <si>
    <t>Melissa</t>
  </si>
  <si>
    <t>Anne</t>
  </si>
  <si>
    <t>Cooper</t>
  </si>
  <si>
    <t>Adele</t>
  </si>
  <si>
    <t>Thomasson</t>
  </si>
  <si>
    <t>Office</t>
  </si>
  <si>
    <t>Sea</t>
  </si>
  <si>
    <t>Khun</t>
  </si>
  <si>
    <t>Ryan</t>
  </si>
  <si>
    <t>Brown</t>
  </si>
  <si>
    <t>Corporate</t>
  </si>
  <si>
    <t>Brian</t>
  </si>
  <si>
    <t>Gregory</t>
  </si>
  <si>
    <t>N/A</t>
  </si>
  <si>
    <t>TRD/ABS1</t>
  </si>
  <si>
    <t>TRD/ABS2</t>
  </si>
  <si>
    <t>TRD/ABS3</t>
  </si>
  <si>
    <t>TRD/ABS4</t>
  </si>
  <si>
    <t>TRD/ABS5</t>
  </si>
  <si>
    <t>TRD/ABS6</t>
  </si>
  <si>
    <t>TRD/ABS7</t>
  </si>
  <si>
    <t>TRD/ABS8</t>
  </si>
  <si>
    <t>TRD/ABS9</t>
  </si>
  <si>
    <t>TRD/ABS10</t>
  </si>
  <si>
    <t>TRD/ABS11</t>
  </si>
  <si>
    <t>TRD/ABS12</t>
  </si>
  <si>
    <t>TRD/ABS13</t>
  </si>
  <si>
    <t>TRD/ABS14</t>
  </si>
  <si>
    <t>TRD/ABS15</t>
  </si>
  <si>
    <t>TRD/ABS16</t>
  </si>
  <si>
    <t>TRD/ABS17</t>
  </si>
  <si>
    <t>TRD/ABS18</t>
  </si>
  <si>
    <t>TRD/ABS19</t>
  </si>
  <si>
    <t>TRD/ABS20</t>
  </si>
  <si>
    <t>TRD/ABS21</t>
  </si>
  <si>
    <t>TRD/ABS22</t>
  </si>
  <si>
    <t>TRD/ABS23</t>
  </si>
  <si>
    <t>TRD/ABS24</t>
  </si>
  <si>
    <t>TRD/ABS25</t>
  </si>
  <si>
    <t>TRD/ABS26</t>
  </si>
  <si>
    <t>TRD/ABS27</t>
  </si>
  <si>
    <r>
      <rPr>
        <rFont val="Arial"/>
        <b/>
        <color theme="1"/>
      </rPr>
      <t>Full-time employees are eligible to receive an attendance bonus at our Annual Holiday Party! Here’s how it works:</t>
    </r>
    <r>
      <rPr>
        <rFont val="Arial"/>
        <color theme="1"/>
      </rPr>
      <t xml:space="preserve">
$300 for perfect attendance throughout the year
$275 for only one absence or tardy
$250 for up to two absences or tardies
For team members who joined us between 6–11 months ago, this bonus will be prorated accordingly. We appreciate your dedication and commitment, and this bonus is one way we recognize your hard work!</t>
    </r>
  </si>
  <si>
    <r>
      <rPr>
        <rFont val="Arial"/>
        <b/>
        <color theme="1"/>
      </rPr>
      <t>Full-time employees can earn a $100 bonus each month for perfect attendance! Here’s what qualifies as perfect attendance:</t>
    </r>
    <r>
      <rPr>
        <rFont val="Arial"/>
        <color theme="1"/>
      </rPr>
      <t xml:space="preserve">
No unexpected absences, tardies, late arrivals, or *unapproved early departures (*By a Manager)
Part-time employees are eligible for a half bonus of $50 each month for perfect attendance.
During our busy months, May and October, the bonus doubles to $200 for full-time and $100 for part-time team members. Thank you for showing up every day and helping us keep things running smoothly!</t>
    </r>
  </si>
  <si>
    <r>
      <rPr>
        <rFont val="Arial"/>
        <b/>
        <color theme="1"/>
      </rPr>
      <t>To qualify for holiday pay, you must meet the following requirements:</t>
    </r>
    <r>
      <rPr>
        <rFont val="Arial"/>
        <color theme="1"/>
      </rPr>
      <t xml:space="preserve">
Have been with the company for at least 6 months
Work the day before and the day after the holiday
Thank you for helping us maintain smooth operations around these busy times!</t>
    </r>
  </si>
</sst>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quot;$&quot;#,##0.00"/>
    <numFmt numFmtId="166" formatCode="m/d/yyyy"/>
    <numFmt numFmtId="167" formatCode="mmm d"/>
    <numFmt numFmtId="168" formatCode="M/d/yyyy"/>
  </numFmts>
  <fonts count="9">
    <font>
      <sz val="10.0"/>
      <color rgb="FF000000"/>
      <name val="Arial"/>
      <scheme val="minor"/>
    </font>
    <font>
      <color theme="1"/>
      <name val="Arial"/>
      <scheme val="minor"/>
    </font>
    <font>
      <b/>
      <sz val="17.0"/>
      <color rgb="FFFF0000"/>
      <name val="Arial"/>
      <scheme val="minor"/>
    </font>
    <font>
      <sz val="9.0"/>
      <color theme="1"/>
      <name val="Arial"/>
      <scheme val="minor"/>
    </font>
    <font>
      <sz val="9.0"/>
      <color rgb="FF000000"/>
      <name val="&quot;Google Sans Mono&quot;"/>
    </font>
    <font>
      <b/>
      <color rgb="FFFF0000"/>
      <name val="Arial"/>
      <scheme val="minor"/>
    </font>
    <font>
      <sz val="11.0"/>
      <color rgb="FF000000"/>
      <name val="Calibri"/>
    </font>
    <font>
      <color theme="1"/>
      <name val="Arial"/>
    </font>
    <font>
      <color rgb="FFFF0000"/>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21">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B7E1CD"/>
      </left>
      <right style="thin">
        <color rgb="FFB7E1CD"/>
      </right>
      <top style="thin">
        <color rgb="FFB7E1CD"/>
      </top>
      <bottom style="thin">
        <color rgb="FFB7E1CD"/>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4C7C3"/>
      </left>
      <right style="thin">
        <color rgb="FFF4C7C3"/>
      </right>
      <top style="thin">
        <color rgb="FFF4C7C3"/>
      </top>
      <bottom style="thin">
        <color rgb="FFF4C7C3"/>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4C7C3"/>
      </left>
      <right style="thin">
        <color rgb="FFF4C7C3"/>
      </right>
      <top style="thin">
        <color rgb="FFF4C7C3"/>
      </top>
      <bottom style="thin">
        <color rgb="FF284E3F"/>
      </bottom>
    </border>
    <border>
      <left style="thin">
        <color rgb="FFF6F8F9"/>
      </left>
      <right style="thin">
        <color rgb="FF284E3F"/>
      </right>
      <top style="thin">
        <color rgb="FFF6F8F9"/>
      </top>
      <bottom style="thin">
        <color rgb="FF284E3F"/>
      </bottom>
    </border>
    <border>
      <left style="thin">
        <color rgb="FFB7E1CD"/>
      </left>
      <right style="thin">
        <color rgb="FF284E3F"/>
      </right>
      <top style="thin">
        <color rgb="FFB7E1CD"/>
      </top>
      <bottom style="thin">
        <color rgb="FFB7E1CD"/>
      </bottom>
    </border>
    <border>
      <left style="thin">
        <color rgb="FFB7E1CD"/>
      </left>
      <right style="thin">
        <color rgb="FFB7E1CD"/>
      </right>
      <top style="thin">
        <color rgb="FFB7E1CD"/>
      </top>
      <bottom style="thin">
        <color rgb="FF284E3F"/>
      </bottom>
    </border>
    <border>
      <left style="thin">
        <color rgb="FFB7E1CD"/>
      </left>
      <right style="thin">
        <color rgb="FF284E3F"/>
      </right>
      <top style="thin">
        <color rgb="FFB7E1CD"/>
      </top>
      <bottom style="thin">
        <color rgb="FF284E3F"/>
      </bottom>
    </border>
    <border>
      <left style="thin">
        <color rgb="FFFF0000"/>
      </left>
      <right style="thin">
        <color rgb="FFFF0000"/>
      </right>
      <top style="thin">
        <color rgb="FFFF0000"/>
      </top>
      <bottom style="thin">
        <color rgb="FFFF0000"/>
      </bottom>
    </border>
    <border>
      <left style="thin">
        <color rgb="FFFFFF00"/>
      </left>
      <right style="thin">
        <color rgb="FFFFFF00"/>
      </right>
      <top style="thin">
        <color rgb="FFFFFF00"/>
      </top>
      <bottom style="thin">
        <color rgb="FFFFFF00"/>
      </bottom>
    </border>
  </borders>
  <cellStyleXfs count="1">
    <xf borderId="0" fillId="0" fontId="0" numFmtId="0" applyAlignment="1" applyFont="1"/>
  </cellStyleXfs>
  <cellXfs count="20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49" xfId="0" applyAlignment="1" applyBorder="1" applyFont="1" applyNumberFormat="1">
      <alignment horizontal="left" readingOrder="0" shrinkToFit="0" vertical="center" wrapText="0"/>
    </xf>
    <xf borderId="2" fillId="0" fontId="1" numFmtId="0" xfId="0" applyAlignment="1" applyBorder="1" applyFont="1">
      <alignment horizontal="right" readingOrder="0" shrinkToFit="0" vertical="center" wrapText="0"/>
    </xf>
    <xf borderId="3" fillId="0" fontId="1" numFmtId="0" xfId="0" applyAlignment="1" applyBorder="1" applyFont="1">
      <alignment horizontal="right" readingOrder="0" shrinkToFit="0" vertical="center" wrapText="0"/>
    </xf>
    <xf borderId="0" fillId="0" fontId="1" numFmtId="0" xfId="0" applyAlignment="1" applyFont="1">
      <alignment horizontal="center" readingOrder="0"/>
    </xf>
    <xf borderId="4" fillId="0" fontId="1" numFmtId="0" xfId="0" applyAlignment="1" applyBorder="1" applyFont="1">
      <alignment shrinkToFit="0" vertical="center" wrapText="0"/>
    </xf>
    <xf borderId="5" fillId="0" fontId="1" numFmtId="164" xfId="0" applyAlignment="1" applyBorder="1" applyFont="1" applyNumberFormat="1">
      <alignment shrinkToFit="0" vertical="center" wrapText="0"/>
    </xf>
    <xf borderId="5"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6" fillId="0" fontId="1" numFmtId="0" xfId="0" applyAlignment="1" applyBorder="1" applyFont="1">
      <alignment shrinkToFit="0" vertical="center" wrapText="0"/>
    </xf>
    <xf borderId="5" fillId="0" fontId="1" numFmtId="165" xfId="0" applyAlignment="1" applyBorder="1" applyFont="1" applyNumberFormat="1">
      <alignment shrinkToFit="0" vertical="center" wrapText="0"/>
    </xf>
    <xf borderId="7" fillId="0" fontId="1" numFmtId="0" xfId="0" applyAlignment="1" applyBorder="1" applyFont="1">
      <alignment shrinkToFit="0" vertical="center" wrapText="0"/>
    </xf>
    <xf borderId="0" fillId="0" fontId="1" numFmtId="0" xfId="0" applyAlignment="1" applyFont="1">
      <alignment horizontal="center"/>
    </xf>
    <xf borderId="8" fillId="0" fontId="1" numFmtId="0" xfId="0" applyAlignment="1" applyBorder="1" applyFont="1">
      <alignment shrinkToFit="0" vertical="center" wrapText="0"/>
    </xf>
    <xf borderId="9" fillId="0" fontId="1" numFmtId="164" xfId="0" applyAlignment="1" applyBorder="1" applyFont="1" applyNumberForma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0" fillId="0" fontId="1" numFmtId="0" xfId="0" applyAlignment="1" applyBorder="1" applyFont="1">
      <alignment shrinkToFit="0" vertical="center" wrapText="0"/>
    </xf>
    <xf borderId="9" fillId="0" fontId="1" numFmtId="165" xfId="0" applyAlignment="1" applyBorder="1" applyFont="1" applyNumberFormat="1">
      <alignment shrinkToFit="0" vertical="center" wrapText="0"/>
    </xf>
    <xf borderId="11" fillId="0" fontId="1" numFmtId="0" xfId="0" applyAlignment="1" applyBorder="1" applyFont="1">
      <alignment shrinkToFit="0" vertical="center" wrapText="0"/>
    </xf>
    <xf borderId="0" fillId="0" fontId="2" numFmtId="0" xfId="0" applyAlignment="1" applyFont="1">
      <alignment horizontal="center" readingOrder="0" vertical="center"/>
    </xf>
    <xf borderId="11" fillId="0" fontId="1" numFmtId="0" xfId="0" applyAlignment="1" applyBorder="1" applyFont="1">
      <alignment readingOrder="0" shrinkToFit="0" vertical="center" wrapText="0"/>
    </xf>
    <xf borderId="0" fillId="0" fontId="1" numFmtId="0" xfId="0" applyAlignment="1" applyFont="1">
      <alignment horizontal="center" readingOrder="0"/>
    </xf>
    <xf borderId="5" fillId="0" fontId="1" numFmtId="166" xfId="0" applyAlignment="1" applyBorder="1" applyFont="1" applyNumberFormat="1">
      <alignment shrinkToFit="0" vertical="center" wrapText="0"/>
    </xf>
    <xf borderId="9" fillId="0" fontId="1" numFmtId="166" xfId="0" applyAlignment="1" applyBorder="1" applyFont="1" applyNumberFormat="1">
      <alignment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6" fillId="0" fontId="1" numFmtId="0" xfId="0" applyAlignment="1" applyBorder="1" applyFont="1">
      <alignment shrinkToFit="0" vertical="center" wrapText="0"/>
    </xf>
    <xf borderId="11" fillId="0" fontId="1" numFmtId="0" xfId="0" applyAlignment="1" applyBorder="1" applyFont="1">
      <alignment shrinkToFit="0" vertical="center" wrapText="0"/>
    </xf>
    <xf borderId="10" fillId="0" fontId="1" numFmtId="0" xfId="0" applyAlignment="1" applyBorder="1" applyFont="1">
      <alignment shrinkToFit="0" vertical="center" wrapText="0"/>
    </xf>
    <xf borderId="10" fillId="0" fontId="1" numFmtId="0" xfId="0" applyAlignment="1" applyBorder="1" applyFont="1">
      <alignment shrinkToFit="0" vertical="center" wrapText="0"/>
    </xf>
    <xf borderId="7" fillId="0" fontId="1" numFmtId="0" xfId="0" applyAlignment="1" applyBorder="1" applyFont="1">
      <alignment shrinkToFit="0" vertical="center" wrapText="0"/>
    </xf>
    <xf borderId="12" fillId="0" fontId="1" numFmtId="0" xfId="0" applyAlignment="1" applyBorder="1" applyFont="1">
      <alignment shrinkToFit="0" vertical="center" wrapText="0"/>
    </xf>
    <xf borderId="13" fillId="0" fontId="1" numFmtId="164" xfId="0" applyAlignment="1" applyBorder="1" applyFont="1" applyNumberFormat="1">
      <alignment shrinkToFit="0" vertical="center" wrapText="0"/>
    </xf>
    <xf borderId="13" fillId="0" fontId="1" numFmtId="0" xfId="0" applyAlignment="1" applyBorder="1" applyFont="1">
      <alignment shrinkToFit="0" vertical="center" wrapText="0"/>
    </xf>
    <xf borderId="13" fillId="0" fontId="1" numFmtId="0" xfId="0" applyAlignment="1" applyBorder="1" applyFont="1">
      <alignment shrinkToFit="0" vertical="center" wrapText="0"/>
    </xf>
    <xf borderId="13" fillId="0" fontId="1" numFmtId="0" xfId="0" applyAlignment="1" applyBorder="1" applyFont="1">
      <alignment shrinkToFit="0" vertical="center" wrapText="0"/>
    </xf>
    <xf borderId="13" fillId="0" fontId="1" numFmtId="0" xfId="0" applyAlignment="1" applyBorder="1" applyFont="1">
      <alignment shrinkToFit="0" vertical="center" wrapText="0"/>
    </xf>
    <xf borderId="14" fillId="0" fontId="1" numFmtId="0" xfId="0" applyAlignment="1" applyBorder="1" applyFont="1">
      <alignment shrinkToFit="0" vertical="center" wrapText="0"/>
    </xf>
    <xf borderId="13" fillId="0" fontId="1" numFmtId="165" xfId="0" applyAlignment="1" applyBorder="1" applyFont="1" applyNumberFormat="1">
      <alignment shrinkToFit="0" vertical="center" wrapText="0"/>
    </xf>
    <xf borderId="15" fillId="0" fontId="1" numFmtId="0" xfId="0" applyAlignment="1" applyBorder="1" applyFont="1">
      <alignment shrinkToFit="0" vertical="center" wrapText="0"/>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1" numFmtId="0" xfId="0" applyAlignment="1" applyFont="1">
      <alignment readingOrder="0"/>
    </xf>
    <xf borderId="0" fillId="2" fontId="4" numFmtId="0" xfId="0" applyAlignment="1" applyFill="1" applyFont="1">
      <alignment horizontal="right"/>
    </xf>
    <xf borderId="0" fillId="0" fontId="1" numFmtId="0" xfId="0" applyAlignment="1" applyFont="1">
      <alignment horizontal="right"/>
    </xf>
    <xf borderId="0" fillId="0" fontId="3" numFmtId="0" xfId="0" applyAlignment="1" applyFont="1">
      <alignment horizontal="left" readingOrder="0" shrinkToFit="0" vertical="top" wrapText="1"/>
    </xf>
    <xf borderId="0" fillId="0" fontId="3" numFmtId="0" xfId="0" applyAlignment="1" applyFont="1">
      <alignment horizontal="center" readingOrder="0" vertical="top"/>
    </xf>
    <xf borderId="1" fillId="0" fontId="1" numFmtId="0" xfId="0" applyAlignment="1" applyBorder="1" applyFont="1">
      <alignment horizontal="center" readingOrder="0" shrinkToFit="0" vertical="center" wrapText="0"/>
    </xf>
    <xf borderId="2" fillId="0" fontId="1" numFmtId="0" xfId="0" applyAlignment="1" applyBorder="1" applyFont="1">
      <alignment horizontal="left" readingOrder="0" shrinkToFit="0" vertical="center" wrapText="0"/>
    </xf>
    <xf borderId="2" fillId="0" fontId="1" numFmtId="167" xfId="0" applyAlignment="1" applyBorder="1" applyFont="1" applyNumberForma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horizontal="center" shrinkToFit="0" vertical="center" wrapText="0"/>
    </xf>
    <xf borderId="5" fillId="0" fontId="1" numFmtId="164" xfId="0" applyAlignment="1" applyBorder="1" applyFont="1" applyNumberFormat="1">
      <alignment shrinkToFit="0" vertical="center" wrapText="0"/>
    </xf>
    <xf borderId="5"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horizontal="center" shrinkToFit="0" vertical="center" wrapText="0"/>
    </xf>
    <xf borderId="6" fillId="0" fontId="1" numFmtId="0" xfId="0" applyAlignment="1" applyBorder="1" applyFont="1">
      <alignment horizontal="center" shrinkToFit="0" vertical="center" wrapText="0"/>
    </xf>
    <xf borderId="16" fillId="0" fontId="1" numFmtId="0" xfId="0" applyAlignment="1" applyBorder="1" applyFont="1">
      <alignment horizontal="center" shrinkToFit="0" vertical="center" wrapText="0"/>
    </xf>
    <xf borderId="8" fillId="0" fontId="1" numFmtId="0" xfId="0" applyAlignment="1" applyBorder="1" applyFont="1">
      <alignment horizontal="center" shrinkToFit="0" vertical="center" wrapText="0"/>
    </xf>
    <xf borderId="9" fillId="0" fontId="1" numFmtId="164" xfId="0" applyAlignment="1" applyBorder="1" applyFont="1" applyNumberForma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horizontal="center" shrinkToFit="0" vertical="center" wrapText="0"/>
    </xf>
    <xf borderId="10" fillId="0" fontId="1" numFmtId="0" xfId="0" applyAlignment="1" applyBorder="1" applyFont="1">
      <alignment horizontal="center" shrinkToFit="0" vertical="center" wrapText="0"/>
    </xf>
    <xf borderId="4" fillId="0" fontId="1" numFmtId="0" xfId="0" applyAlignment="1" applyBorder="1" applyFont="1">
      <alignment horizontal="center" readingOrder="0" shrinkToFit="0" vertical="center" wrapText="0"/>
    </xf>
    <xf borderId="5" fillId="0" fontId="1" numFmtId="166" xfId="0" applyAlignment="1" applyBorder="1" applyFont="1" applyNumberFormat="1">
      <alignment shrinkToFit="0" vertical="center" wrapText="0"/>
    </xf>
    <xf borderId="9" fillId="0" fontId="1" numFmtId="166" xfId="0" applyAlignment="1" applyBorder="1" applyFont="1" applyNumberFormat="1">
      <alignment shrinkToFit="0" vertical="center" wrapText="0"/>
    </xf>
    <xf borderId="12" fillId="0" fontId="1" numFmtId="0" xfId="0" applyAlignment="1" applyBorder="1" applyFont="1">
      <alignment horizontal="center" shrinkToFit="0" vertical="center" wrapText="0"/>
    </xf>
    <xf borderId="14" fillId="0" fontId="1" numFmtId="0" xfId="0" applyAlignment="1" applyBorder="1" applyFont="1">
      <alignment horizontal="center" shrinkToFit="0" vertical="center" wrapText="0"/>
    </xf>
    <xf borderId="17" fillId="0" fontId="1" numFmtId="0" xfId="0" applyAlignment="1" applyBorder="1" applyFont="1">
      <alignment horizontal="center" shrinkToFit="0" vertical="center" wrapText="0"/>
    </xf>
    <xf borderId="18" fillId="0" fontId="1" numFmtId="0" xfId="0" applyAlignment="1" applyBorder="1" applyFont="1">
      <alignment horizontal="center" shrinkToFit="0" vertical="center" wrapText="0"/>
    </xf>
    <xf borderId="0" fillId="0" fontId="1" numFmtId="0" xfId="0" applyAlignment="1" applyFont="1">
      <alignment horizontal="center"/>
    </xf>
    <xf borderId="0" fillId="0" fontId="1" numFmtId="0" xfId="0" applyFont="1"/>
    <xf borderId="0" fillId="0" fontId="1" numFmtId="0" xfId="0" applyAlignment="1" applyFont="1">
      <alignment horizontal="left" readingOrder="0" shrinkToFit="0" vertical="center" wrapText="1"/>
    </xf>
    <xf borderId="0" fillId="2" fontId="4" numFmtId="0" xfId="0" applyFont="1"/>
    <xf borderId="1" fillId="0" fontId="1" numFmtId="0" xfId="0" applyAlignment="1" applyBorder="1" applyFont="1">
      <alignment horizontal="left"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4" fillId="0" fontId="1" numFmtId="0" xfId="0" applyAlignment="1" applyBorder="1" applyFont="1">
      <alignment shrinkToFit="0" vertical="center" wrapText="0"/>
    </xf>
    <xf borderId="5" fillId="0" fontId="1" numFmtId="164" xfId="0" applyAlignment="1" applyBorder="1" applyFont="1" applyNumberFormat="1">
      <alignment horizontal="center" shrinkToFit="0" vertical="center" wrapText="0"/>
    </xf>
    <xf borderId="5" fillId="0" fontId="1" numFmtId="0" xfId="0" applyAlignment="1" applyBorder="1" applyFont="1">
      <alignment readingOrder="0" shrinkToFit="0" vertical="center" wrapText="0"/>
    </xf>
    <xf borderId="7" fillId="0" fontId="1" numFmtId="0" xfId="0" applyAlignment="1" applyBorder="1" applyFont="1">
      <alignment horizontal="center" readingOrder="0" shrinkToFit="0" vertical="center" wrapText="0"/>
    </xf>
    <xf borderId="8" fillId="0" fontId="1" numFmtId="0" xfId="0" applyAlignment="1" applyBorder="1" applyFont="1">
      <alignment shrinkToFit="0" vertical="center" wrapText="0"/>
    </xf>
    <xf borderId="9" fillId="0" fontId="1" numFmtId="164" xfId="0" applyAlignment="1" applyBorder="1" applyFont="1" applyNumberFormat="1">
      <alignment horizontal="center" shrinkToFit="0" vertical="center" wrapText="0"/>
    </xf>
    <xf borderId="9" fillId="0" fontId="1" numFmtId="0" xfId="0" applyAlignment="1" applyBorder="1" applyFont="1">
      <alignment readingOrder="0" shrinkToFit="0" vertical="center" wrapText="0"/>
    </xf>
    <xf borderId="11" fillId="0" fontId="1" numFmtId="0" xfId="0" applyAlignment="1" applyBorder="1" applyFont="1">
      <alignment horizontal="center" readingOrder="0" shrinkToFit="0" vertical="center" wrapText="0"/>
    </xf>
    <xf borderId="4" fillId="0" fontId="1" numFmtId="0" xfId="0" applyAlignment="1" applyBorder="1" applyFont="1">
      <alignment readingOrder="0" shrinkToFit="0" vertical="center" wrapText="0"/>
    </xf>
    <xf borderId="0" fillId="0" fontId="1" numFmtId="0" xfId="0" applyFont="1"/>
    <xf borderId="13" fillId="0" fontId="1" numFmtId="164" xfId="0" applyAlignment="1" applyBorder="1" applyFont="1" applyNumberFormat="1">
      <alignment horizontal="center" shrinkToFit="0" vertical="center" wrapText="0"/>
    </xf>
    <xf borderId="13" fillId="0" fontId="1" numFmtId="0" xfId="0" applyAlignment="1" applyBorder="1" applyFont="1">
      <alignment readingOrder="0" shrinkToFit="0" vertical="center" wrapText="0"/>
    </xf>
    <xf borderId="15" fillId="0" fontId="1" numFmtId="0" xfId="0" applyAlignment="1" applyBorder="1" applyFont="1">
      <alignment horizontal="center" readingOrder="0" shrinkToFit="0" vertical="center" wrapText="0"/>
    </xf>
    <xf borderId="0" fillId="2" fontId="4" numFmtId="0" xfId="0" applyAlignment="1" applyFont="1">
      <alignment horizontal="left"/>
    </xf>
    <xf borderId="0" fillId="0" fontId="1" numFmtId="0" xfId="0" applyAlignment="1" applyFont="1">
      <alignment horizontal="left" readingOrder="0" shrinkToFit="0" vertical="top" wrapText="1"/>
    </xf>
    <xf borderId="1" fillId="0" fontId="5"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0"/>
    </xf>
    <xf borderId="5" fillId="0" fontId="1" numFmtId="0" xfId="0" applyAlignment="1" applyBorder="1" applyFont="1">
      <alignment horizontal="center" readingOrder="0" shrinkToFit="0" vertical="center" wrapText="0"/>
    </xf>
    <xf borderId="7" fillId="0" fontId="1" numFmtId="0" xfId="0" applyAlignment="1" applyBorder="1" applyFont="1">
      <alignment horizontal="center" readingOrder="0" shrinkToFit="0" vertical="center" wrapText="0"/>
    </xf>
    <xf borderId="8" fillId="0" fontId="1" numFmtId="0" xfId="0" applyAlignment="1" applyBorder="1" applyFont="1">
      <alignment horizontal="center" readingOrder="0" shrinkToFit="0" vertical="center" wrapText="0"/>
    </xf>
    <xf borderId="9" fillId="0" fontId="1" numFmtId="0" xfId="0" applyAlignment="1" applyBorder="1" applyFont="1">
      <alignment horizontal="center" readingOrder="0" shrinkToFit="0" vertical="center" wrapText="0"/>
    </xf>
    <xf borderId="19" fillId="3" fontId="1" numFmtId="0" xfId="0" applyAlignment="1" applyBorder="1" applyFill="1" applyFont="1">
      <alignment horizontal="center" readingOrder="0" shrinkToFit="0" vertical="center" wrapText="0"/>
    </xf>
    <xf borderId="11" fillId="0" fontId="1" numFmtId="0" xfId="0" applyAlignment="1" applyBorder="1" applyFont="1">
      <alignment horizontal="center" readingOrder="0" shrinkToFit="0" vertical="center" wrapText="0"/>
    </xf>
    <xf borderId="0" fillId="0" fontId="5" numFmtId="0" xfId="0" applyFont="1"/>
    <xf borderId="8" fillId="0" fontId="5" numFmtId="0" xfId="0" applyAlignment="1" applyBorder="1" applyFont="1">
      <alignment horizontal="center" readingOrder="0" shrinkToFit="0" vertical="center" wrapText="0"/>
    </xf>
    <xf borderId="9" fillId="0" fontId="5" numFmtId="164" xfId="0" applyAlignment="1" applyBorder="1" applyFont="1" applyNumberFormat="1">
      <alignment horizontal="center" shrinkToFit="0" vertical="center" wrapText="0"/>
    </xf>
    <xf borderId="9" fillId="0" fontId="5" numFmtId="0" xfId="0" applyAlignment="1" applyBorder="1" applyFont="1">
      <alignment shrinkToFit="0" vertical="center" wrapText="0"/>
    </xf>
    <xf borderId="4" fillId="0" fontId="5" numFmtId="0" xfId="0" applyAlignment="1" applyBorder="1" applyFont="1">
      <alignment horizontal="center" readingOrder="0" shrinkToFit="0" vertical="center" wrapText="0"/>
    </xf>
    <xf borderId="5" fillId="0" fontId="5" numFmtId="164" xfId="0" applyAlignment="1" applyBorder="1" applyFont="1" applyNumberFormat="1">
      <alignment horizontal="center" shrinkToFit="0" vertical="center" wrapText="0"/>
    </xf>
    <xf borderId="5" fillId="0" fontId="5" numFmtId="0" xfId="0" applyAlignment="1" applyBorder="1" applyFont="1">
      <alignment shrinkToFit="0" vertical="center" wrapText="0"/>
    </xf>
    <xf borderId="5" fillId="0" fontId="5" numFmtId="166" xfId="0" applyAlignment="1" applyBorder="1" applyFont="1" applyNumberFormat="1">
      <alignment shrinkToFit="0" vertical="center" wrapText="0"/>
    </xf>
    <xf borderId="5" fillId="0" fontId="5" numFmtId="0" xfId="0" applyAlignment="1" applyBorder="1" applyFont="1">
      <alignment shrinkToFit="0" vertical="center" wrapText="0"/>
    </xf>
    <xf borderId="0" fillId="0" fontId="5" numFmtId="0" xfId="0" applyAlignment="1" applyFont="1">
      <alignment readingOrder="0"/>
    </xf>
    <xf borderId="5" fillId="0" fontId="5" numFmtId="164" xfId="0" applyAlignment="1" applyBorder="1" applyFont="1" applyNumberFormat="1">
      <alignment shrinkToFit="0" vertical="center" wrapText="0"/>
    </xf>
    <xf borderId="9" fillId="0" fontId="5" numFmtId="164" xfId="0" applyAlignment="1" applyBorder="1" applyFont="1" applyNumberFormat="1">
      <alignment shrinkToFit="0" vertical="center" wrapText="0"/>
    </xf>
    <xf borderId="9" fillId="0" fontId="5" numFmtId="0" xfId="0" applyAlignment="1" applyBorder="1" applyFont="1">
      <alignment shrinkToFit="0" vertical="center" wrapText="0"/>
    </xf>
    <xf borderId="11"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5" fillId="0" fontId="1" numFmtId="164" xfId="0" applyAlignment="1" applyBorder="1" applyFont="1" applyNumberFormat="1">
      <alignment horizontal="center" shrinkToFit="0" vertical="center" wrapText="0"/>
    </xf>
    <xf borderId="5" fillId="0" fontId="1" numFmtId="0" xfId="0" applyAlignment="1" applyBorder="1" applyFont="1">
      <alignment horizontal="center" readingOrder="0" shrinkToFit="0" vertical="center" wrapText="0"/>
    </xf>
    <xf borderId="7" fillId="0" fontId="1" numFmtId="0" xfId="0" applyAlignment="1" applyBorder="1" applyFont="1">
      <alignment horizontal="center" readingOrder="0" shrinkToFit="0" vertical="center" wrapText="1"/>
    </xf>
    <xf borderId="9" fillId="0" fontId="1" numFmtId="164" xfId="0" applyAlignment="1" applyBorder="1" applyFont="1" applyNumberFormat="1">
      <alignment horizontal="center" shrinkToFit="0" vertical="center" wrapText="0"/>
    </xf>
    <xf borderId="9" fillId="0" fontId="1" numFmtId="0" xfId="0" applyAlignment="1" applyBorder="1" applyFont="1">
      <alignment horizontal="center" readingOrder="0" shrinkToFit="0" vertical="center" wrapText="0"/>
    </xf>
    <xf borderId="0" fillId="2" fontId="4" numFmtId="0" xfId="0" applyFont="1"/>
    <xf borderId="12" fillId="0" fontId="1" numFmtId="0" xfId="0" applyAlignment="1" applyBorder="1" applyFont="1">
      <alignment horizontal="center" readingOrder="0" shrinkToFit="0" vertical="center" wrapText="0"/>
    </xf>
    <xf borderId="13" fillId="0" fontId="1" numFmtId="0" xfId="0" applyAlignment="1" applyBorder="1" applyFont="1">
      <alignment horizontal="center" readingOrder="0" shrinkToFit="0" vertical="center" wrapText="0"/>
    </xf>
    <xf borderId="15" fillId="0" fontId="1" numFmtId="0" xfId="0" applyAlignment="1" applyBorder="1" applyFont="1">
      <alignment horizontal="center" readingOrder="0" shrinkToFit="0" vertical="center" wrapText="0"/>
    </xf>
    <xf borderId="0" fillId="0" fontId="1" numFmtId="0" xfId="0" applyAlignment="1" applyFont="1">
      <alignment shrinkToFit="0" wrapText="1"/>
    </xf>
    <xf borderId="1" fillId="0" fontId="1" numFmtId="0" xfId="0" applyAlignment="1" applyBorder="1" applyFont="1">
      <alignment horizontal="lef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shrinkToFit="0" vertical="center" wrapText="0"/>
    </xf>
    <xf borderId="5" fillId="0" fontId="1" numFmtId="164" xfId="0" applyAlignment="1" applyBorder="1" applyFont="1" applyNumberFormat="1">
      <alignment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164" xfId="0" applyAlignment="1" applyBorder="1" applyFont="1" applyNumberFormat="1">
      <alignment shrinkToFit="0" vertical="center" wrapText="0"/>
    </xf>
    <xf borderId="9" fillId="0" fontId="6" numFmtId="0" xfId="0" applyAlignment="1" applyBorder="1" applyFont="1">
      <alignment readingOrder="0" shrinkToFit="0" vertical="bottom" wrapText="0"/>
    </xf>
    <xf borderId="11" fillId="0" fontId="6" numFmtId="0" xfId="0" applyAlignment="1" applyBorder="1" applyFont="1">
      <alignment readingOrder="0" shrinkToFit="0" vertical="bottom"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6" numFmtId="0" xfId="0" applyAlignment="1" applyBorder="1" applyFont="1">
      <alignment readingOrder="0" shrinkToFit="0" vertical="bottom" wrapText="0"/>
    </xf>
    <xf borderId="7" fillId="0" fontId="6" numFmtId="0" xfId="0" applyAlignment="1" applyBorder="1" applyFont="1">
      <alignment readingOrder="0" shrinkToFit="0" vertical="bottom" wrapText="0"/>
    </xf>
    <xf borderId="9" fillId="0" fontId="1" numFmtId="16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5" fillId="0" fontId="1" numFmtId="166" xfId="0" applyAlignment="1" applyBorder="1" applyFont="1" applyNumberFormat="1">
      <alignment shrinkToFit="0" vertical="center" wrapText="0"/>
    </xf>
    <xf borderId="9" fillId="0" fontId="1" numFmtId="166" xfId="0" applyAlignment="1" applyBorder="1" applyFont="1" applyNumberFormat="1">
      <alignment shrinkToFit="0" vertical="center" wrapText="0"/>
    </xf>
    <xf borderId="0" fillId="0" fontId="7" numFmtId="0" xfId="0" applyAlignment="1" applyFont="1">
      <alignment vertical="bottom"/>
    </xf>
    <xf borderId="11" fillId="0" fontId="1" numFmtId="0" xfId="0" applyAlignment="1" applyBorder="1" applyFont="1">
      <alignment readingOrder="0" shrinkToFit="0" vertical="center" wrapText="0"/>
    </xf>
    <xf borderId="5" fillId="0" fontId="7" numFmtId="164" xfId="0" applyAlignment="1" applyBorder="1" applyFont="1" applyNumberFormat="1">
      <alignment horizontal="right" shrinkToFit="0" vertical="bottom" wrapText="0"/>
    </xf>
    <xf borderId="5" fillId="0" fontId="7" numFmtId="0" xfId="0" applyAlignment="1" applyBorder="1" applyFont="1">
      <alignment shrinkToFit="0" vertical="bottom" wrapText="0"/>
    </xf>
    <xf borderId="5" fillId="0" fontId="7" numFmtId="0" xfId="0" applyAlignment="1" applyBorder="1" applyFont="1">
      <alignment shrinkToFit="0" vertical="bottom" wrapText="0"/>
    </xf>
    <xf borderId="5" fillId="0" fontId="7" numFmtId="0" xfId="0" applyAlignment="1" applyBorder="1" applyFont="1">
      <alignment readingOrder="0" shrinkToFit="0" vertical="bottom" wrapText="0"/>
    </xf>
    <xf borderId="7" fillId="0" fontId="7" numFmtId="0" xfId="0" applyAlignment="1" applyBorder="1" applyFont="1">
      <alignment shrinkToFit="0" vertical="bottom" wrapText="0"/>
    </xf>
    <xf borderId="9" fillId="0" fontId="7" numFmtId="164" xfId="0" applyAlignment="1" applyBorder="1" applyFont="1" applyNumberFormat="1">
      <alignment horizontal="right" readingOrder="0" shrinkToFit="0" vertical="bottom" wrapText="0"/>
    </xf>
    <xf borderId="9" fillId="0" fontId="7" numFmtId="0" xfId="0" applyAlignment="1" applyBorder="1" applyFont="1">
      <alignment readingOrder="0" shrinkToFit="0" vertical="bottom" wrapText="0"/>
    </xf>
    <xf borderId="9" fillId="0" fontId="7" numFmtId="0" xfId="0" applyAlignment="1" applyBorder="1" applyFont="1">
      <alignment readingOrder="0" shrinkToFit="0" vertical="bottom" wrapText="0"/>
    </xf>
    <xf borderId="11" fillId="0" fontId="7" numFmtId="0" xfId="0" applyAlignment="1" applyBorder="1" applyFont="1">
      <alignment shrinkToFit="0" vertical="bottom" wrapText="0"/>
    </xf>
    <xf borderId="7" fillId="0" fontId="7" numFmtId="0" xfId="0" applyAlignment="1" applyBorder="1" applyFont="1">
      <alignment readingOrder="0" shrinkToFit="0" vertical="bottom" wrapText="0"/>
    </xf>
    <xf borderId="11" fillId="0" fontId="7" numFmtId="0" xfId="0" applyAlignment="1" applyBorder="1" applyFont="1">
      <alignment readingOrder="0" shrinkToFit="0" vertical="bottom" wrapText="0"/>
    </xf>
    <xf borderId="12" fillId="0" fontId="1" numFmtId="0" xfId="0" applyAlignment="1" applyBorder="1" applyFont="1">
      <alignment readingOrder="0" shrinkToFit="0" vertical="center" wrapText="0"/>
    </xf>
    <xf borderId="13" fillId="0" fontId="1" numFmtId="0" xfId="0" applyAlignment="1" applyBorder="1" applyFont="1">
      <alignment shrinkToFit="0" vertical="center" wrapText="0"/>
    </xf>
    <xf borderId="13" fillId="0" fontId="1" numFmtId="164" xfId="0" applyAlignment="1" applyBorder="1" applyFont="1" applyNumberFormat="1">
      <alignment shrinkToFit="0" vertical="center" wrapText="0"/>
    </xf>
    <xf borderId="2" fillId="0" fontId="1" numFmtId="49" xfId="0" applyAlignment="1" applyBorder="1" applyFont="1" applyNumberFormat="1">
      <alignment horizontal="left" readingOrder="0" shrinkToFit="0" vertical="center" wrapText="0"/>
    </xf>
    <xf borderId="3" fillId="0" fontId="1" numFmtId="49" xfId="0" applyAlignment="1" applyBorder="1" applyFont="1" applyNumberForma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5" fillId="0" fontId="1" numFmtId="168" xfId="0" applyAlignment="1" applyBorder="1" applyFont="1" applyNumberFormat="1">
      <alignment readingOrder="0" shrinkToFit="0" vertical="center" wrapText="0"/>
    </xf>
    <xf borderId="5" fillId="0" fontId="1" numFmtId="168" xfId="0" applyAlignment="1" applyBorder="1" applyFont="1" applyNumberFormat="1">
      <alignment shrinkToFit="0" vertical="center" wrapText="0"/>
    </xf>
    <xf borderId="7" fillId="0" fontId="1" numFmtId="168" xfId="0" applyAlignment="1" applyBorder="1" applyFont="1" applyNumberForma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8" numFmtId="168" xfId="0" applyAlignment="1" applyBorder="1" applyFont="1" applyNumberFormat="1">
      <alignment readingOrder="0" shrinkToFit="0" vertical="center" wrapText="0"/>
    </xf>
    <xf borderId="9" fillId="0" fontId="8" numFmtId="168" xfId="0" applyAlignment="1" applyBorder="1" applyFont="1" applyNumberFormat="1">
      <alignment readingOrder="0" shrinkToFit="0" vertical="center" wrapText="0"/>
    </xf>
    <xf borderId="9" fillId="0" fontId="1" numFmtId="168" xfId="0" applyAlignment="1" applyBorder="1" applyFont="1" applyNumberFormat="1">
      <alignment shrinkToFit="0" vertical="center" wrapText="0"/>
    </xf>
    <xf borderId="11" fillId="0" fontId="1" numFmtId="168" xfId="0" applyAlignment="1" applyBorder="1" applyFont="1" applyNumberFormat="1">
      <alignment shrinkToFit="0" vertical="center" wrapText="0"/>
    </xf>
    <xf borderId="4" fillId="0" fontId="1" numFmtId="0" xfId="0" applyAlignment="1" applyBorder="1" applyFont="1">
      <alignment shrinkToFit="0" vertical="center" wrapText="0"/>
    </xf>
    <xf borderId="5" fillId="0" fontId="8" numFmtId="168" xfId="0" applyAlignment="1" applyBorder="1" applyFont="1" applyNumberFormat="1">
      <alignment readingOrder="0" shrinkToFit="0" vertical="center" wrapText="0"/>
    </xf>
    <xf borderId="5" fillId="0" fontId="8" numFmtId="168" xfId="0" applyAlignment="1" applyBorder="1" applyFont="1" applyNumberFormat="1">
      <alignment readingOrder="0" shrinkToFit="0" vertical="center" wrapText="0"/>
    </xf>
    <xf borderId="5" fillId="0" fontId="1" numFmtId="168" xfId="0" applyAlignment="1" applyBorder="1" applyFont="1" applyNumberFormat="1">
      <alignment readingOrder="0" shrinkToFit="0" vertical="center" wrapText="0"/>
    </xf>
    <xf borderId="5" fillId="0" fontId="1" numFmtId="168" xfId="0" applyAlignment="1" applyBorder="1" applyFont="1" applyNumberFormat="1">
      <alignment shrinkToFit="0" vertical="center" wrapText="0"/>
    </xf>
    <xf borderId="7" fillId="0" fontId="1" numFmtId="168" xfId="0" applyAlignment="1" applyBorder="1" applyFont="1" applyNumberFormat="1">
      <alignment shrinkToFit="0" vertical="center" wrapText="0"/>
    </xf>
    <xf borderId="9" fillId="0" fontId="8" numFmtId="168" xfId="0" applyAlignment="1" applyBorder="1" applyFont="1" applyNumberFormat="1">
      <alignment shrinkToFit="0" vertical="center" wrapText="0"/>
    </xf>
    <xf borderId="7" fillId="0" fontId="1" numFmtId="168" xfId="0" applyAlignment="1" applyBorder="1" applyFont="1" applyNumberFormat="1">
      <alignment readingOrder="0" shrinkToFit="0" vertical="center" wrapText="0"/>
    </xf>
    <xf borderId="9" fillId="0" fontId="1" numFmtId="168" xfId="0" applyAlignment="1" applyBorder="1" applyFont="1" applyNumberFormat="1">
      <alignment readingOrder="0" shrinkToFit="0" vertical="center" wrapText="0"/>
    </xf>
    <xf borderId="8" fillId="0" fontId="1" numFmtId="0" xfId="0" applyAlignment="1" applyBorder="1" applyFont="1">
      <alignment shrinkToFit="0" vertical="center" wrapText="0"/>
    </xf>
    <xf borderId="9" fillId="0" fontId="1" numFmtId="168" xfId="0" applyAlignment="1" applyBorder="1" applyFont="1" applyNumberFormat="1">
      <alignment shrinkToFit="0" vertical="center" wrapText="0"/>
    </xf>
    <xf borderId="11" fillId="0" fontId="1" numFmtId="168" xfId="0" applyAlignment="1" applyBorder="1" applyFont="1" applyNumberFormat="1">
      <alignment shrinkToFit="0" vertical="center" wrapText="0"/>
    </xf>
    <xf borderId="9" fillId="0" fontId="1" numFmtId="168" xfId="0" applyAlignment="1" applyBorder="1" applyFont="1" applyNumberFormat="1">
      <alignment readingOrder="0" shrinkToFit="0" vertical="center" wrapText="0"/>
    </xf>
    <xf borderId="20" fillId="4" fontId="1" numFmtId="168" xfId="0" applyAlignment="1" applyBorder="1" applyFill="1" applyFont="1" applyNumberFormat="1">
      <alignment readingOrder="0" shrinkToFit="0" vertical="center" wrapText="0"/>
    </xf>
    <xf borderId="12" fillId="0" fontId="1" numFmtId="0" xfId="0" applyAlignment="1" applyBorder="1" applyFont="1">
      <alignment shrinkToFit="0" vertical="center" wrapText="0"/>
    </xf>
    <xf borderId="13" fillId="0" fontId="8" numFmtId="168" xfId="0" applyAlignment="1" applyBorder="1" applyFont="1" applyNumberFormat="1">
      <alignment readingOrder="0" shrinkToFit="0" vertical="center" wrapText="0"/>
    </xf>
    <xf borderId="13" fillId="0" fontId="8" numFmtId="168" xfId="0" applyAlignment="1" applyBorder="1" applyFont="1" applyNumberFormat="1">
      <alignment readingOrder="0" shrinkToFit="0" vertical="center" wrapText="0"/>
    </xf>
    <xf borderId="13" fillId="0" fontId="1" numFmtId="168" xfId="0" applyAlignment="1" applyBorder="1" applyFont="1" applyNumberFormat="1">
      <alignment shrinkToFit="0" vertical="center" wrapText="0"/>
    </xf>
    <xf borderId="15" fillId="0" fontId="1" numFmtId="168" xfId="0" applyAlignment="1" applyBorder="1" applyFont="1" applyNumberFormat="1">
      <alignment shrinkToFit="0" vertical="center" wrapText="0"/>
    </xf>
    <xf borderId="0" fillId="0" fontId="3" numFmtId="0" xfId="0" applyAlignment="1" applyFont="1">
      <alignment horizontal="center" readingOrder="0"/>
    </xf>
  </cellXfs>
  <cellStyles count="1">
    <cellStyle xfId="0" name="Normal" builtinId="0"/>
  </cellStyles>
  <dxfs count="10">
    <dxf>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00FF00"/>
          <bgColor rgb="FF00FF00"/>
        </patternFill>
      </fill>
      <border/>
    </dxf>
    <dxf>
      <font/>
      <fill>
        <patternFill patternType="solid">
          <fgColor rgb="FFFFFF00"/>
          <bgColor rgb="FFFFFF00"/>
        </patternFill>
      </fill>
      <border/>
    </dxf>
    <dxf>
      <font/>
      <fill>
        <patternFill patternType="solid">
          <fgColor rgb="FFFF9900"/>
          <bgColor rgb="FFFF9900"/>
        </patternFill>
      </fill>
      <border/>
    </dxf>
    <dxf>
      <font/>
      <fill>
        <patternFill patternType="solid">
          <fgColor rgb="FFFF0000"/>
          <bgColor rgb="FFFF0000"/>
        </patternFill>
      </fill>
      <border/>
    </dxf>
  </dxfs>
  <tableStyles count="6">
    <tableStyle count="3" pivot="0" name="Dashboard-style">
      <tableStyleElement dxfId="3" type="headerRow"/>
      <tableStyleElement dxfId="4" type="firstRowStripe"/>
      <tableStyleElement dxfId="5" type="secondRowStripe"/>
    </tableStyle>
    <tableStyle count="3" pivot="0" name="MonthB-style">
      <tableStyleElement dxfId="3" type="headerRow"/>
      <tableStyleElement dxfId="4" type="firstRowStripe"/>
      <tableStyleElement dxfId="5" type="secondRowStripe"/>
    </tableStyle>
    <tableStyle count="3" pivot="0" name="YearB-style">
      <tableStyleElement dxfId="3" type="headerRow"/>
      <tableStyleElement dxfId="4" type="firstRowStripe"/>
      <tableStyleElement dxfId="5" type="secondRowStripe"/>
    </tableStyle>
    <tableStyle count="3" pivot="0" name="Holiday-style">
      <tableStyleElement dxfId="3" type="headerRow"/>
      <tableStyleElement dxfId="4" type="firstRowStripe"/>
      <tableStyleElement dxfId="5" type="secondRowStripe"/>
    </tableStyle>
    <tableStyle count="3" pivot="0" name="UKGDat-style">
      <tableStyleElement dxfId="3" type="headerRow"/>
      <tableStyleElement dxfId="4" type="firstRowStripe"/>
      <tableStyleElement dxfId="5" type="secondRowStripe"/>
    </tableStyle>
    <tableStyle count="3" pivot="0" name="Absenses-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57" displayName="Dash" name="Dash" id="1">
  <autoFilter ref="$A$1:$S$57">
    <filterColumn colId="15">
      <filters>
        <filter val="TRUE"/>
      </filters>
    </filterColumn>
  </autoFilter>
  <tableColumns count="19">
    <tableColumn name="Status" id="1"/>
    <tableColumn name="Hire  Date" id="2"/>
    <tableColumn name="Managers" id="3"/>
    <tableColumn name="Departments" id="4"/>
    <tableColumn name="First" id="5"/>
    <tableColumn name="Last" id="6"/>
    <tableColumn name="Sept-2024" id="7"/>
    <tableColumn name="Oct-2024" id="8"/>
    <tableColumn name="Nov-2024" id="9"/>
    <tableColumn name="Dec-2024" id="10"/>
    <tableColumn name="Jan-2025" id="11"/>
    <tableColumn name="Feb-2025" id="12"/>
    <tableColumn name="Mar-2025" id="13"/>
    <tableColumn name="April-2025" id="14"/>
    <tableColumn name="May-2025" id="15"/>
    <tableColumn name="June-2025" id="16"/>
    <tableColumn name="Yearly Bonus" id="17"/>
    <tableColumn name="Monthly" id="18"/>
    <tableColumn name="Sub Team" id="19"/>
  </tableColumns>
  <tableStyleInfo name="Dashboard-style" showColumnStripes="0" showFirstColumn="1" showLastColumn="1" showRowStripes="1"/>
</table>
</file>

<file path=xl/tables/table2.xml><?xml version="1.0" encoding="utf-8"?>
<table xmlns="http://schemas.openxmlformats.org/spreadsheetml/2006/main" ref="A1:V57" displayName="Monthly" name="Monthly" id="2">
  <autoFilter ref="$A$1:$V$57"/>
  <tableColumns count="22">
    <tableColumn name="Hrs" id="1"/>
    <tableColumn name="Hire Date" id="2"/>
    <tableColumn name="First" id="3"/>
    <tableColumn name="Last" id="4"/>
    <tableColumn name="DepartM" id="5"/>
    <tableColumn name="Manager" id="6"/>
    <tableColumn name="Sept 24" id="7"/>
    <tableColumn name="Oct 24" id="8"/>
    <tableColumn name="Nov 24" id="9"/>
    <tableColumn name="Dec 24" id="10"/>
    <tableColumn name="Jan 25" id="11"/>
    <tableColumn name="Feb 25" id="12"/>
    <tableColumn name="Mar 25" id="13"/>
    <tableColumn name="Apr 25" id="14"/>
    <tableColumn name="May 25" id="15"/>
    <tableColumn name="Jun 25" id="16"/>
    <tableColumn name="Jul 25" id="17"/>
    <tableColumn name="Aug 25" id="18"/>
    <tableColumn name="Sep 25" id="19"/>
    <tableColumn name="Oct 25" id="20"/>
    <tableColumn name="Nov 25" id="21"/>
    <tableColumn name="Dec 25" id="22"/>
  </tableColumns>
  <tableStyleInfo name="MonthB-style" showColumnStripes="0" showFirstColumn="1" showLastColumn="1" showRowStripes="1"/>
</table>
</file>

<file path=xl/tables/table3.xml><?xml version="1.0" encoding="utf-8"?>
<table xmlns="http://schemas.openxmlformats.org/spreadsheetml/2006/main" ref="A1:G57" displayName="Yearly" name="Yearly" id="3">
  <autoFilter ref="$A$1:$G$57"/>
  <tableColumns count="7">
    <tableColumn name="Status" id="1"/>
    <tableColumn name="Hire Date" id="2"/>
    <tableColumn name="First" id="3"/>
    <tableColumn name="Last" id="4"/>
    <tableColumn name="DeptM" id="5"/>
    <tableColumn name="Manager" id="6"/>
    <tableColumn name="$$" id="7"/>
  </tableColumns>
  <tableStyleInfo name="YearB-style" showColumnStripes="0" showFirstColumn="1" showLastColumn="1" showRowStripes="1"/>
</table>
</file>

<file path=xl/tables/table4.xml><?xml version="1.0" encoding="utf-8"?>
<table xmlns="http://schemas.openxmlformats.org/spreadsheetml/2006/main" ref="A1:O57" displayName="Holiday" name="Holiday" id="4">
  <autoFilter ref="$A$1:$O$57"/>
  <tableColumns count="15">
    <tableColumn name="Avg Hrs/Day" id="1"/>
    <tableColumn name="Hire Date" id="2"/>
    <tableColumn name="First" id="3"/>
    <tableColumn name="Last" id="4"/>
    <tableColumn name="DeptM" id="5"/>
    <tableColumn name="Manager" id="6"/>
    <tableColumn name="11/28/2024" id="7"/>
    <tableColumn name="12/25/2024" id="8"/>
    <tableColumn name="1/1/2025" id="9"/>
    <tableColumn name="5/26/2025" id="10"/>
    <tableColumn name="7/04/2025" id="11"/>
    <tableColumn name="9/21/2025" id="12"/>
    <tableColumn name="11/27/2025" id="13"/>
    <tableColumn name="12/25/2025" id="14"/>
    <tableColumn name="Met HandBook Criterias, Work day before and week of Holiday. Even if it's scheduled Vacation" id="15"/>
  </tableColumns>
  <tableStyleInfo name="Holiday-style" showColumnStripes="0" showFirstColumn="1" showLastColumn="1" showRowStripes="1"/>
</table>
</file>

<file path=xl/tables/table5.xml><?xml version="1.0" encoding="utf-8"?>
<table xmlns="http://schemas.openxmlformats.org/spreadsheetml/2006/main" ref="A1:I57" displayName="UKG" name="UKG" id="5">
  <autoFilter ref="$A$1:$I$57"/>
  <tableColumns count="9">
    <tableColumn name="FT" id="1"/>
    <tableColumn name="Hire Date" id="2"/>
    <tableColumn name="First" id="3"/>
    <tableColumn name="Last" id="4"/>
    <tableColumn name="Location" id="5"/>
    <tableColumn name="Department" id="6"/>
    <tableColumn name="Manager" id="7"/>
    <tableColumn name="Status" id="8"/>
    <tableColumn name="Sub Team" id="9"/>
  </tableColumns>
  <tableStyleInfo name="UKGDat-style" showColumnStripes="0" showFirstColumn="1" showLastColumn="1" showRowStripes="1"/>
</table>
</file>

<file path=xl/tables/table6.xml><?xml version="1.0" encoding="utf-8"?>
<table xmlns="http://schemas.openxmlformats.org/spreadsheetml/2006/main" ref="A1:AE57" displayName="Absence" name="Absence" id="6">
  <tableColumns count="31">
    <tableColumn name="First" id="1"/>
    <tableColumn name="Last" id="2"/>
    <tableColumn name="Location" id="3"/>
    <tableColumn name="Manager" id="4"/>
    <tableColumn name="TRD/ABS1" id="5"/>
    <tableColumn name="TRD/ABS2" id="6"/>
    <tableColumn name="TRD/ABS3" id="7"/>
    <tableColumn name="TRD/ABS4" id="8"/>
    <tableColumn name="TRD/ABS5" id="9"/>
    <tableColumn name="TRD/ABS6" id="10"/>
    <tableColumn name="TRD/ABS7" id="11"/>
    <tableColumn name="TRD/ABS8" id="12"/>
    <tableColumn name="TRD/ABS9" id="13"/>
    <tableColumn name="TRD/ABS10" id="14"/>
    <tableColumn name="TRD/ABS11" id="15"/>
    <tableColumn name="TRD/ABS12" id="16"/>
    <tableColumn name="TRD/ABS13" id="17"/>
    <tableColumn name="TRD/ABS14" id="18"/>
    <tableColumn name="TRD/ABS15" id="19"/>
    <tableColumn name="TRD/ABS16" id="20"/>
    <tableColumn name="TRD/ABS17" id="21"/>
    <tableColumn name="TRD/ABS18" id="22"/>
    <tableColumn name="TRD/ABS19" id="23"/>
    <tableColumn name="TRD/ABS20" id="24"/>
    <tableColumn name="TRD/ABS21" id="25"/>
    <tableColumn name="TRD/ABS22" id="26"/>
    <tableColumn name="TRD/ABS23" id="27"/>
    <tableColumn name="TRD/ABS24" id="28"/>
    <tableColumn name="TRD/ABS25" id="29"/>
    <tableColumn name="TRD/ABS26" id="30"/>
    <tableColumn name="TRD/ABS27" id="31"/>
  </tableColumns>
  <tableStyleInfo name="Absen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 Id="rId5"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 Id="rId5"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0.63"/>
    <col customWidth="1" min="3" max="3" width="16.25"/>
    <col customWidth="1" hidden="1" min="4" max="4" width="12.63"/>
    <col customWidth="1" min="5" max="5" width="11.5"/>
    <col customWidth="1" min="6" max="6" width="12.25"/>
    <col customWidth="1" hidden="1" min="7" max="12" width="14.63"/>
    <col customWidth="1" hidden="1" min="13" max="15" width="13.0"/>
    <col customWidth="1" min="16" max="16" width="13.0"/>
    <col customWidth="1" hidden="1" min="17" max="17" width="14.0"/>
    <col customWidth="1" min="18" max="18" width="11.5"/>
    <col hidden="1" min="19" max="19" width="12.63"/>
  </cols>
  <sheetData>
    <row r="1">
      <c r="A1" s="1" t="s">
        <v>0</v>
      </c>
      <c r="B1" s="2" t="s">
        <v>1</v>
      </c>
      <c r="C1" s="2" t="s">
        <v>2</v>
      </c>
      <c r="D1" s="2" t="s">
        <v>3</v>
      </c>
      <c r="E1" s="3" t="s">
        <v>4</v>
      </c>
      <c r="F1" s="3" t="s">
        <v>5</v>
      </c>
      <c r="G1" s="3" t="s">
        <v>6</v>
      </c>
      <c r="H1" s="3" t="s">
        <v>7</v>
      </c>
      <c r="I1" s="3" t="s">
        <v>8</v>
      </c>
      <c r="J1" s="3" t="s">
        <v>9</v>
      </c>
      <c r="K1" s="3" t="s">
        <v>10</v>
      </c>
      <c r="L1" s="3" t="s">
        <v>11</v>
      </c>
      <c r="M1" s="3" t="s">
        <v>12</v>
      </c>
      <c r="N1" s="3" t="s">
        <v>13</v>
      </c>
      <c r="O1" s="3" t="s">
        <v>14</v>
      </c>
      <c r="P1" s="3" t="s">
        <v>15</v>
      </c>
      <c r="Q1" s="2" t="s">
        <v>16</v>
      </c>
      <c r="R1" s="4" t="s">
        <v>17</v>
      </c>
      <c r="S1" s="5" t="s">
        <v>18</v>
      </c>
      <c r="T1" s="6"/>
    </row>
    <row r="2">
      <c r="A2" s="7" t="str">
        <f>UKGDat!A2</f>
        <v>FT</v>
      </c>
      <c r="B2" s="8">
        <f>UKGDat!B2</f>
        <v>44354</v>
      </c>
      <c r="C2" s="9" t="str">
        <f>UKGDat!G2</f>
        <v>Ryan Brown</v>
      </c>
      <c r="D2" s="8" t="str">
        <f>UKGDat!F2</f>
        <v>Drivers</v>
      </c>
      <c r="E2" s="10" t="str">
        <f>UKGDat!C2</f>
        <v>Aubrey</v>
      </c>
      <c r="F2" s="10" t="str">
        <f>UKGDat!D2</f>
        <v>Henry</v>
      </c>
      <c r="G2" s="11" t="b">
        <f t="array" ref="G2">COUNTIFS(Absenses!2:2, "&gt;="&amp;DATE(2024,9,1), Absenses!2:2, "&lt;="&amp;DATE(2024,9,31)) = 0
</f>
        <v>1</v>
      </c>
      <c r="H2" s="12" t="b">
        <f t="array" ref="H2">COUNTIFS(Absenses!2:2, "&gt;="&amp;DATE(2024,10,1), Absenses!2:2, "&lt;="&amp;DATE(2024,10,31)) = 0
</f>
        <v>1</v>
      </c>
      <c r="I2" s="12" t="b">
        <f t="array" ref="I2">COUNTIFS(Absenses!2:2, "&gt;="&amp;DATE(2024,11,1), Absenses!2:2, "&lt;="&amp;DATE(2024,11,31)) = 0
</f>
        <v>1</v>
      </c>
      <c r="J2" s="12" t="b">
        <f t="array" ref="J2">IF(A2 = "NO", FALSE, COUNTIFS(Absenses!2:2, "&gt;="&amp;DATE(2024,12,1), Absenses!2:2, "&lt;="&amp;DATE(2024,12,31)) = 0)
</f>
        <v>1</v>
      </c>
      <c r="K2" s="12" t="b">
        <f t="array" ref="K2">IF(A2 = "NO", FALSE, COUNTIFS(Absenses!2:2, "&gt;="&amp;DATE(2025,1,1), Absenses!2:2, "&lt;="&amp;DATE(2025,1,31)) = 0)
</f>
        <v>1</v>
      </c>
      <c r="L2" s="12" t="b">
        <f t="array" ref="L2">IF(A2 = "NO", FALSE, COUNTIFS(Absenses!2:2, "&gt;="&amp;DATE(2025,2,1), Absenses!2:2, "&lt;="&amp;DATE(2025,2,28)) = 0)
</f>
        <v>1</v>
      </c>
      <c r="M2" s="12" t="b">
        <f t="array" ref="M2">IF(A2 = "NO", FALSE, COUNTIFS(Absenses!2:2, "&gt;="&amp;DATE(2025,3,1), Absenses!2:2, "&lt;="&amp;DATE(2025,3,31)) = 0)</f>
        <v>1</v>
      </c>
      <c r="N2" s="12" t="b">
        <f t="array" ref="N2">IF(A2 = "NO", FALSE, COUNTIFS(Absenses!2:2, "&gt;="&amp;DATE(2025,4,1), Absenses!2:2, "&lt;="&amp;DATE(2025,4,31)) = 0)</f>
        <v>1</v>
      </c>
      <c r="O2" s="12" t="b">
        <f t="array" ref="O2">IF(A2 = "NO", FALSE, COUNTIFS(Absenses!2:2, "&gt;="&amp;DATE(2025,5,1), Absenses!2:2, "&lt;="&amp;DATE(2025,5,31)) = 0)</f>
        <v>1</v>
      </c>
      <c r="P2" s="12" t="b">
        <f t="array" ref="P2">IF(A2 = "NO", FALSE, COUNTIFS(Absenses!2:2, "&gt;="&amp;DATE(2025,6,1), Absenses!2:2, "&lt;="&amp;DATE(2025,6,31)) = 0)</f>
        <v>1</v>
      </c>
      <c r="Q2" s="10" t="str">
        <f t="shared" ref="Q2:Q57" si="1">LET(
  count_absences,
    COUNTIFS(
      INDIRECT("Absenses!" &amp; ROW() &amp; ":" &amp; ROW()), "&gt;=" &amp; DATE(2025,1,1),
      INDIRECT("Absenses!" &amp; ROW() &amp; ":" &amp; ROW()), "&lt;=" &amp; DATE(2025,12,31)
    ),
  payout,
    IF(
      INDIRECT("$A" &amp; ROW()) = "NO",
      0,
      IF(
        count_absences = 0, 300,
        IF(count_absences = 1, 275,
          IF(count_absences = 2, 250, 0)
        )
      ) / IF(INDIRECT("$A" &amp; ROW()) = "PT", 2, 1)
    ),
  TEXT(payout, "$0.00")
)
</f>
        <v>$300.00</v>
      </c>
      <c r="R2" s="13">
        <f t="shared" ref="R2:R57" si="2">IF(P2=TRUE, 
    IF(A2="FT", 100, IF(A2="PT", 50, IF(A2="NO", 0, 0))), 
    0)</f>
        <v>100</v>
      </c>
      <c r="S2" s="14"/>
      <c r="T2" s="15"/>
    </row>
    <row r="3" hidden="1">
      <c r="A3" s="16" t="str">
        <f>UKGDat!A3</f>
        <v>NO</v>
      </c>
      <c r="B3" s="17">
        <f>UKGDat!B3</f>
        <v>44935</v>
      </c>
      <c r="C3" s="18" t="str">
        <f>UKGDat!G3</f>
        <v>Ryan Brown</v>
      </c>
      <c r="D3" s="17" t="str">
        <f>UKGDat!F3</f>
        <v>Drivers</v>
      </c>
      <c r="E3" s="19" t="str">
        <f>UKGDat!C3</f>
        <v>Thomas</v>
      </c>
      <c r="F3" s="19" t="str">
        <f>UKGDat!D3</f>
        <v>Jackson</v>
      </c>
      <c r="G3" s="20" t="b">
        <f t="array" ref="G3">COUNTIFS(Absenses!3:3, "&gt;="&amp;DATE(2024,9,1), Absenses!3:3, "&lt;="&amp;DATE(2024,9,31)) = 0
</f>
        <v>0</v>
      </c>
      <c r="H3" s="12" t="b">
        <f t="array" ref="H3">COUNTIFS(Absenses!3:3, "&gt;="&amp;DATE(2024,10,1), Absenses!3:3, "&lt;="&amp;DATE(2024,10,31)) = 0
</f>
        <v>1</v>
      </c>
      <c r="I3" s="12" t="b">
        <f t="array" ref="I3">COUNTIFS(Absenses!3:3, "&gt;="&amp;DATE(2024,11,1), Absenses!3:3, "&lt;="&amp;DATE(2024,11,31)) = 0
</f>
        <v>1</v>
      </c>
      <c r="J3" s="21" t="b">
        <f t="array" ref="J3">IF(A3 = "NO", FALSE, COUNTIFS(Absenses!3:3, "&gt;="&amp;DATE(2024,12,1), Absenses!3:3, "&lt;="&amp;DATE(2024,12,31)) = 0)
</f>
        <v>0</v>
      </c>
      <c r="K3" s="21" t="b">
        <f t="array" ref="K3">IF(A3 = "NO", FALSE, COUNTIFS(Absenses!3:3, "&gt;="&amp;DATE(2025,1,1), Absenses!3:3, "&lt;="&amp;DATE(2025,1,31)) = 0)
</f>
        <v>0</v>
      </c>
      <c r="L3" s="21" t="b">
        <f t="array" ref="L3">IF(A3 = "NO", FALSE, COUNTIFS(Absenses!3:3, "&gt;="&amp;DATE(2025,2,1), Absenses!3:3, "&lt;="&amp;DATE(2025,2,28)) = 0)
</f>
        <v>0</v>
      </c>
      <c r="M3" s="21" t="b">
        <f t="array" ref="M3">IF(A3 = "NO", FALSE, COUNTIFS(Absenses!3:3, "&gt;="&amp;DATE(2025,3,1), Absenses!3:3, "&lt;="&amp;DATE(2025,3,31)) = 0)</f>
        <v>0</v>
      </c>
      <c r="N3" s="21" t="b">
        <f t="array" ref="N3">IF(A3 = "NO", FALSE, COUNTIFS(Absenses!3:3, "&gt;="&amp;DATE(2025,4,1), Absenses!3:3, "&lt;="&amp;DATE(2025,4,31)) = 0)</f>
        <v>0</v>
      </c>
      <c r="O3" s="21" t="b">
        <f t="array" ref="O3">IF(A3 = "NO", FALSE, COUNTIFS(Absenses!3:3, "&gt;="&amp;DATE(2025,5,1), Absenses!3:3, "&lt;="&amp;DATE(2025,5,31)) = 0)</f>
        <v>0</v>
      </c>
      <c r="P3" s="21" t="b">
        <f t="array" ref="P3">IF(A3 = "NO", FALSE, COUNTIFS(Absenses!3:3, "&gt;="&amp;DATE(2025,6,1), Absenses!3:3, "&lt;="&amp;DATE(2025,6,31)) = 0)</f>
        <v>0</v>
      </c>
      <c r="Q3" s="19" t="str">
        <f t="shared" si="1"/>
        <v>$0.00</v>
      </c>
      <c r="R3" s="22">
        <f t="shared" si="2"/>
        <v>0</v>
      </c>
      <c r="S3" s="23"/>
      <c r="T3" s="15"/>
    </row>
    <row r="4">
      <c r="A4" s="7" t="str">
        <f>UKGDat!A4</f>
        <v>FT</v>
      </c>
      <c r="B4" s="8" t="str">
        <f>UKGDat!B4</f>
        <v/>
      </c>
      <c r="C4" s="9" t="str">
        <f>UKGDat!G4</f>
        <v>Ryan Brown</v>
      </c>
      <c r="D4" s="8" t="str">
        <f>UKGDat!F4</f>
        <v>Drivers</v>
      </c>
      <c r="E4" s="10" t="str">
        <f>UKGDat!C4</f>
        <v/>
      </c>
      <c r="F4" s="10" t="str">
        <f>UKGDat!D4</f>
        <v/>
      </c>
      <c r="G4" s="20" t="b">
        <f t="array" ref="G4">COUNTIFS(Absenses!4:4, "&gt;="&amp;DATE(2024,9,1), Absenses!4:4, "&lt;="&amp;DATE(2024,9,31)) = 0
</f>
        <v>0</v>
      </c>
      <c r="H4" s="12" t="b">
        <f t="array" ref="H4">COUNTIFS(Absenses!4:4, "&gt;="&amp;DATE(2024,10,1), Absenses!4:4, "&lt;="&amp;DATE(2024,10,31)) = 0
</f>
        <v>1</v>
      </c>
      <c r="I4" s="12" t="b">
        <f t="array" ref="I4">COUNTIFS(Absenses!4:4, "&gt;="&amp;DATE(2024,11,1), Absenses!4:4, "&lt;="&amp;DATE(2024,11,31)) = 0
</f>
        <v>1</v>
      </c>
      <c r="J4" s="12" t="b">
        <f t="array" ref="J4">IF(A4 = "NO", FALSE, COUNTIFS(Absenses!4:4, "&gt;="&amp;DATE(2024,12,1), Absenses!4:4, "&lt;="&amp;DATE(2024,12,31)) = 0)
</f>
        <v>1</v>
      </c>
      <c r="K4" s="21" t="b">
        <f t="array" ref="K4">IF(A4 = "NO", FALSE, COUNTIFS(Absenses!4:4, "&gt;="&amp;DATE(2025,1,1), Absenses!4:4, "&lt;="&amp;DATE(2025,1,31)) = 0)
</f>
        <v>0</v>
      </c>
      <c r="L4" s="12" t="b">
        <f t="array" ref="L4">IF(A4 = "NO", FALSE, COUNTIFS(Absenses!4:4, "&gt;="&amp;DATE(2025,2,1), Absenses!4:4, "&lt;="&amp;DATE(2025,2,28)) = 0)
</f>
        <v>1</v>
      </c>
      <c r="M4" s="12" t="b">
        <f t="array" ref="M4">IF(A4 = "NO", FALSE, COUNTIFS(Absenses!4:4, "&gt;="&amp;DATE(2025,3,1), Absenses!4:4, "&lt;="&amp;DATE(2025,3,31)) = 0)</f>
        <v>1</v>
      </c>
      <c r="N4" s="12" t="b">
        <f t="array" ref="N4">IF(A4 = "NO", FALSE, COUNTIFS(Absenses!4:4, "&gt;="&amp;DATE(2025,4,1), Absenses!4:4, "&lt;="&amp;DATE(2025,4,31)) = 0)</f>
        <v>1</v>
      </c>
      <c r="O4" s="12" t="b">
        <f t="array" ref="O4">IF(A4 = "NO", FALSE, COUNTIFS(Absenses!4:4, "&gt;="&amp;DATE(2025,5,1), Absenses!4:4, "&lt;="&amp;DATE(2025,5,31)) = 0)</f>
        <v>1</v>
      </c>
      <c r="P4" s="12" t="b">
        <f t="array" ref="P4">IF(A4 = "NO", FALSE, COUNTIFS(Absenses!4:4, "&gt;="&amp;DATE(2025,6,1), Absenses!4:4, "&lt;="&amp;DATE(2025,6,31)) = 0)</f>
        <v>1</v>
      </c>
      <c r="Q4" s="10" t="str">
        <f t="shared" si="1"/>
        <v>$275.00</v>
      </c>
      <c r="R4" s="13">
        <f t="shared" si="2"/>
        <v>100</v>
      </c>
      <c r="S4" s="14"/>
      <c r="T4" s="15"/>
    </row>
    <row r="5">
      <c r="A5" s="16" t="str">
        <f>UKGDat!A5</f>
        <v>FT</v>
      </c>
      <c r="B5" s="17">
        <f>UKGDat!B5</f>
        <v>45586</v>
      </c>
      <c r="C5" s="18" t="str">
        <f>UKGDat!G5</f>
        <v>Ryan Brown</v>
      </c>
      <c r="D5" s="19" t="str">
        <f>UKGDat!F5</f>
        <v>Drivers</v>
      </c>
      <c r="E5" s="19" t="str">
        <f>UKGDat!C5</f>
        <v>Brent</v>
      </c>
      <c r="F5" s="19" t="str">
        <f>UKGDat!D5</f>
        <v>Remy</v>
      </c>
      <c r="G5" s="20" t="b">
        <f t="array" ref="G5">COUNTIFS(Absenses!5:5, "&gt;="&amp;DATE(2024,9,1), Absenses!5:5, "&lt;="&amp;DATE(2024,9,31)) = 0
</f>
        <v>0</v>
      </c>
      <c r="H5" s="21" t="b">
        <f t="array" ref="H5">COUNTIFS(Absenses!5:5, "&gt;="&amp;DATE(2024,10,1), Absenses!5:5, "&lt;="&amp;DATE(2024,10,31)) = 0
</f>
        <v>0</v>
      </c>
      <c r="I5" s="12" t="b">
        <f t="array" ref="I5">COUNTIFS(Absenses!5:5, "&gt;="&amp;DATE(2024,11,1), Absenses!5:5, "&lt;="&amp;DATE(2024,11,31)) = 0
</f>
        <v>1</v>
      </c>
      <c r="J5" s="12" t="b">
        <f t="array" ref="J5">IF(A5 = "NO", FALSE, COUNTIFS(Absenses!5:5, "&gt;="&amp;DATE(2024,12,1), Absenses!5:5, "&lt;="&amp;DATE(2024,12,31)) = 0)
</f>
        <v>1</v>
      </c>
      <c r="K5" s="12" t="b">
        <f t="array" ref="K5">IF(A5 = "NO", FALSE, COUNTIFS(Absenses!5:5, "&gt;="&amp;DATE(2025,1,1), Absenses!5:5, "&lt;="&amp;DATE(2025,1,31)) = 0)
</f>
        <v>1</v>
      </c>
      <c r="L5" s="12" t="b">
        <f t="array" ref="L5">IF(A5 = "NO", FALSE, COUNTIFS(Absenses!5:5, "&gt;="&amp;DATE(2025,2,1), Absenses!5:5, "&lt;="&amp;DATE(2025,2,28)) = 0)
</f>
        <v>1</v>
      </c>
      <c r="M5" s="12" t="b">
        <f t="array" ref="M5">IF(A5 = "NO", FALSE, COUNTIFS(Absenses!5:5, "&gt;="&amp;DATE(2025,3,1), Absenses!5:5, "&lt;="&amp;DATE(2025,3,31)) = 0)</f>
        <v>1</v>
      </c>
      <c r="N5" s="12" t="b">
        <f t="array" ref="N5">IF(A5 = "NO", FALSE, COUNTIFS(Absenses!5:5, "&gt;="&amp;DATE(2025,4,1), Absenses!5:5, "&lt;="&amp;DATE(2025,4,31)) = 0)</f>
        <v>1</v>
      </c>
      <c r="O5" s="12" t="b">
        <f t="array" ref="O5">IF(A5 = "NO", FALSE, COUNTIFS(Absenses!5:5, "&gt;="&amp;DATE(2025,5,1), Absenses!5:5, "&lt;="&amp;DATE(2025,5,31)) = 0)</f>
        <v>1</v>
      </c>
      <c r="P5" s="12" t="b">
        <f t="array" ref="P5">IF(A5 = "NO", FALSE, COUNTIFS(Absenses!5:5, "&gt;="&amp;DATE(2025,6,1), Absenses!5:5, "&lt;="&amp;DATE(2025,6,31)) = 0)</f>
        <v>1</v>
      </c>
      <c r="Q5" s="19" t="str">
        <f t="shared" si="1"/>
        <v>$300.00</v>
      </c>
      <c r="R5" s="22">
        <f t="shared" si="2"/>
        <v>100</v>
      </c>
      <c r="S5" s="23"/>
      <c r="T5" s="24"/>
      <c r="U5" s="24"/>
      <c r="V5" s="24"/>
    </row>
    <row r="6" hidden="1">
      <c r="A6" s="7" t="str">
        <f>UKGDat!A6</f>
        <v>NO</v>
      </c>
      <c r="B6" s="8">
        <f>UKGDat!B6</f>
        <v>-611660</v>
      </c>
      <c r="C6" s="9" t="str">
        <f>UKGDat!G6</f>
        <v>Ryan Brown</v>
      </c>
      <c r="D6" s="10" t="str">
        <f>UKGDat!F6</f>
        <v>Drivers</v>
      </c>
      <c r="E6" s="10" t="str">
        <f>UKGDat!C6</f>
        <v>Owen</v>
      </c>
      <c r="F6" s="10" t="str">
        <f>UKGDat!D6</f>
        <v>Chilcoat</v>
      </c>
      <c r="G6" s="11" t="b">
        <f t="array" ref="G6">COUNTIFS(Absenses!6:6, "&gt;="&amp;DATE(2024,9,1), Absenses!6:6, "&lt;="&amp;DATE(2024,9,31)) = 0
</f>
        <v>1</v>
      </c>
      <c r="H6" s="12" t="b">
        <f t="array" ref="H6">COUNTIFS(Absenses!6:6, "&gt;="&amp;DATE(2024,10,1), Absenses!6:6, "&lt;="&amp;DATE(2024,10,31)) = 0
</f>
        <v>1</v>
      </c>
      <c r="I6" s="12" t="b">
        <f t="array" ref="I6">COUNTIFS(Absenses!6:6, "&gt;="&amp;DATE(2024,11,1), Absenses!6:6, "&lt;="&amp;DATE(2024,11,31)) = 0
</f>
        <v>1</v>
      </c>
      <c r="J6" s="21" t="b">
        <f t="array" ref="J6">IF(A6 = "NO", FALSE, COUNTIFS(Absenses!6:6, "&gt;="&amp;DATE(2024,12,1), Absenses!6:6, "&lt;="&amp;DATE(2024,12,31)) = 0)
</f>
        <v>0</v>
      </c>
      <c r="K6" s="21" t="b">
        <f t="array" ref="K6">IF(A6 = "NO", FALSE, COUNTIFS(Absenses!6:6, "&gt;="&amp;DATE(2025,1,1), Absenses!6:6, "&lt;="&amp;DATE(2025,1,31)) = 0)
</f>
        <v>0</v>
      </c>
      <c r="L6" s="21" t="b">
        <f t="array" ref="L6">IF(A6 = "NO", FALSE, COUNTIFS(Absenses!6:6, "&gt;="&amp;DATE(2025,2,1), Absenses!6:6, "&lt;="&amp;DATE(2025,2,28)) = 0)
</f>
        <v>0</v>
      </c>
      <c r="M6" s="21" t="b">
        <f t="array" ref="M6">IF(A6 = "NO", FALSE, COUNTIFS(Absenses!6:6, "&gt;="&amp;DATE(2025,3,1), Absenses!6:6, "&lt;="&amp;DATE(2025,3,31)) = 0)</f>
        <v>0</v>
      </c>
      <c r="N6" s="21" t="b">
        <f t="array" ref="N6">IF(A6 = "NO", FALSE, COUNTIFS(Absenses!6:6, "&gt;="&amp;DATE(2025,4,1), Absenses!6:6, "&lt;="&amp;DATE(2025,4,31)) = 0)</f>
        <v>0</v>
      </c>
      <c r="O6" s="21" t="b">
        <f t="array" ref="O6">IF(A6 = "NO", FALSE, COUNTIFS(Absenses!6:6, "&gt;="&amp;DATE(2025,5,1), Absenses!6:6, "&lt;="&amp;DATE(2025,5,31)) = 0)</f>
        <v>0</v>
      </c>
      <c r="P6" s="21" t="b">
        <f t="array" ref="P6">IF(A6 = "NO", FALSE, COUNTIFS(Absenses!6:6, "&gt;="&amp;DATE(2025,6,1), Absenses!6:6, "&lt;="&amp;DATE(2025,6,31)) = 0)</f>
        <v>0</v>
      </c>
      <c r="Q6" s="10" t="str">
        <f t="shared" si="1"/>
        <v>$0.00</v>
      </c>
      <c r="R6" s="13">
        <f t="shared" si="2"/>
        <v>0</v>
      </c>
      <c r="S6" s="14"/>
      <c r="T6" s="24"/>
      <c r="U6" s="24"/>
      <c r="V6" s="24"/>
    </row>
    <row r="7" hidden="1">
      <c r="A7" s="16" t="str">
        <f>UKGDat!A7</f>
        <v>FT</v>
      </c>
      <c r="B7" s="17">
        <f>UKGDat!B7</f>
        <v>45642</v>
      </c>
      <c r="C7" s="18" t="str">
        <f>UKGDat!G7</f>
        <v>Ryan Brown</v>
      </c>
      <c r="D7" s="19" t="str">
        <f>UKGDat!F7</f>
        <v>Drivers</v>
      </c>
      <c r="E7" s="19" t="str">
        <f>UKGDat!C7</f>
        <v>David</v>
      </c>
      <c r="F7" s="19" t="str">
        <f>UKGDat!D7</f>
        <v>Perry</v>
      </c>
      <c r="G7" s="11" t="b">
        <f t="array" ref="G7">COUNTIFS(Absenses!7:7, "&gt;="&amp;DATE(2024,9,1), Absenses!7:7, "&lt;="&amp;DATE(2024,9,31)) = 0
</f>
        <v>1</v>
      </c>
      <c r="H7" s="12" t="b">
        <f t="array" ref="H7">COUNTIFS(Absenses!7:7, "&gt;="&amp;DATE(2024,10,1), Absenses!7:7, "&lt;="&amp;DATE(2024,10,31)) = 0
</f>
        <v>1</v>
      </c>
      <c r="I7" s="12" t="b">
        <f t="array" ref="I7">COUNTIFS(Absenses!7:7, "&gt;="&amp;DATE(2024,11,1), Absenses!7:7, "&lt;="&amp;DATE(2024,11,31)) = 0
</f>
        <v>1</v>
      </c>
      <c r="J7" s="12" t="b">
        <f t="array" ref="J7">IF(A7 = "NO", FALSE, COUNTIFS(Absenses!7:7, "&gt;="&amp;DATE(2024,12,1), Absenses!7:7, "&lt;="&amp;DATE(2024,12,31)) = 0)
</f>
        <v>1</v>
      </c>
      <c r="K7" s="12" t="b">
        <f t="array" ref="K7">IF(A7 = "NO", FALSE, COUNTIFS(Absenses!7:7, "&gt;="&amp;DATE(2025,1,1), Absenses!7:7, "&lt;="&amp;DATE(2025,1,31)) = 0)
</f>
        <v>1</v>
      </c>
      <c r="L7" s="12" t="b">
        <f t="array" ref="L7">IF(A7 = "NO", FALSE, COUNTIFS(Absenses!7:7, "&gt;="&amp;DATE(2025,2,1), Absenses!7:7, "&lt;="&amp;DATE(2025,2,28)) = 0)
</f>
        <v>1</v>
      </c>
      <c r="M7" s="12" t="b">
        <f t="array" ref="M7">IF(A7 = "NO", FALSE, COUNTIFS(Absenses!7:7, "&gt;="&amp;DATE(2025,3,1), Absenses!7:7, "&lt;="&amp;DATE(2025,3,31)) = 0)</f>
        <v>1</v>
      </c>
      <c r="N7" s="12" t="b">
        <f t="array" ref="N7">IF(A7 = "NO", FALSE, COUNTIFS(Absenses!7:7, "&gt;="&amp;DATE(2025,4,1), Absenses!7:7, "&lt;="&amp;DATE(2025,4,31)) = 0)</f>
        <v>1</v>
      </c>
      <c r="O7" s="21"/>
      <c r="P7" s="21" t="b">
        <f t="array" ref="P7">IF(A7 = "NO", FALSE, COUNTIFS(Absenses!7:7, "&gt;="&amp;DATE(2025,6,1), Absenses!7:7, "&lt;="&amp;DATE(2025,6,31)) = 0)</f>
        <v>0</v>
      </c>
      <c r="Q7" s="19" t="str">
        <f t="shared" si="1"/>
        <v>$275.00</v>
      </c>
      <c r="R7" s="22">
        <f t="shared" si="2"/>
        <v>0</v>
      </c>
      <c r="S7" s="25"/>
      <c r="T7" s="26"/>
    </row>
    <row r="8">
      <c r="A8" s="7" t="str">
        <f>UKGDat!A8</f>
        <v>FT</v>
      </c>
      <c r="B8" s="8">
        <f>UKGDat!B8</f>
        <v>43811</v>
      </c>
      <c r="C8" s="9" t="str">
        <f>UKGDat!G8</f>
        <v>Ryan Brown</v>
      </c>
      <c r="D8" s="27" t="str">
        <f>UKGDat!F8</f>
        <v>Drivers</v>
      </c>
      <c r="E8" s="10" t="str">
        <f>UKGDat!C8</f>
        <v>Jeffrey</v>
      </c>
      <c r="F8" s="10" t="str">
        <f>UKGDat!D8</f>
        <v>Spillner</v>
      </c>
      <c r="G8" s="11" t="b">
        <f t="array" ref="G8">COUNTIFS(Absenses!8:8, "&gt;="&amp;DATE(2024,9,1), Absenses!8:8, "&lt;="&amp;DATE(2024,9,31)) = 0
</f>
        <v>1</v>
      </c>
      <c r="H8" s="12" t="b">
        <f t="array" ref="H8">COUNTIFS(Absenses!8:8, "&gt;="&amp;DATE(2024,10,1), Absenses!8:8, "&lt;="&amp;DATE(2024,10,31)) = 0
</f>
        <v>1</v>
      </c>
      <c r="I8" s="12" t="b">
        <f t="array" ref="I8">COUNTIFS(Absenses!8:8, "&gt;="&amp;DATE(2024,11,1), Absenses!8:8, "&lt;="&amp;DATE(2024,11,31)) = 0
</f>
        <v>1</v>
      </c>
      <c r="J8" s="12" t="b">
        <f t="array" ref="J8">IF(A8 = "NO", FALSE, COUNTIFS(Absenses!8:8, "&gt;="&amp;DATE(2024,12,1), Absenses!8:8, "&lt;="&amp;DATE(2024,12,31)) = 0)
</f>
        <v>1</v>
      </c>
      <c r="K8" s="12" t="b">
        <f t="array" ref="K8">IF(A8 = "NO", FALSE, COUNTIFS(Absenses!8:8, "&gt;="&amp;DATE(2025,1,1), Absenses!8:8, "&lt;="&amp;DATE(2025,1,31)) = 0)
</f>
        <v>1</v>
      </c>
      <c r="L8" s="21" t="b">
        <f t="array" ref="L8">IF(A8 = "NO", FALSE, COUNTIFS(Absenses!8:8, "&gt;="&amp;DATE(2025,2,1), Absenses!8:8, "&lt;="&amp;DATE(2025,2,28)) = 0)
</f>
        <v>0</v>
      </c>
      <c r="M8" s="12" t="b">
        <f t="array" ref="M8">IF(A8 = "NO", FALSE, COUNTIFS(Absenses!8:8, "&gt;="&amp;DATE(2025,3,1), Absenses!8:8, "&lt;="&amp;DATE(2025,3,31)) = 0)</f>
        <v>1</v>
      </c>
      <c r="N8" s="12" t="b">
        <f t="array" ref="N8">IF(A8 = "NO", FALSE, COUNTIFS(Absenses!8:8, "&gt;="&amp;DATE(2025,4,1), Absenses!8:8, "&lt;="&amp;DATE(2025,4,31)) = 0)</f>
        <v>1</v>
      </c>
      <c r="O8" s="21"/>
      <c r="P8" s="12" t="b">
        <f t="array" ref="P8">IF(A8 = "NO", FALSE, COUNTIFS(Absenses!8:8, "&gt;="&amp;DATE(2025,6,1), Absenses!8:8, "&lt;="&amp;DATE(2025,6,31)) = 0)</f>
        <v>1</v>
      </c>
      <c r="Q8" s="10" t="str">
        <f t="shared" si="1"/>
        <v>$275.00</v>
      </c>
      <c r="R8" s="13">
        <f t="shared" si="2"/>
        <v>100</v>
      </c>
      <c r="S8" s="14"/>
      <c r="T8" s="15"/>
    </row>
    <row r="9">
      <c r="A9" s="16" t="str">
        <f>UKGDat!A9</f>
        <v>PT</v>
      </c>
      <c r="B9" s="17">
        <f>UKGDat!B9</f>
        <v>43767</v>
      </c>
      <c r="C9" s="18" t="str">
        <f>UKGDat!G9</f>
        <v>Ryan Brown</v>
      </c>
      <c r="D9" s="28" t="str">
        <f>UKGDat!F9</f>
        <v>Drivers</v>
      </c>
      <c r="E9" s="19" t="str">
        <f>UKGDat!C9</f>
        <v>Jed</v>
      </c>
      <c r="F9" s="19" t="str">
        <f>UKGDat!D9</f>
        <v>Reichard</v>
      </c>
      <c r="G9" s="11" t="b">
        <f t="array" ref="G9">COUNTIFS(Absenses!9:9, "&gt;="&amp;DATE(2024,9,1), Absenses!9:9, "&lt;="&amp;DATE(2024,9,31)) = 0
</f>
        <v>1</v>
      </c>
      <c r="H9" s="12" t="b">
        <f t="array" ref="H9">COUNTIFS(Absenses!9:9, "&gt;="&amp;DATE(2024,10,1), Absenses!9:9, "&lt;="&amp;DATE(2024,10,31)) = 0
</f>
        <v>1</v>
      </c>
      <c r="I9" s="12" t="b">
        <f t="array" ref="I9">COUNTIFS(Absenses!9:9, "&gt;="&amp;DATE(2024,11,1), Absenses!9:9, "&lt;="&amp;DATE(2024,11,31)) = 0
</f>
        <v>1</v>
      </c>
      <c r="J9" s="12" t="b">
        <f t="array" ref="J9">IF(A9 = "NO", FALSE, COUNTIFS(Absenses!9:9, "&gt;="&amp;DATE(2024,12,1), Absenses!9:9, "&lt;="&amp;DATE(2024,12,31)) = 0)
</f>
        <v>1</v>
      </c>
      <c r="K9" s="12" t="b">
        <f t="array" ref="K9">IF(A9 = "NO", FALSE, COUNTIFS(Absenses!9:9, "&gt;="&amp;DATE(2025,1,1), Absenses!9:9, "&lt;="&amp;DATE(2025,1,31)) = 0)
</f>
        <v>1</v>
      </c>
      <c r="L9" s="12" t="b">
        <f t="array" ref="L9">IF(A9 = "NO", FALSE, COUNTIFS(Absenses!9:9, "&gt;="&amp;DATE(2025,2,1), Absenses!9:9, "&lt;="&amp;DATE(2025,2,28)) = 0)
</f>
        <v>1</v>
      </c>
      <c r="M9" s="12" t="b">
        <f t="array" ref="M9">IF(A9 = "NO", FALSE, COUNTIFS(Absenses!9:9, "&gt;="&amp;DATE(2025,3,1), Absenses!9:9, "&lt;="&amp;DATE(2025,3,31)) = 0)</f>
        <v>1</v>
      </c>
      <c r="N9" s="12" t="b">
        <f t="array" ref="N9">IF(A9 = "NO", FALSE, COUNTIFS(Absenses!9:9, "&gt;="&amp;DATE(2025,4,1), Absenses!9:9, "&lt;="&amp;DATE(2025,4,31)) = 0)</f>
        <v>1</v>
      </c>
      <c r="O9" s="21"/>
      <c r="P9" s="12" t="b">
        <f t="array" ref="P9">IF(A9 = "NO", FALSE, COUNTIFS(Absenses!9:9, "&gt;="&amp;DATE(2025,6,1), Absenses!9:9, "&lt;="&amp;DATE(2025,6,31)) = 0)</f>
        <v>1</v>
      </c>
      <c r="Q9" s="19" t="str">
        <f t="shared" si="1"/>
        <v>$150.00</v>
      </c>
      <c r="R9" s="22">
        <f t="shared" si="2"/>
        <v>50</v>
      </c>
      <c r="S9" s="23"/>
      <c r="T9" s="15"/>
    </row>
    <row r="10" hidden="1">
      <c r="A10" s="7" t="str">
        <f>UKGDat!A10</f>
        <v>NO</v>
      </c>
      <c r="B10" s="8">
        <f>UKGDat!B10</f>
        <v>45081</v>
      </c>
      <c r="C10" s="9" t="str">
        <f>UKGDat!G10</f>
        <v>Ryan Brown</v>
      </c>
      <c r="D10" s="8" t="str">
        <f>UKGDat!F10</f>
        <v>Drivers</v>
      </c>
      <c r="E10" s="10" t="str">
        <f>UKGDat!C10</f>
        <v>Mark</v>
      </c>
      <c r="F10" s="10" t="str">
        <f>UKGDat!D10</f>
        <v>Rost</v>
      </c>
      <c r="G10" s="20" t="b">
        <f t="array" ref="G10">COUNTIFS(Absenses!10:10, "&gt;="&amp;DATE(2024,9,1), Absenses!10:10, "&lt;="&amp;DATE(2024,9,31)) = 0
</f>
        <v>0</v>
      </c>
      <c r="H10" s="12" t="b">
        <f t="array" ref="H10">COUNTIFS(Absenses!10:10, "&gt;="&amp;DATE(2024,10,1), Absenses!10:10, "&lt;="&amp;DATE(2024,10,31)) = 0
</f>
        <v>1</v>
      </c>
      <c r="I10" s="12" t="b">
        <f t="array" ref="I10">COUNTIFS(Absenses!10:10, "&gt;="&amp;DATE(2024,11,1), Absenses!10:10, "&lt;="&amp;DATE(2024,11,31)) = 0
</f>
        <v>1</v>
      </c>
      <c r="J10" s="21" t="b">
        <f t="array" ref="J10">IF(A10 = "NO", FALSE, COUNTIFS(Absenses!10:10, "&gt;="&amp;DATE(2024,12,1), Absenses!10:10, "&lt;="&amp;DATE(2024,12,31)) = 0)
</f>
        <v>0</v>
      </c>
      <c r="K10" s="21" t="b">
        <f t="array" ref="K10">IF(A10 = "NO", FALSE, COUNTIFS(Absenses!10:10, "&gt;="&amp;DATE(2025,1,1), Absenses!10:10, "&lt;="&amp;DATE(2025,1,31)) = 0)
</f>
        <v>0</v>
      </c>
      <c r="L10" s="21" t="b">
        <f t="array" ref="L10">IF(A10 = "NO", FALSE, COUNTIFS(Absenses!10:10, "&gt;="&amp;DATE(2025,2,1), Absenses!10:10, "&lt;="&amp;DATE(2025,2,28)) = 0)
</f>
        <v>0</v>
      </c>
      <c r="M10" s="21" t="b">
        <f t="array" ref="M10">IF(A10 = "NO", FALSE, COUNTIFS(Absenses!10:10, "&gt;="&amp;DATE(2025,3,1), Absenses!10:10, "&lt;="&amp;DATE(2025,3,31)) = 0)</f>
        <v>0</v>
      </c>
      <c r="N10" s="21" t="b">
        <f t="array" ref="N10">IF(A10 = "NO", FALSE, COUNTIFS(Absenses!10:10, "&gt;="&amp;DATE(2025,4,1), Absenses!10:10, "&lt;="&amp;DATE(2025,4,31)) = 0)</f>
        <v>0</v>
      </c>
      <c r="O10" s="21" t="b">
        <f t="array" ref="O10">IF(A10 = "NO", FALSE, COUNTIFS(Absenses!10:10, "&gt;="&amp;DATE(2025,5,1), Absenses!10:10, "&lt;="&amp;DATE(2025,5,31)) = 0)</f>
        <v>0</v>
      </c>
      <c r="P10" s="21" t="b">
        <f t="array" ref="P10">IF(A10 = "NO", FALSE, COUNTIFS(Absenses!10:10, "&gt;="&amp;DATE(2025,6,1), Absenses!10:10, "&lt;="&amp;DATE(2025,6,31)) = 0)</f>
        <v>0</v>
      </c>
      <c r="Q10" s="10" t="str">
        <f t="shared" si="1"/>
        <v>$0.00</v>
      </c>
      <c r="R10" s="13">
        <f t="shared" si="2"/>
        <v>0</v>
      </c>
      <c r="S10" s="14"/>
      <c r="T10" s="15"/>
    </row>
    <row r="11">
      <c r="A11" s="16" t="str">
        <f>UKGDat!A11</f>
        <v>FT</v>
      </c>
      <c r="B11" s="17">
        <f>UKGDat!B11</f>
        <v>45345</v>
      </c>
      <c r="C11" s="18" t="str">
        <f>UKGDat!G11</f>
        <v>Ryan Brown</v>
      </c>
      <c r="D11" s="28" t="str">
        <f>UKGDat!F11</f>
        <v>Drivers</v>
      </c>
      <c r="E11" s="19" t="str">
        <f>UKGDat!C11</f>
        <v>James</v>
      </c>
      <c r="F11" s="19" t="str">
        <f>UKGDat!D11</f>
        <v>Bell</v>
      </c>
      <c r="G11" s="11" t="b">
        <f t="array" ref="G11">COUNTIFS(Absenses!11:11, "&gt;="&amp;DATE(2024,9,1), Absenses!11:11, "&lt;="&amp;DATE(2024,9,31)) = 0
</f>
        <v>1</v>
      </c>
      <c r="H11" s="12" t="b">
        <f t="array" ref="H11">COUNTIFS(Absenses!11:11, "&gt;="&amp;DATE(2024,10,1), Absenses!11:11, "&lt;="&amp;DATE(2024,10,31)) = 0
</f>
        <v>1</v>
      </c>
      <c r="I11" s="12" t="b">
        <f t="array" ref="I11">COUNTIFS(Absenses!11:11, "&gt;="&amp;DATE(2024,11,1), Absenses!11:11, "&lt;="&amp;DATE(2024,11,31)) = 0
</f>
        <v>1</v>
      </c>
      <c r="J11" s="12" t="b">
        <f t="array" ref="J11">IF(A11 = "NO", FALSE, COUNTIFS(Absenses!11:11, "&gt;="&amp;DATE(2024,12,1), Absenses!11:11, "&lt;="&amp;DATE(2024,12,31)) = 0)
</f>
        <v>1</v>
      </c>
      <c r="K11" s="12" t="b">
        <f t="array" ref="K11">IF(A11 = "NO", FALSE, COUNTIFS(Absenses!11:11, "&gt;="&amp;DATE(2025,1,1), Absenses!11:11, "&lt;="&amp;DATE(2025,1,31)) = 0)
</f>
        <v>1</v>
      </c>
      <c r="L11" s="12" t="b">
        <f t="array" ref="L11">IF(A11 = "NO", FALSE, COUNTIFS(Absenses!11:11, "&gt;="&amp;DATE(2025,2,1), Absenses!11:11, "&lt;="&amp;DATE(2025,2,28)) = 0)
</f>
        <v>1</v>
      </c>
      <c r="M11" s="12" t="b">
        <f t="array" ref="M11">IF(A11 = "NO", FALSE, COUNTIFS(Absenses!11:11, "&gt;="&amp;DATE(2025,3,1), Absenses!11:11, "&lt;="&amp;DATE(2025,3,31)) = 0)</f>
        <v>1</v>
      </c>
      <c r="N11" s="12" t="b">
        <f t="array" ref="N11">IF(A11 = "NO", FALSE, COUNTIFS(Absenses!11:11, "&gt;="&amp;DATE(2025,4,1), Absenses!11:11, "&lt;="&amp;DATE(2025,4,31)) = 0)</f>
        <v>1</v>
      </c>
      <c r="O11" s="12" t="b">
        <f t="array" ref="O11">IF(A11 = "NO", FALSE, COUNTIFS(Absenses!11:11, "&gt;="&amp;DATE(2025,5,1), Absenses!11:11, "&lt;="&amp;DATE(2025,5,31)) = 0)</f>
        <v>1</v>
      </c>
      <c r="P11" s="12" t="b">
        <f t="array" ref="P11">IF(A11 = "NO", FALSE, COUNTIFS(Absenses!11:11, "&gt;="&amp;DATE(2025,6,1), Absenses!11:11, "&lt;="&amp;DATE(2025,6,31)) = 0)</f>
        <v>1</v>
      </c>
      <c r="Q11" s="19" t="str">
        <f t="shared" si="1"/>
        <v>$300.00</v>
      </c>
      <c r="R11" s="22">
        <f t="shared" si="2"/>
        <v>100</v>
      </c>
      <c r="S11" s="23"/>
      <c r="T11" s="15"/>
    </row>
    <row r="12" hidden="1">
      <c r="A12" s="29" t="s">
        <v>19</v>
      </c>
      <c r="B12" s="8">
        <f>UKGDat!B12</f>
        <v>45807</v>
      </c>
      <c r="C12" s="30" t="s">
        <v>20</v>
      </c>
      <c r="D12" s="10" t="str">
        <f>UKGDat!F12</f>
        <v>Drivers</v>
      </c>
      <c r="E12" s="10" t="str">
        <f>UKGDat!C12</f>
        <v>Kevin</v>
      </c>
      <c r="F12" s="10" t="str">
        <f>UKGDat!D12</f>
        <v>Shelton</v>
      </c>
      <c r="G12" s="11" t="b">
        <f t="array" ref="G12">COUNTIFS(Absenses!13:13, "&gt;="&amp;DATE(2024,9,1), Absenses!13:13, "&lt;="&amp;DATE(2024,9,31)) = 0
</f>
        <v>1</v>
      </c>
      <c r="H12" s="12" t="b">
        <f t="array" ref="H12">COUNTIFS(Absenses!13:13, "&gt;="&amp;DATE(2024,10,1), Absenses!13:13, "&lt;="&amp;DATE(2024,10,31)) = 0
</f>
        <v>1</v>
      </c>
      <c r="I12" s="12" t="b">
        <f t="array" ref="I12">COUNTIFS(Absenses!13:13, "&gt;="&amp;DATE(2024,11,1), Absenses!13:13, "&lt;="&amp;DATE(2024,11,31)) = 0
</f>
        <v>1</v>
      </c>
      <c r="J12" s="12" t="b">
        <f t="array" ref="J12">IF(A12 = "NO", FALSE, COUNTIFS(Absenses!13:13, "&gt;="&amp;DATE(2024,12,1), Absenses!13:13, "&lt;="&amp;DATE(2024,12,31)) = 0)
</f>
        <v>1</v>
      </c>
      <c r="K12" s="12" t="b">
        <f t="array" ref="K12">IF(A12 = "NO", FALSE, COUNTIFS(Absenses!13:13, "&gt;="&amp;DATE(2025,1,1), Absenses!13:13, "&lt;="&amp;DATE(2025,1,31)) = 0)
</f>
        <v>1</v>
      </c>
      <c r="L12" s="12" t="b">
        <f t="array" ref="L12">IF(A12 = "NO", FALSE, COUNTIFS(Absenses!13:13, "&gt;="&amp;DATE(2025,2,1), Absenses!13:13, "&lt;="&amp;DATE(2025,2,28)) = 0)
</f>
        <v>1</v>
      </c>
      <c r="M12" s="12" t="b">
        <f t="array" ref="M12">IF(A12 = "NO", FALSE, COUNTIFS(Absenses!13:13, "&gt;="&amp;DATE(2025,3,1), Absenses!13:13, "&lt;="&amp;DATE(2025,3,31)) = 0)</f>
        <v>1</v>
      </c>
      <c r="N12" s="12" t="b">
        <f t="array" ref="N12">IF(A12 = "NO", FALSE, COUNTIFS(Absenses!13:13, "&gt;="&amp;DATE(2025,4,1), Absenses!13:13, "&lt;="&amp;DATE(2025,4,31)) = 0)</f>
        <v>1</v>
      </c>
      <c r="O12" s="21" t="b">
        <f t="array" ref="O12">IF(A12 = "NO", FALSE, COUNTIFS(Absenses!13:13, "&gt;="&amp;DATE(2025,5,1), Absenses!13:13, "&lt;="&amp;DATE(2025,5,31)) = 0)</f>
        <v>0</v>
      </c>
      <c r="P12" s="21" t="b">
        <f t="array" ref="P12">IF(A12 = "NO", FALSE, COUNTIFS(Absenses!12:12, "&gt;="&amp;DATE(2025,6,1), Absenses!12:12, "&lt;="&amp;DATE(2025,6,31)) = 0)</f>
        <v>0</v>
      </c>
      <c r="Q12" s="10" t="str">
        <f t="shared" si="1"/>
        <v>$0.00</v>
      </c>
      <c r="R12" s="13">
        <f t="shared" si="2"/>
        <v>0</v>
      </c>
      <c r="S12" s="14"/>
      <c r="T12" s="15"/>
    </row>
    <row r="13">
      <c r="A13" s="16" t="str">
        <f>UKGDat!A13</f>
        <v>FT</v>
      </c>
      <c r="B13" s="17">
        <f>UKGDat!B13</f>
        <v>45789</v>
      </c>
      <c r="C13" s="18" t="str">
        <f>UKGDat!G13</f>
        <v>Ryan Brown</v>
      </c>
      <c r="D13" s="19" t="str">
        <f>UKGDat!F13</f>
        <v>Clerk</v>
      </c>
      <c r="E13" s="19" t="str">
        <f>UKGDat!C13</f>
        <v>Kelly</v>
      </c>
      <c r="F13" s="19" t="str">
        <f>UKGDat!D13</f>
        <v>Johnson</v>
      </c>
      <c r="G13" s="11" t="b">
        <f t="array" ref="G13">COUNTIFS(Absenses!13:13, "&gt;="&amp;DATE(2024,9,1), Absenses!13:13, "&lt;="&amp;DATE(2024,9,31)) = 0
</f>
        <v>1</v>
      </c>
      <c r="H13" s="12" t="b">
        <f t="array" ref="H13">COUNTIFS(Absenses!13:13, "&gt;="&amp;DATE(2024,10,1), Absenses!13:13, "&lt;="&amp;DATE(2024,10,31)) = 0
</f>
        <v>1</v>
      </c>
      <c r="I13" s="12" t="b">
        <f t="array" ref="I13">COUNTIFS(Absenses!13:13, "&gt;="&amp;DATE(2024,11,1), Absenses!13:13, "&lt;="&amp;DATE(2024,11,31)) = 0
</f>
        <v>1</v>
      </c>
      <c r="J13" s="12" t="b">
        <f t="array" ref="J13">IF(A13 = "NO", FALSE, COUNTIFS(Absenses!13:13, "&gt;="&amp;DATE(2024,12,1), Absenses!13:13, "&lt;="&amp;DATE(2024,12,31)) = 0)
</f>
        <v>1</v>
      </c>
      <c r="K13" s="12" t="b">
        <f t="array" ref="K13">IF(A13 = "NO", FALSE, COUNTIFS(Absenses!13:13, "&gt;="&amp;DATE(2025,1,1), Absenses!13:13, "&lt;="&amp;DATE(2025,1,31)) = 0)
</f>
        <v>1</v>
      </c>
      <c r="L13" s="12" t="b">
        <f t="array" ref="L13">IF(A13 = "NO", FALSE, COUNTIFS(Absenses!13:13, "&gt;="&amp;DATE(2025,2,1), Absenses!13:13, "&lt;="&amp;DATE(2025,2,28)) = 0)
</f>
        <v>1</v>
      </c>
      <c r="M13" s="12" t="b">
        <f t="array" ref="M13">IF(A13 = "NO", FALSE, COUNTIFS(Absenses!13:13, "&gt;="&amp;DATE(2025,3,1), Absenses!13:13, "&lt;="&amp;DATE(2025,3,31)) = 0)</f>
        <v>1</v>
      </c>
      <c r="N13" s="12" t="b">
        <f t="array" ref="N13">IF(A13 = "NO", FALSE, COUNTIFS(Absenses!13:13, "&gt;="&amp;DATE(2025,4,1), Absenses!13:13, "&lt;="&amp;DATE(2025,4,31)) = 0)</f>
        <v>1</v>
      </c>
      <c r="O13" s="21" t="b">
        <f t="array" ref="O13">IF(A13 = "NO", FALSE, COUNTIFS(Absenses!13:13, "&gt;="&amp;DATE(2025,5,1), Absenses!13:13, "&lt;="&amp;DATE(2025,5,31)) = 0)</f>
        <v>0</v>
      </c>
      <c r="P13" s="12" t="b">
        <f t="array" ref="P13">IF(A13 = "NO", FALSE, COUNTIFS(Absenses!13:13, "&gt;="&amp;DATE(2025,6,1), Absenses!13:13, "&lt;="&amp;DATE(2025,6,31)) = 0)</f>
        <v>1</v>
      </c>
      <c r="Q13" s="19" t="str">
        <f t="shared" si="1"/>
        <v>$275.00</v>
      </c>
      <c r="R13" s="22">
        <f t="shared" si="2"/>
        <v>100</v>
      </c>
      <c r="S13" s="23"/>
      <c r="T13" s="6"/>
    </row>
    <row r="14">
      <c r="A14" s="7" t="str">
        <f>UKGDat!A14</f>
        <v>FT</v>
      </c>
      <c r="B14" s="8">
        <f>UKGDat!B14</f>
        <v>45579</v>
      </c>
      <c r="C14" s="9" t="str">
        <f>UKGDat!G14</f>
        <v>Ryan Brown</v>
      </c>
      <c r="D14" s="10" t="str">
        <f>UKGDat!F14</f>
        <v>Clerk</v>
      </c>
      <c r="E14" s="10" t="str">
        <f>UKGDat!C14</f>
        <v>Ashardae</v>
      </c>
      <c r="F14" s="10" t="str">
        <f>UKGDat!D14</f>
        <v>Robinson</v>
      </c>
      <c r="G14" s="11" t="b">
        <f t="array" ref="G14">COUNTIFS(Absenses!14:14, "&gt;="&amp;DATE(2024,9,1), Absenses!14:14, "&lt;="&amp;DATE(2024,9,31)) = 0
</f>
        <v>1</v>
      </c>
      <c r="H14" s="12" t="b">
        <f t="array" ref="H14">COUNTIFS(Absenses!14:14, "&gt;="&amp;DATE(2024,10,1), Absenses!14:14, "&lt;="&amp;DATE(2024,10,31)) = 0
</f>
        <v>1</v>
      </c>
      <c r="I14" s="12" t="b">
        <f t="array" ref="I14">COUNTIFS(Absenses!14:14, "&gt;="&amp;DATE(2024,11,1), Absenses!14:14, "&lt;="&amp;DATE(2024,11,31)) = 0
</f>
        <v>1</v>
      </c>
      <c r="J14" s="12" t="b">
        <f t="array" ref="J14">IF(A14 = "NO", FALSE, COUNTIFS(Absenses!14:14, "&gt;="&amp;DATE(2024,12,1), Absenses!14:14, "&lt;="&amp;DATE(2024,12,31)) = 0)
</f>
        <v>1</v>
      </c>
      <c r="K14" s="21" t="b">
        <f t="array" ref="K14">IF(A14 = "NO", FALSE, COUNTIFS(Absenses!14:14, "&gt;="&amp;DATE(2025,1,1), Absenses!14:14, "&lt;="&amp;DATE(2025,1,31)) = 0)
</f>
        <v>0</v>
      </c>
      <c r="L14" s="12" t="b">
        <f t="array" ref="L14">IF(A14 = "NO", FALSE, COUNTIFS(Absenses!14:14, "&gt;="&amp;DATE(2025,2,1), Absenses!14:14, "&lt;="&amp;DATE(2025,2,28)) = 0)
</f>
        <v>1</v>
      </c>
      <c r="M14" s="12" t="b">
        <f t="array" ref="M14">IF(A14 = "NO", FALSE, COUNTIFS(Absenses!14:14, "&gt;="&amp;DATE(2025,3,1), Absenses!14:14, "&lt;="&amp;DATE(2025,3,31)) = 0)</f>
        <v>1</v>
      </c>
      <c r="N14" s="12" t="b">
        <f t="array" ref="N14">IF(A14 = "NO", FALSE, COUNTIFS(Absenses!14:14, "&gt;="&amp;DATE(2025,4,1), Absenses!14:14, "&lt;="&amp;DATE(2025,4,31)) = 0)</f>
        <v>1</v>
      </c>
      <c r="O14" s="12" t="b">
        <f t="array" ref="O14">IF(A14 = "NO", FALSE, COUNTIFS(Absenses!14:14, "&gt;="&amp;DATE(2025,5,1), Absenses!14:14, "&lt;="&amp;DATE(2025,5,31)) = 0)</f>
        <v>1</v>
      </c>
      <c r="P14" s="12" t="b">
        <f t="array" ref="P14">IF(A14 = "NO", FALSE, COUNTIFS(Absenses!14:14, "&gt;="&amp;DATE(2025,6,1), Absenses!14:14, "&lt;="&amp;DATE(2025,6,31)) = 0)</f>
        <v>1</v>
      </c>
      <c r="Q14" s="10" t="str">
        <f t="shared" si="1"/>
        <v>$275.00</v>
      </c>
      <c r="R14" s="13">
        <f t="shared" si="2"/>
        <v>100</v>
      </c>
      <c r="S14" s="14" t="str">
        <f>UKGDat!I14</f>
        <v>Lisa</v>
      </c>
      <c r="T14" s="6"/>
    </row>
    <row r="15" hidden="1">
      <c r="A15" s="16" t="str">
        <f>UKGDat!A15</f>
        <v>FT</v>
      </c>
      <c r="B15" s="17">
        <f>UKGDat!B15</f>
        <v>45635</v>
      </c>
      <c r="C15" s="18" t="str">
        <f>UKGDat!G15</f>
        <v>Ryan Brown</v>
      </c>
      <c r="D15" s="19" t="str">
        <f>UKGDat!F15</f>
        <v>Clerk</v>
      </c>
      <c r="E15" s="19" t="str">
        <f>UKGDat!C15</f>
        <v>Ashley</v>
      </c>
      <c r="F15" s="19" t="str">
        <f>UKGDat!D15</f>
        <v>Whightsel</v>
      </c>
      <c r="G15" s="31" t="b">
        <f t="array" ref="G15">COUNTIFS(Absenses!15:15, "&gt;="&amp;DATE(2024,9,1), Absenses!15:15, "&lt;="&amp;DATE(2024,9,31)) = 0
</f>
        <v>1</v>
      </c>
      <c r="H15" s="32" t="b">
        <f t="array" ref="H15">COUNTIFS(Absenses!15:15, "&gt;="&amp;DATE(2024,10,1), Absenses!15:15, "&lt;="&amp;DATE(2024,10,31)) = 0
</f>
        <v>1</v>
      </c>
      <c r="I15" s="32" t="b">
        <f t="array" ref="I15">COUNTIFS(Absenses!15:15, "&gt;="&amp;DATE(2024,11,1), Absenses!15:15, "&lt;="&amp;DATE(2024,11,31)) = 0
</f>
        <v>1</v>
      </c>
      <c r="J15" s="32" t="b">
        <f t="array" ref="J15">IF(A15 = "NO", FALSE, COUNTIFS(Absenses!15:15, "&gt;="&amp;DATE(2024,12,1), Absenses!15:15, "&lt;="&amp;DATE(2024,12,31)) = 0)
</f>
        <v>1</v>
      </c>
      <c r="K15" s="21" t="b">
        <f t="array" ref="K15">IF(A15 = "NO", FALSE, COUNTIFS(Absenses!15:15, "&gt;="&amp;DATE(2025,1,1), Absenses!15:15, "&lt;="&amp;DATE(2025,1,31)) = 0)
</f>
        <v>0</v>
      </c>
      <c r="L15" s="12" t="b">
        <f t="array" ref="L15">IF(A15 = "NO", FALSE, COUNTIFS(Absenses!15:15, "&gt;="&amp;DATE(2025,2,1), Absenses!15:15, "&lt;="&amp;DATE(2025,2,28)) = 0)
</f>
        <v>1</v>
      </c>
      <c r="M15" s="12" t="b">
        <f t="array" ref="M15">IF(A15 = "NO", FALSE, COUNTIFS(Absenses!15:15, "&gt;="&amp;DATE(2025,3,1), Absenses!15:15, "&lt;="&amp;DATE(2025,3,31)) = 0)</f>
        <v>1</v>
      </c>
      <c r="N15" s="21" t="b">
        <f t="array" ref="N15">IF(A15 = "NO", FALSE, COUNTIFS(Absenses!15:15, "&gt;="&amp;DATE(2025,4,1), Absenses!15:15, "&lt;="&amp;DATE(2025,4,31)) = 0)</f>
        <v>0</v>
      </c>
      <c r="O15" s="21" t="b">
        <f t="array" ref="O15">IF(A15 = "NO", FALSE, COUNTIFS(Absenses!15:15, "&gt;="&amp;DATE(2025,5,1), Absenses!15:15, "&lt;="&amp;DATE(2025,5,31)) = 0)</f>
        <v>0</v>
      </c>
      <c r="P15" s="21" t="b">
        <f t="array" ref="P15">IF(A15 = "NO", FALSE, COUNTIFS(Absenses!15:15, "&gt;="&amp;DATE(2025,6,1), Absenses!15:15, "&lt;="&amp;DATE(2025,6,31)) = 0)</f>
        <v>0</v>
      </c>
      <c r="Q15" s="19" t="str">
        <f t="shared" si="1"/>
        <v>$0.00</v>
      </c>
      <c r="R15" s="22">
        <f t="shared" si="2"/>
        <v>0</v>
      </c>
      <c r="S15" s="33" t="str">
        <f>UKGDat!I15</f>
        <v>Demetria</v>
      </c>
      <c r="T15" s="6"/>
    </row>
    <row r="16">
      <c r="A16" s="7" t="str">
        <f>UKGDat!A16</f>
        <v>FT</v>
      </c>
      <c r="B16" s="8">
        <f>UKGDat!B16</f>
        <v>45065</v>
      </c>
      <c r="C16" s="9" t="str">
        <f>UKGDat!G16</f>
        <v>Ryan Brown</v>
      </c>
      <c r="D16" s="27" t="str">
        <f>UKGDat!F16</f>
        <v>Clerk</v>
      </c>
      <c r="E16" s="10" t="str">
        <f>UKGDat!C16</f>
        <v>Angela</v>
      </c>
      <c r="F16" s="10" t="str">
        <f>UKGDat!D16</f>
        <v>Moss</v>
      </c>
      <c r="G16" s="34" t="b">
        <f t="array" ref="G16">COUNTIFS(Absenses!16:16, "&gt;="&amp;DATE(2024,9,1), Absenses!16:16, "&lt;="&amp;DATE(2024,9,31)) = 0
</f>
        <v>0</v>
      </c>
      <c r="H16" s="35" t="b">
        <f t="array" ref="H16">COUNTIFS(Absenses!16:16, "&gt;="&amp;DATE(2024,10,1), Absenses!16:16, "&lt;="&amp;DATE(2024,10,31)) = 0
</f>
        <v>0</v>
      </c>
      <c r="I16" s="35" t="b">
        <f t="array" ref="I16">COUNTIFS(Absenses!16:16, "&gt;="&amp;DATE(2024,11,1), Absenses!16:16, "&lt;="&amp;DATE(2024,11,31)) = 0
</f>
        <v>0</v>
      </c>
      <c r="J16" s="32" t="b">
        <f t="array" ref="J16">IF(A16 = "NO", FALSE, COUNTIFS(Absenses!16:16, "&gt;="&amp;DATE(2024,12,1), Absenses!16:16, "&lt;="&amp;DATE(2024,12,31)) = 0)
</f>
        <v>1</v>
      </c>
      <c r="K16" s="12" t="b">
        <f t="array" ref="K16">IF(A16 = "NO", FALSE, COUNTIFS(Absenses!16:16, "&gt;="&amp;DATE(2025,1,1), Absenses!16:16, "&lt;="&amp;DATE(2025,1,31)) = 0)
</f>
        <v>1</v>
      </c>
      <c r="L16" s="21" t="b">
        <f t="array" ref="L16">IF(A16 = "NO", FALSE, COUNTIFS(Absenses!16:16, "&gt;="&amp;DATE(2025,2,1), Absenses!16:16, "&lt;="&amp;DATE(2025,2,28)) = 0)
</f>
        <v>0</v>
      </c>
      <c r="M16" s="21" t="b">
        <f t="array" ref="M16">IF(A16 = "NO", FALSE, COUNTIFS(Absenses!16:16, "&gt;="&amp;DATE(2025,3,1), Absenses!16:16, "&lt;="&amp;DATE(2025,3,31)) = 0)</f>
        <v>0</v>
      </c>
      <c r="N16" s="21" t="b">
        <f t="array" ref="N16">IF(A16 = "NO", FALSE, COUNTIFS(Absenses!16:16, "&gt;="&amp;DATE(2025,4,1), Absenses!16:16, "&lt;="&amp;DATE(2025,4,31)) = 0)</f>
        <v>0</v>
      </c>
      <c r="O16" s="21" t="b">
        <f t="array" ref="O16">IF(A16 = "NO", FALSE, COUNTIFS(Absenses!16:16, "&gt;="&amp;DATE(2025,5,1), Absenses!16:16, "&lt;="&amp;DATE(2025,5,31)) = 0)</f>
        <v>0</v>
      </c>
      <c r="P16" s="12" t="b">
        <f t="array" ref="P16">IF(A16 = "NO", FALSE, COUNTIFS(Absenses!16:16, "&gt;="&amp;DATE(2025,6,1), Absenses!16:16, "&lt;="&amp;DATE(2025,6,31)) = 0)</f>
        <v>1</v>
      </c>
      <c r="Q16" s="10" t="str">
        <f t="shared" si="1"/>
        <v>$0.00</v>
      </c>
      <c r="R16" s="13">
        <f t="shared" si="2"/>
        <v>100</v>
      </c>
      <c r="S16" s="36" t="str">
        <f>UKGDat!I16</f>
        <v>Demetria</v>
      </c>
      <c r="T16" s="6"/>
    </row>
    <row r="17">
      <c r="A17" s="16" t="str">
        <f>UKGDat!A17</f>
        <v>FT</v>
      </c>
      <c r="B17" s="17">
        <f>UKGDat!B17</f>
        <v>44452</v>
      </c>
      <c r="C17" s="18" t="str">
        <f>UKGDat!G17</f>
        <v>Ryan Brown</v>
      </c>
      <c r="D17" s="17" t="str">
        <f>UKGDat!F17</f>
        <v>Clerk</v>
      </c>
      <c r="E17" s="19" t="str">
        <f>UKGDat!C17</f>
        <v>Karmen</v>
      </c>
      <c r="F17" s="19" t="str">
        <f>UKGDat!D17</f>
        <v>Nelson</v>
      </c>
      <c r="G17" s="11" t="b">
        <f t="array" ref="G17">COUNTIFS(Absenses!17:17, "&gt;="&amp;DATE(2024,9,1), Absenses!17:17, "&lt;="&amp;DATE(2024,9,31)) = 0
</f>
        <v>1</v>
      </c>
      <c r="H17" s="12" t="b">
        <f t="array" ref="H17">COUNTIFS(Absenses!17:17, "&gt;="&amp;DATE(2024,10,1), Absenses!17:17, "&lt;="&amp;DATE(2024,10,31)) = 0
</f>
        <v>1</v>
      </c>
      <c r="I17" s="12" t="b">
        <f t="array" ref="I17">COUNTIFS(Absenses!17:17, "&gt;="&amp;DATE(2024,11,1), Absenses!17:17, "&lt;="&amp;DATE(2024,11,31)) = 0
</f>
        <v>1</v>
      </c>
      <c r="J17" s="12" t="b">
        <f t="array" ref="J17">IF(A17 = "NO", FALSE, COUNTIFS(Absenses!17:17, "&gt;="&amp;DATE(2024,12,1), Absenses!17:17, "&lt;="&amp;DATE(2024,12,31)) = 0)
</f>
        <v>1</v>
      </c>
      <c r="K17" s="21" t="b">
        <f t="array" ref="K17">IF(A17 = "NO", FALSE, COUNTIFS(Absenses!17:17, "&gt;="&amp;DATE(2025,1,1), Absenses!17:17, "&lt;="&amp;DATE(2025,1,31)) = 0)
</f>
        <v>0</v>
      </c>
      <c r="L17" s="12" t="b">
        <f t="array" ref="L17">IF(A17 = "NO", FALSE, COUNTIFS(Absenses!17:17, "&gt;="&amp;DATE(2025,2,1), Absenses!17:17, "&lt;="&amp;DATE(2025,2,28)) = 0)
</f>
        <v>1</v>
      </c>
      <c r="M17" s="12" t="b">
        <f t="array" ref="M17">IF(A17 = "NO", FALSE, COUNTIFS(Absenses!17:17, "&gt;="&amp;DATE(2025,3,1), Absenses!17:17, "&lt;="&amp;DATE(2025,3,31)) = 0)</f>
        <v>1</v>
      </c>
      <c r="N17" s="12" t="b">
        <f t="array" ref="N17">IF(A17 = "NO", FALSE, COUNTIFS(Absenses!17:17, "&gt;="&amp;DATE(2025,4,1), Absenses!17:17, "&lt;="&amp;DATE(2025,4,31)) = 0)</f>
        <v>1</v>
      </c>
      <c r="O17" s="12" t="b">
        <f t="array" ref="O17">IF(A17 = "NO", FALSE, COUNTIFS(Absenses!17:17, "&gt;="&amp;DATE(2025,5,1), Absenses!17:17, "&lt;="&amp;DATE(2025,5,31)) = 0)</f>
        <v>1</v>
      </c>
      <c r="P17" s="12" t="b">
        <f t="array" ref="P17">IF(A17 = "NO", FALSE, COUNTIFS(Absenses!17:17, "&gt;="&amp;DATE(2025,6,1), Absenses!17:17, "&lt;="&amp;DATE(2025,6,31)) = 0)</f>
        <v>1</v>
      </c>
      <c r="Q17" s="19" t="str">
        <f t="shared" si="1"/>
        <v>$0.00</v>
      </c>
      <c r="R17" s="22">
        <f t="shared" si="2"/>
        <v>100</v>
      </c>
      <c r="S17" s="23" t="str">
        <f>UKGDat!I17</f>
        <v>Lisa</v>
      </c>
      <c r="T17" s="6"/>
    </row>
    <row r="18">
      <c r="A18" s="7" t="str">
        <f>UKGDat!A18</f>
        <v>FT</v>
      </c>
      <c r="B18" s="8">
        <f>UKGDat!B18</f>
        <v>-611669</v>
      </c>
      <c r="C18" s="9" t="str">
        <f>UKGDat!G18</f>
        <v>Ryan Brown</v>
      </c>
      <c r="D18" s="10" t="str">
        <f>UKGDat!F18</f>
        <v>Clerk</v>
      </c>
      <c r="E18" s="10" t="str">
        <f>UKGDat!C18</f>
        <v>Ingrid</v>
      </c>
      <c r="F18" s="10" t="str">
        <f>UKGDat!D18</f>
        <v>Heineman</v>
      </c>
      <c r="G18" s="11" t="b">
        <f t="array" ref="G18">COUNTIFS(Absenses!18:18, "&gt;="&amp;DATE(2024,9,1), Absenses!18:18, "&lt;="&amp;DATE(2024,9,31)) = 0
</f>
        <v>1</v>
      </c>
      <c r="H18" s="12" t="b">
        <f t="array" ref="H18">COUNTIFS(Absenses!18:18, "&gt;="&amp;DATE(2024,10,1), Absenses!18:18, "&lt;="&amp;DATE(2024,10,31)) = 0
</f>
        <v>1</v>
      </c>
      <c r="I18" s="12" t="b">
        <f t="array" ref="I18">COUNTIFS(Absenses!18:18, "&gt;="&amp;DATE(2024,11,1), Absenses!18:18, "&lt;="&amp;DATE(2024,11,31)) = 0
</f>
        <v>1</v>
      </c>
      <c r="J18" s="12" t="b">
        <f t="array" ref="J18">IF(A18 = "NO", FALSE, COUNTIFS(Absenses!18:18, "&gt;="&amp;DATE(2024,12,1), Absenses!18:18, "&lt;="&amp;DATE(2024,12,31)) = 0)
</f>
        <v>1</v>
      </c>
      <c r="K18" s="12" t="b">
        <f t="array" ref="K18">IF(A18 = "NO", FALSE, COUNTIFS(Absenses!18:18, "&gt;="&amp;DATE(2025,1,1), Absenses!18:18, "&lt;="&amp;DATE(2025,1,31)) = 0)
</f>
        <v>1</v>
      </c>
      <c r="L18" s="12" t="b">
        <f t="array" ref="L18">IF(A18 = "NO", FALSE, COUNTIFS(Absenses!18:18, "&gt;="&amp;DATE(2025,2,1), Absenses!18:18, "&lt;="&amp;DATE(2025,2,28)) = 0)
</f>
        <v>1</v>
      </c>
      <c r="M18" s="12" t="b">
        <f t="array" ref="M18">IF(A18 = "NO", FALSE, COUNTIFS(Absenses!18:18, "&gt;="&amp;DATE(2025,3,1), Absenses!18:18, "&lt;="&amp;DATE(2025,3,31)) = 0)</f>
        <v>1</v>
      </c>
      <c r="N18" s="21" t="b">
        <f t="array" ref="N18">IF(A18 = "NO", FALSE, COUNTIFS(Absenses!18:18, "&gt;="&amp;DATE(2025,4,1), Absenses!18:18, "&lt;="&amp;DATE(2025,4,31)) = 0)</f>
        <v>0</v>
      </c>
      <c r="O18" s="12" t="b">
        <f t="array" ref="O18">IF(A18 = "NO", FALSE, COUNTIFS(Absenses!18:18, "&gt;="&amp;DATE(2025,5,1), Absenses!18:18, "&lt;="&amp;DATE(2025,5,31)) = 0)</f>
        <v>1</v>
      </c>
      <c r="P18" s="12" t="b">
        <f t="array" ref="P18">IF(A18 = "NO", FALSE, COUNTIFS(Absenses!18:18, "&gt;="&amp;DATE(2025,6,1), Absenses!18:18, "&lt;="&amp;DATE(2025,6,31)) = 0)</f>
        <v>1</v>
      </c>
      <c r="Q18" s="10" t="str">
        <f t="shared" si="1"/>
        <v>$275.00</v>
      </c>
      <c r="R18" s="13">
        <f t="shared" si="2"/>
        <v>100</v>
      </c>
      <c r="S18" s="14" t="str">
        <f>UKGDat!I18</f>
        <v>Lisa</v>
      </c>
      <c r="T18" s="6"/>
    </row>
    <row r="19">
      <c r="A19" s="16" t="str">
        <f>UKGDat!A19</f>
        <v>FT</v>
      </c>
      <c r="B19" s="17">
        <f>UKGDat!B19</f>
        <v>44200</v>
      </c>
      <c r="C19" s="18" t="str">
        <f>UKGDat!G19</f>
        <v>Ryan Brown</v>
      </c>
      <c r="D19" s="17" t="str">
        <f>UKGDat!F19</f>
        <v>Clerk</v>
      </c>
      <c r="E19" s="19" t="str">
        <f>UKGDat!C19</f>
        <v>Omar</v>
      </c>
      <c r="F19" s="19" t="str">
        <f>UKGDat!D19</f>
        <v>Ramirez Cruz</v>
      </c>
      <c r="G19" s="20" t="b">
        <f t="array" ref="G19">COUNTIFS(Absenses!19:19, "&gt;="&amp;DATE(2024,9,1), Absenses!19:19, "&lt;="&amp;DATE(2024,9,31)) = 0
</f>
        <v>0</v>
      </c>
      <c r="H19" s="21" t="b">
        <f t="array" ref="H19">COUNTIFS(Absenses!19:19, "&gt;="&amp;DATE(2024,10,1), Absenses!19:19, "&lt;="&amp;DATE(2024,10,31)) = 0
</f>
        <v>0</v>
      </c>
      <c r="I19" s="12" t="b">
        <f t="array" ref="I19">COUNTIFS(Absenses!19:19, "&gt;="&amp;DATE(2024,11,1), Absenses!19:19, "&lt;="&amp;DATE(2024,11,31)) = 0
</f>
        <v>1</v>
      </c>
      <c r="J19" s="12" t="b">
        <f t="array" ref="J19">IF(A19 = "NO", FALSE, COUNTIFS(Absenses!19:19, "&gt;="&amp;DATE(2024,12,1), Absenses!19:19, "&lt;="&amp;DATE(2024,12,31)) = 0)
</f>
        <v>1</v>
      </c>
      <c r="K19" s="12" t="b">
        <f t="array" ref="K19">IF(A19 = "NO", FALSE, COUNTIFS(Absenses!19:19, "&gt;="&amp;DATE(2025,1,1), Absenses!19:19, "&lt;="&amp;DATE(2025,1,31)) = 0)
</f>
        <v>1</v>
      </c>
      <c r="L19" s="12" t="b">
        <f t="array" ref="L19">IF(A19 = "NO", FALSE, COUNTIFS(Absenses!19:19, "&gt;="&amp;DATE(2025,2,1), Absenses!19:19, "&lt;="&amp;DATE(2025,2,28)) = 0)
</f>
        <v>1</v>
      </c>
      <c r="M19" s="12" t="b">
        <f t="array" ref="M19">IF(A19 = "NO", FALSE, COUNTIFS(Absenses!19:19, "&gt;="&amp;DATE(2025,3,1), Absenses!19:19, "&lt;="&amp;DATE(2025,3,31)) = 0)</f>
        <v>1</v>
      </c>
      <c r="N19" s="12" t="b">
        <f t="array" ref="N19">IF(A19 = "NO", FALSE, COUNTIFS(Absenses!19:19, "&gt;="&amp;DATE(2025,4,1), Absenses!19:19, "&lt;="&amp;DATE(2025,4,31)) = 0)</f>
        <v>1</v>
      </c>
      <c r="O19" s="12" t="b">
        <f t="array" ref="O19">IF(A19 = "NO", FALSE, COUNTIFS(Absenses!19:19, "&gt;="&amp;DATE(2025,5,1), Absenses!19:19, "&lt;="&amp;DATE(2025,5,31)) = 0)</f>
        <v>1</v>
      </c>
      <c r="P19" s="12" t="b">
        <f t="array" ref="P19">IF(A19 = "NO", FALSE, COUNTIFS(Absenses!19:19, "&gt;="&amp;DATE(2025,6,1), Absenses!19:19, "&lt;="&amp;DATE(2025,6,31)) = 0)</f>
        <v>1</v>
      </c>
      <c r="Q19" s="19" t="str">
        <f t="shared" si="1"/>
        <v>$300.00</v>
      </c>
      <c r="R19" s="22">
        <f t="shared" si="2"/>
        <v>100</v>
      </c>
      <c r="S19" s="23" t="str">
        <f>UKGDat!I19</f>
        <v>Lisa</v>
      </c>
      <c r="T19" s="6"/>
    </row>
    <row r="20">
      <c r="A20" s="7" t="str">
        <f>UKGDat!A20</f>
        <v>FT</v>
      </c>
      <c r="B20" s="8">
        <f>UKGDat!B20</f>
        <v>45393</v>
      </c>
      <c r="C20" s="9" t="str">
        <f>UKGDat!G20</f>
        <v>Ryan Brown</v>
      </c>
      <c r="D20" s="8" t="str">
        <f>UKGDat!F20</f>
        <v>Clerk</v>
      </c>
      <c r="E20" s="10" t="str">
        <f>UKGDat!C20</f>
        <v>Dorian</v>
      </c>
      <c r="F20" s="10" t="str">
        <f>UKGDat!D20</f>
        <v>Grant</v>
      </c>
      <c r="G20" s="31" t="b">
        <f t="array" ref="G20">COUNTIFS(Absenses!20:20, "&gt;="&amp;DATE(2024,9,1), Absenses!20:20, "&lt;="&amp;DATE(2024,9,31)) = 0
</f>
        <v>1</v>
      </c>
      <c r="H20" s="32" t="b">
        <f t="array" ref="H20">COUNTIFS(Absenses!20:20, "&gt;="&amp;DATE(2024,10,1), Absenses!20:20, "&lt;="&amp;DATE(2024,10,31)) = 0
</f>
        <v>1</v>
      </c>
      <c r="I20" s="35" t="b">
        <f t="array" ref="I20">COUNTIFS(Absenses!20:20, "&gt;="&amp;DATE(2024,11,1), Absenses!20:20, "&lt;="&amp;DATE(2024,11,31)) = 0
</f>
        <v>0</v>
      </c>
      <c r="J20" s="32" t="b">
        <f t="array" ref="J20">IF(A20 = "NO", FALSE, COUNTIFS(Absenses!20:20, "&gt;="&amp;DATE(2024,12,1), Absenses!20:20, "&lt;="&amp;DATE(2024,12,31)) = 0)
</f>
        <v>1</v>
      </c>
      <c r="K20" s="21" t="b">
        <f t="array" ref="K20">IF(A20 = "NO", FALSE, COUNTIFS(Absenses!20:20, "&gt;="&amp;DATE(2025,1,1), Absenses!20:20, "&lt;="&amp;DATE(2025,1,31)) = 0)
</f>
        <v>0</v>
      </c>
      <c r="L20" s="12" t="b">
        <f t="array" ref="L20">IF(A20 = "NO", FALSE, COUNTIFS(Absenses!20:20, "&gt;="&amp;DATE(2025,2,1), Absenses!20:20, "&lt;="&amp;DATE(2025,2,28)) = 0)
</f>
        <v>1</v>
      </c>
      <c r="M20" s="12" t="b">
        <f t="array" ref="M20">IF(A20 = "NO", FALSE, COUNTIFS(Absenses!20:20, "&gt;="&amp;DATE(2025,3,1), Absenses!20:20, "&lt;="&amp;DATE(2025,3,31)) = 0)</f>
        <v>1</v>
      </c>
      <c r="N20" s="12" t="b">
        <f t="array" ref="N20">IF(A20 = "NO", FALSE, COUNTIFS(Absenses!20:20, "&gt;="&amp;DATE(2025,4,1), Absenses!20:20, "&lt;="&amp;DATE(2025,4,31)) = 0)</f>
        <v>1</v>
      </c>
      <c r="O20" s="12" t="b">
        <f t="array" ref="O20">IF(A20 = "NO", FALSE, COUNTIFS(Absenses!20:20, "&gt;="&amp;DATE(2025,5,1), Absenses!20:20, "&lt;="&amp;DATE(2025,5,31)) = 0)</f>
        <v>1</v>
      </c>
      <c r="P20" s="12" t="b">
        <f t="array" ref="P20">IF(A20 = "NO", FALSE, COUNTIFS(Absenses!20:20, "&gt;="&amp;DATE(2025,6,1), Absenses!20:20, "&lt;="&amp;DATE(2025,6,31)) = 0)</f>
        <v>1</v>
      </c>
      <c r="Q20" s="10" t="str">
        <f t="shared" si="1"/>
        <v>$275.00</v>
      </c>
      <c r="R20" s="13">
        <f t="shared" si="2"/>
        <v>100</v>
      </c>
      <c r="S20" s="36" t="str">
        <f>UKGDat!I20</f>
        <v>Demetria</v>
      </c>
      <c r="T20" s="6"/>
    </row>
    <row r="21">
      <c r="A21" s="16" t="str">
        <f>UKGDat!A21</f>
        <v>FT</v>
      </c>
      <c r="B21" s="17">
        <f>UKGDat!B21</f>
        <v>42229</v>
      </c>
      <c r="C21" s="18" t="str">
        <f>UKGDat!G21</f>
        <v>Ryan Brown</v>
      </c>
      <c r="D21" s="17" t="str">
        <f>UKGDat!F21</f>
        <v>Clerk</v>
      </c>
      <c r="E21" s="19" t="str">
        <f>UKGDat!C21</f>
        <v>Lisa</v>
      </c>
      <c r="F21" s="19" t="str">
        <f>UKGDat!D21</f>
        <v>Mabry</v>
      </c>
      <c r="G21" s="11" t="b">
        <f t="array" ref="G21">COUNTIFS(Absenses!22:22, "&gt;="&amp;DATE(2024,9,1), Absenses!22:22, "&lt;="&amp;DATE(2024,9,31)) = 0
</f>
        <v>1</v>
      </c>
      <c r="H21" s="12" t="b">
        <f t="array" ref="H21">COUNTIFS(Absenses!22:22, "&gt;="&amp;DATE(2024,10,1), Absenses!22:22, "&lt;="&amp;DATE(2024,10,31)) = 0
</f>
        <v>1</v>
      </c>
      <c r="I21" s="12" t="b">
        <f t="array" ref="I21">COUNTIFS(Absenses!22:22, "&gt;="&amp;DATE(2024,11,1), Absenses!22:22, "&lt;="&amp;DATE(2024,11,31)) = 0
</f>
        <v>1</v>
      </c>
      <c r="J21" s="12" t="b">
        <f t="array" ref="J21">IF(A21 = "NO", FALSE, COUNTIFS(Absenses!22:22, "&gt;="&amp;DATE(2024,12,1), Absenses!22:22, "&lt;="&amp;DATE(2024,12,31)) = 0)
</f>
        <v>1</v>
      </c>
      <c r="K21" s="12" t="b">
        <f t="array" ref="K21">IF(A21 = "NO", FALSE, COUNTIFS(Absenses!22:22, "&gt;="&amp;DATE(2025,1,1), Absenses!22:22, "&lt;="&amp;DATE(2025,1,31)) = 0)
</f>
        <v>1</v>
      </c>
      <c r="L21" s="12" t="b">
        <f t="array" ref="L21">IF(A21 = "NO", FALSE, COUNTIFS(Absenses!22:22, "&gt;="&amp;DATE(2025,2,1), Absenses!22:22, "&lt;="&amp;DATE(2025,2,28)) = 0)
</f>
        <v>1</v>
      </c>
      <c r="M21" s="12" t="b">
        <f t="array" ref="M21">IF(A21 = "NO", FALSE, COUNTIFS(Absenses!22:22, "&gt;="&amp;DATE(2025,3,1), Absenses!22:22, "&lt;="&amp;DATE(2025,3,31)) = 0)</f>
        <v>1</v>
      </c>
      <c r="N21" s="21" t="b">
        <f t="array" ref="N21">IF(A21 = "NO", FALSE, COUNTIFS(Absenses!22:22, "&gt;="&amp;DATE(2025,4,1), Absenses!22:22, "&lt;="&amp;DATE(2025,4,31)) = 0)</f>
        <v>0</v>
      </c>
      <c r="O21" s="21" t="b">
        <f t="array" ref="O21">IF(A21 = "NO", FALSE, COUNTIFS(Absenses!22:22, "&gt;="&amp;DATE(2025,5,1), Absenses!22:22, "&lt;="&amp;DATE(2025,5,31)) = 0)</f>
        <v>0</v>
      </c>
      <c r="P21" s="12" t="b">
        <f t="array" ref="P21">IF(A21 = "NO", FALSE, COUNTIFS(Absenses!21:21, "&gt;="&amp;DATE(2025,6,1), Absenses!21:21, "&lt;="&amp;DATE(2025,6,31)) = 0)</f>
        <v>1</v>
      </c>
      <c r="Q21" s="19" t="str">
        <f t="shared" si="1"/>
        <v>$250.00</v>
      </c>
      <c r="R21" s="22">
        <f t="shared" si="2"/>
        <v>100</v>
      </c>
      <c r="S21" s="23" t="str">
        <f>UKGDat!I22</f>
        <v>LIsa</v>
      </c>
      <c r="T21" s="6"/>
    </row>
    <row r="22">
      <c r="A22" s="7" t="str">
        <f>UKGDat!A22</f>
        <v>FT</v>
      </c>
      <c r="B22" s="8">
        <f>UKGDat!B22</f>
        <v>36836</v>
      </c>
      <c r="C22" s="9" t="str">
        <f>UKGDat!G22</f>
        <v>Ryan Brown</v>
      </c>
      <c r="D22" s="8" t="str">
        <f>UKGDat!F22</f>
        <v>Clerk</v>
      </c>
      <c r="E22" s="10" t="str">
        <f>UKGDat!C22</f>
        <v>Lynn</v>
      </c>
      <c r="F22" s="10" t="str">
        <f>UKGDat!D22</f>
        <v>Kerst</v>
      </c>
      <c r="G22" s="11" t="b">
        <f t="array" ref="G22">COUNTIFS(Absenses!23:23, "&gt;="&amp;DATE(2024,9,1), Absenses!23:23, "&lt;="&amp;DATE(2024,9,31)) = 0
</f>
        <v>1</v>
      </c>
      <c r="H22" s="12" t="b">
        <f t="array" ref="H22">COUNTIFS(Absenses!23:23, "&gt;="&amp;DATE(2024,10,1), Absenses!23:23, "&lt;="&amp;DATE(2024,10,31)) = 0
</f>
        <v>1</v>
      </c>
      <c r="I22" s="12" t="b">
        <f t="array" ref="I22">COUNTIFS(Absenses!23:23, "&gt;="&amp;DATE(2024,11,1), Absenses!23:23, "&lt;="&amp;DATE(2024,11,31)) = 0
</f>
        <v>1</v>
      </c>
      <c r="J22" s="12" t="b">
        <f t="array" ref="J22">IF(A22 = "NO", FALSE, COUNTIFS(Absenses!23:23, "&gt;="&amp;DATE(2024,12,1), Absenses!23:23, "&lt;="&amp;DATE(2024,12,31)) = 0)
</f>
        <v>1</v>
      </c>
      <c r="K22" s="12" t="b">
        <f t="array" ref="K22">IF(A22 = "NO", FALSE, COUNTIFS(Absenses!23:23, "&gt;="&amp;DATE(2025,1,1), Absenses!23:23, "&lt;="&amp;DATE(2025,1,31)) = 0)
</f>
        <v>1</v>
      </c>
      <c r="L22" s="12" t="b">
        <f t="array" ref="L22">IF(A22 = "NO", FALSE, COUNTIFS(Absenses!23:23, "&gt;="&amp;DATE(2025,2,1), Absenses!23:23, "&lt;="&amp;DATE(2025,2,28)) = 0)
</f>
        <v>1</v>
      </c>
      <c r="M22" s="12" t="b">
        <f t="array" ref="M22">IF(A22 = "NO", FALSE, COUNTIFS(Absenses!23:23, "&gt;="&amp;DATE(2025,3,1), Absenses!23:23, "&lt;="&amp;DATE(2025,3,31)) = 0)</f>
        <v>1</v>
      </c>
      <c r="N22" s="12" t="b">
        <f t="array" ref="N22">IF(A22 = "NO", FALSE, COUNTIFS(Absenses!23:23, "&gt;="&amp;DATE(2025,4,1), Absenses!23:23, "&lt;="&amp;DATE(2025,4,31)) = 0)</f>
        <v>1</v>
      </c>
      <c r="O22" s="12" t="b">
        <f t="array" ref="O22">IF(A22 = "NO", FALSE, COUNTIFS(Absenses!23:23, "&gt;="&amp;DATE(2025,5,1), Absenses!23:23, "&lt;="&amp;DATE(2025,5,31)) = 0)</f>
        <v>1</v>
      </c>
      <c r="P22" s="12" t="b">
        <f t="array" ref="P22">IF(A22 = "NO", FALSE, COUNTIFS(Absenses!22:22, "&gt;="&amp;DATE(2025,6,1), Absenses!22:22, "&lt;="&amp;DATE(2025,6,31)) = 0)</f>
        <v>1</v>
      </c>
      <c r="Q22" s="10" t="str">
        <f t="shared" si="1"/>
        <v>$275.00</v>
      </c>
      <c r="R22" s="13">
        <f t="shared" si="2"/>
        <v>100</v>
      </c>
      <c r="S22" s="14" t="str">
        <f>UKGDat!I23</f>
        <v>Lisa</v>
      </c>
      <c r="T22" s="6"/>
    </row>
    <row r="23">
      <c r="A23" s="16" t="str">
        <f>UKGDat!A23</f>
        <v>FT</v>
      </c>
      <c r="B23" s="17">
        <f>UKGDat!B23</f>
        <v>43899</v>
      </c>
      <c r="C23" s="18" t="str">
        <f>UKGDat!G23</f>
        <v>Ryan Brown</v>
      </c>
      <c r="D23" s="28" t="str">
        <f>UKGDat!F23</f>
        <v>Clerk</v>
      </c>
      <c r="E23" s="19" t="str">
        <f>UKGDat!C23</f>
        <v>Regina</v>
      </c>
      <c r="F23" s="19" t="str">
        <f>UKGDat!D23</f>
        <v>Barnett</v>
      </c>
      <c r="G23" s="31" t="b">
        <f t="array" ref="G23">COUNTIFS(Absenses!24:24, "&gt;="&amp;DATE(2024,9,1), Absenses!24:24, "&lt;="&amp;DATE(2024,9,31)) = 0
</f>
        <v>1</v>
      </c>
      <c r="H23" s="35" t="b">
        <f t="array" ref="H23">COUNTIFS(Absenses!24:24, "&gt;="&amp;DATE(2024,10,1), Absenses!24:24, "&lt;="&amp;DATE(2024,10,31)) = 0
</f>
        <v>0</v>
      </c>
      <c r="I23" s="32" t="b">
        <f t="array" ref="I23">COUNTIFS(Absenses!24:24, "&gt;="&amp;DATE(2024,11,1), Absenses!24:24, "&lt;="&amp;DATE(2024,11,31)) = 0
</f>
        <v>1</v>
      </c>
      <c r="J23" s="32" t="b">
        <f t="array" ref="J23">IF(A23 = "NO", FALSE, COUNTIFS(Absenses!24:24, "&gt;="&amp;DATE(2024,12,1), Absenses!24:24, "&lt;="&amp;DATE(2024,12,31)) = 0)
</f>
        <v>1</v>
      </c>
      <c r="K23" s="21" t="b">
        <f t="array" ref="K23">IF(A23 = "NO", FALSE, COUNTIFS(Absenses!24:24, "&gt;="&amp;DATE(2025,1,1), Absenses!24:24, "&lt;="&amp;DATE(2025,1,31)) = 0)
</f>
        <v>0</v>
      </c>
      <c r="L23" s="12" t="b">
        <f t="array" ref="L23">IF(A23 = "NO", FALSE, COUNTIFS(Absenses!24:24, "&gt;="&amp;DATE(2025,2,1), Absenses!24:24, "&lt;="&amp;DATE(2025,2,28)) = 0)
</f>
        <v>1</v>
      </c>
      <c r="M23" s="12" t="b">
        <f t="array" ref="M23">IF(A23 = "NO", FALSE, COUNTIFS(Absenses!24:24, "&gt;="&amp;DATE(2025,3,1), Absenses!24:24, "&lt;="&amp;DATE(2025,3,31)) = 0)</f>
        <v>1</v>
      </c>
      <c r="N23" s="12" t="b">
        <f t="array" ref="N23">IF(A23 = "NO", FALSE, COUNTIFS(Absenses!24:24, "&gt;="&amp;DATE(2025,4,1), Absenses!24:24, "&lt;="&amp;DATE(2025,4,31)) = 0)</f>
        <v>1</v>
      </c>
      <c r="O23" s="12" t="b">
        <f t="array" ref="O23">IF(A23 = "NO", FALSE, COUNTIFS(Absenses!24:24, "&gt;="&amp;DATE(2025,5,1), Absenses!24:24, "&lt;="&amp;DATE(2025,5,31)) = 0)</f>
        <v>1</v>
      </c>
      <c r="P23" s="12" t="b">
        <f t="array" ref="P23">IF(A23 = "NO", FALSE, COUNTIFS(Absenses!23:23, "&gt;="&amp;DATE(2025,6,1), Absenses!23:23, "&lt;="&amp;DATE(2025,6,31)) = 0)</f>
        <v>1</v>
      </c>
      <c r="Q23" s="19" t="str">
        <f t="shared" si="1"/>
        <v>$300.00</v>
      </c>
      <c r="R23" s="22">
        <f t="shared" si="2"/>
        <v>100</v>
      </c>
      <c r="S23" s="33" t="str">
        <f>UKGDat!I24</f>
        <v>Demetria</v>
      </c>
      <c r="T23" s="6"/>
    </row>
    <row r="24">
      <c r="A24" s="7" t="str">
        <f>UKGDat!A24</f>
        <v>FT</v>
      </c>
      <c r="B24" s="8">
        <f>UKGDat!B24</f>
        <v>44550</v>
      </c>
      <c r="C24" s="9" t="str">
        <f>UKGDat!G24</f>
        <v>Ryan Brown</v>
      </c>
      <c r="D24" s="8" t="str">
        <f>UKGDat!F24</f>
        <v>Clerk</v>
      </c>
      <c r="E24" s="10" t="str">
        <f>UKGDat!C24</f>
        <v>Shelly</v>
      </c>
      <c r="F24" s="10" t="str">
        <f>UKGDat!D24</f>
        <v>Beckman</v>
      </c>
      <c r="G24" s="31" t="b">
        <f t="array" ref="G24">COUNTIFS(Absenses!25:25, "&gt;="&amp;DATE(2024,9,1), Absenses!25:25, "&lt;="&amp;DATE(2024,9,31)) = 0
</f>
        <v>1</v>
      </c>
      <c r="H24" s="32" t="b">
        <f t="array" ref="H24">COUNTIFS(Absenses!25:25, "&gt;="&amp;DATE(2024,10,1), Absenses!25:25, "&lt;="&amp;DATE(2024,10,31)) = 0
</f>
        <v>1</v>
      </c>
      <c r="I24" s="32" t="b">
        <f t="array" ref="I24">COUNTIFS(Absenses!25:25, "&gt;="&amp;DATE(2024,11,1), Absenses!25:25, "&lt;="&amp;DATE(2024,11,31)) = 0
</f>
        <v>1</v>
      </c>
      <c r="J24" s="32" t="b">
        <f t="array" ref="J24">IF(A24 = "NO", FALSE, COUNTIFS(Absenses!25:25, "&gt;="&amp;DATE(2024,12,1), Absenses!25:25, "&lt;="&amp;DATE(2024,12,31)) = 0)
</f>
        <v>1</v>
      </c>
      <c r="K24" s="12" t="b">
        <f t="array" ref="K24">IF(A24 = "NO", FALSE, COUNTIFS(Absenses!25:25, "&gt;="&amp;DATE(2025,1,1), Absenses!25:25, "&lt;="&amp;DATE(2025,1,31)) = 0)
</f>
        <v>1</v>
      </c>
      <c r="L24" s="12" t="b">
        <f t="array" ref="L24">IF(A24 = "NO", FALSE, COUNTIFS(Absenses!25:25, "&gt;="&amp;DATE(2025,2,1), Absenses!25:25, "&lt;="&amp;DATE(2025,2,28)) = 0)
</f>
        <v>1</v>
      </c>
      <c r="M24" s="12" t="b">
        <f t="array" ref="M24">IF(A24 = "NO", FALSE, COUNTIFS(Absenses!25:25, "&gt;="&amp;DATE(2025,3,1), Absenses!25:25, "&lt;="&amp;DATE(2025,3,31)) = 0)</f>
        <v>1</v>
      </c>
      <c r="N24" s="12" t="b">
        <f t="array" ref="N24">IF(A24 = "NO", FALSE, COUNTIFS(Absenses!25:25, "&gt;="&amp;DATE(2025,4,1), Absenses!25:25, "&lt;="&amp;DATE(2025,4,31)) = 0)</f>
        <v>1</v>
      </c>
      <c r="O24" s="12" t="b">
        <f t="array" ref="O24">IF(A24 = "NO", FALSE, COUNTIFS(Absenses!25:25, "&gt;="&amp;DATE(2025,5,1), Absenses!25:25, "&lt;="&amp;DATE(2025,5,31)) = 0)</f>
        <v>1</v>
      </c>
      <c r="P24" s="12" t="b">
        <f t="array" ref="P24">IF(A24 = "NO", FALSE, COUNTIFS(Absenses!24:24, "&gt;="&amp;DATE(2025,6,1), Absenses!24:24, "&lt;="&amp;DATE(2025,6,31)) = 0)</f>
        <v>1</v>
      </c>
      <c r="Q24" s="10" t="str">
        <f t="shared" si="1"/>
        <v>$275.00</v>
      </c>
      <c r="R24" s="13">
        <f t="shared" si="2"/>
        <v>100</v>
      </c>
      <c r="S24" s="36" t="str">
        <f>UKGDat!I25</f>
        <v>Demetria</v>
      </c>
      <c r="T24" s="6"/>
    </row>
    <row r="25">
      <c r="A25" s="16" t="str">
        <f>UKGDat!A25</f>
        <v>FT</v>
      </c>
      <c r="B25" s="17">
        <f>UKGDat!B25</f>
        <v>44868</v>
      </c>
      <c r="C25" s="18" t="str">
        <f>UKGDat!G25</f>
        <v>Ryan Brown</v>
      </c>
      <c r="D25" s="17" t="str">
        <f>UKGDat!F25</f>
        <v>Clerk</v>
      </c>
      <c r="E25" s="19" t="str">
        <f>UKGDat!C25</f>
        <v>Nellie</v>
      </c>
      <c r="F25" s="19" t="str">
        <f>UKGDat!D25</f>
        <v>Cumbow</v>
      </c>
      <c r="G25" s="31" t="b">
        <f t="array" ref="G25">COUNTIFS(Absenses!26:26, "&gt;="&amp;DATE(2024,9,1), Absenses!26:26, "&lt;="&amp;DATE(2024,9,31)) = 0
</f>
        <v>1</v>
      </c>
      <c r="H25" s="32" t="b">
        <f t="array" ref="H25">COUNTIFS(Absenses!26:26, "&gt;="&amp;DATE(2024,10,1), Absenses!26:26, "&lt;="&amp;DATE(2024,10,31)) = 0
</f>
        <v>1</v>
      </c>
      <c r="I25" s="32" t="b">
        <f t="array" ref="I25">COUNTIFS(Absenses!26:26, "&gt;="&amp;DATE(2024,11,1), Absenses!26:26, "&lt;="&amp;DATE(2024,11,31)) = 0
</f>
        <v>1</v>
      </c>
      <c r="J25" s="32" t="b">
        <f t="array" ref="J25">IF(A25 = "NO", FALSE, COUNTIFS(Absenses!26:26, "&gt;="&amp;DATE(2024,12,1), Absenses!26:26, "&lt;="&amp;DATE(2024,12,31)) = 0)
</f>
        <v>1</v>
      </c>
      <c r="K25" s="12" t="b">
        <f t="array" ref="K25">IF(A25 = "NO", FALSE, COUNTIFS(Absenses!26:26, "&gt;="&amp;DATE(2025,1,1), Absenses!26:26, "&lt;="&amp;DATE(2025,1,31)) = 0)
</f>
        <v>1</v>
      </c>
      <c r="L25" s="12" t="b">
        <f t="array" ref="L25">IF(A25 = "NO", FALSE, COUNTIFS(Absenses!26:26, "&gt;="&amp;DATE(2025,2,1), Absenses!26:26, "&lt;="&amp;DATE(2025,2,28)) = 0)
</f>
        <v>1</v>
      </c>
      <c r="M25" s="21" t="b">
        <f t="array" ref="M25">IF(A25 = "NO", FALSE, COUNTIFS(Absenses!26:26, "&gt;="&amp;DATE(2025,3,1), Absenses!26:26, "&lt;="&amp;DATE(2025,3,31)) = 0)</f>
        <v>0</v>
      </c>
      <c r="N25" s="12" t="b">
        <f t="array" ref="N25">IF(A25 = "NO", FALSE, COUNTIFS(Absenses!26:26, "&gt;="&amp;DATE(2025,4,1), Absenses!26:26, "&lt;="&amp;DATE(2025,4,31)) = 0)</f>
        <v>1</v>
      </c>
      <c r="O25" s="21"/>
      <c r="P25" s="12" t="b">
        <f t="array" ref="P25">IF(A25 = "NO", FALSE, COUNTIFS(Absenses!25:25, "&gt;="&amp;DATE(2025,6,1), Absenses!25:25, "&lt;="&amp;DATE(2025,6,31)) = 0)</f>
        <v>1</v>
      </c>
      <c r="Q25" s="19" t="str">
        <f t="shared" si="1"/>
        <v>$300.00</v>
      </c>
      <c r="R25" s="22">
        <f t="shared" si="2"/>
        <v>100</v>
      </c>
      <c r="S25" s="33" t="str">
        <f>UKGDat!I26</f>
        <v>Demetria</v>
      </c>
      <c r="T25" s="6"/>
    </row>
    <row r="26">
      <c r="A26" s="7" t="str">
        <f>UKGDat!A26</f>
        <v>FT</v>
      </c>
      <c r="B26" s="8">
        <f>UKGDat!B26</f>
        <v>40997</v>
      </c>
      <c r="C26" s="9" t="str">
        <f>UKGDat!G26</f>
        <v>Ryan Brown</v>
      </c>
      <c r="D26" s="8" t="str">
        <f>UKGDat!F26</f>
        <v>Clerk</v>
      </c>
      <c r="E26" s="10" t="str">
        <f>UKGDat!C26</f>
        <v>Demetria</v>
      </c>
      <c r="F26" s="10" t="str">
        <f>UKGDat!D26</f>
        <v>Dale</v>
      </c>
      <c r="G26" s="11" t="b">
        <f t="array" ref="G26">COUNTIFS(Absenses!27:27, "&gt;="&amp;DATE(2024,9,1), Absenses!27:27, "&lt;="&amp;DATE(2024,9,31)) = 0
</f>
        <v>1</v>
      </c>
      <c r="H26" s="12" t="b">
        <f t="array" ref="H26">COUNTIFS(Absenses!27:27, "&gt;="&amp;DATE(2024,10,1), Absenses!27:27, "&lt;="&amp;DATE(2024,10,31)) = 0
</f>
        <v>1</v>
      </c>
      <c r="I26" s="12" t="b">
        <f t="array" ref="I26">COUNTIFS(Absenses!27:27, "&gt;="&amp;DATE(2024,11,1), Absenses!27:27, "&lt;="&amp;DATE(2024,11,31)) = 0
</f>
        <v>1</v>
      </c>
      <c r="J26" s="21" t="b">
        <f t="array" ref="J26">IF(A26 = "NO", FALSE, COUNTIFS(Absenses!27:27, "&gt;="&amp;DATE(2024,12,1), Absenses!27:27, "&lt;="&amp;DATE(2024,12,31)) = 0)
</f>
        <v>0</v>
      </c>
      <c r="K26" s="21" t="b">
        <f t="array" ref="K26">IF(A26 = "NO", FALSE, COUNTIFS(Absenses!27:27, "&gt;="&amp;DATE(2025,1,1), Absenses!27:27, "&lt;="&amp;DATE(2025,1,31)) = 0)
</f>
        <v>0</v>
      </c>
      <c r="L26" s="12" t="b">
        <f t="array" ref="L26">IF(A26 = "NO", FALSE, COUNTIFS(Absenses!27:27, "&gt;="&amp;DATE(2025,2,1), Absenses!27:27, "&lt;="&amp;DATE(2025,2,28)) = 0)
</f>
        <v>1</v>
      </c>
      <c r="M26" s="12" t="b">
        <f t="array" ref="M26">IF(A26 = "NO", FALSE, COUNTIFS(Absenses!27:27, "&gt;="&amp;DATE(2025,3,1), Absenses!27:27, "&lt;="&amp;DATE(2025,3,31)) = 0)</f>
        <v>1</v>
      </c>
      <c r="N26" s="12" t="b">
        <f t="array" ref="N26">IF(A26 = "NO", FALSE, COUNTIFS(Absenses!27:27, "&gt;="&amp;DATE(2025,4,1), Absenses!27:27, "&lt;="&amp;DATE(2025,4,31)) = 0)</f>
        <v>1</v>
      </c>
      <c r="O26" s="12" t="b">
        <f t="array" ref="O26">IF(A26 = "NO", FALSE, COUNTIFS(Absenses!27:27, "&gt;="&amp;DATE(2025,5,1), Absenses!27:27, "&lt;="&amp;DATE(2025,5,31)) = 0)</f>
        <v>1</v>
      </c>
      <c r="P26" s="12" t="b">
        <f t="array" ref="P26">IF(A26 = "NO", FALSE, COUNTIFS(Absenses!26:26, "&gt;="&amp;DATE(2025,6,1), Absenses!26:26, "&lt;="&amp;DATE(2025,6,31)) = 0)</f>
        <v>1</v>
      </c>
      <c r="Q26" s="10" t="str">
        <f t="shared" si="1"/>
        <v>$275.00</v>
      </c>
      <c r="R26" s="13">
        <f t="shared" si="2"/>
        <v>100</v>
      </c>
      <c r="S26" s="14" t="str">
        <f>UKGDat!I27</f>
        <v>Lisa</v>
      </c>
      <c r="T26" s="6"/>
    </row>
    <row r="27">
      <c r="A27" s="16" t="str">
        <f>UKGDat!A27</f>
        <v>FT</v>
      </c>
      <c r="B27" s="17">
        <f>UKGDat!B27</f>
        <v>44200</v>
      </c>
      <c r="C27" s="18" t="str">
        <f>UKGDat!G27</f>
        <v>Ryan Brown</v>
      </c>
      <c r="D27" s="17" t="str">
        <f>UKGDat!F27</f>
        <v>Clerk</v>
      </c>
      <c r="E27" s="19" t="str">
        <f>UKGDat!C27</f>
        <v>Dipali</v>
      </c>
      <c r="F27" s="19" t="str">
        <f>UKGDat!D27</f>
        <v>Dutta</v>
      </c>
      <c r="G27" s="20" t="b">
        <f t="array" ref="G27">COUNTIFS(Absenses!28:28, "&gt;="&amp;DATE(2024,9,1), Absenses!28:28, "&lt;="&amp;DATE(2024,9,31)) = 0
</f>
        <v>0</v>
      </c>
      <c r="H27" s="12" t="b">
        <f t="array" ref="H27">COUNTIFS(Absenses!28:28, "&gt;="&amp;DATE(2024,10,1), Absenses!28:28, "&lt;="&amp;DATE(2024,10,31)) = 0
</f>
        <v>1</v>
      </c>
      <c r="I27" s="12" t="b">
        <f t="array" ref="I27">COUNTIFS(Absenses!28:28, "&gt;="&amp;DATE(2024,11,1), Absenses!28:28, "&lt;="&amp;DATE(2024,11,31)) = 0
</f>
        <v>1</v>
      </c>
      <c r="J27" s="12" t="b">
        <f t="array" ref="J27">IF(A27 = "NO", FALSE, COUNTIFS(Absenses!28:28, "&gt;="&amp;DATE(2024,12,1), Absenses!28:28, "&lt;="&amp;DATE(2024,12,31)) = 0)
</f>
        <v>1</v>
      </c>
      <c r="K27" s="12" t="b">
        <f t="array" ref="K27">IF(A27 = "NO", FALSE, COUNTIFS(Absenses!28:28, "&gt;="&amp;DATE(2025,1,1), Absenses!28:28, "&lt;="&amp;DATE(2025,1,31)) = 0)
</f>
        <v>1</v>
      </c>
      <c r="L27" s="12" t="b">
        <f t="array" ref="L27">IF(A27 = "NO", FALSE, COUNTIFS(Absenses!28:28, "&gt;="&amp;DATE(2025,2,1), Absenses!28:28, "&lt;="&amp;DATE(2025,2,28)) = 0)
</f>
        <v>1</v>
      </c>
      <c r="M27" s="12" t="b">
        <f t="array" ref="M27">IF(A27 = "NO", FALSE, COUNTIFS(Absenses!28:28, "&gt;="&amp;DATE(2025,3,1), Absenses!28:28, "&lt;="&amp;DATE(2025,3,31)) = 0)</f>
        <v>1</v>
      </c>
      <c r="N27" s="21" t="b">
        <f t="array" ref="N27">IF(A27 = "NO", FALSE, COUNTIFS(Absenses!28:28, "&gt;="&amp;DATE(2025,4,1), Absenses!28:28, "&lt;="&amp;DATE(2025,4,31)) = 0)</f>
        <v>0</v>
      </c>
      <c r="O27" s="12" t="b">
        <f t="array" ref="O27">IF(A27 = "NO", FALSE, COUNTIFS(Absenses!28:28, "&gt;="&amp;DATE(2025,5,1), Absenses!28:28, "&lt;="&amp;DATE(2025,5,31)) = 0)</f>
        <v>1</v>
      </c>
      <c r="P27" s="12" t="b">
        <f t="array" ref="P27">IF(A27 = "NO", FALSE, COUNTIFS(Absenses!27:27, "&gt;="&amp;DATE(2025,6,1), Absenses!27:27, "&lt;="&amp;DATE(2025,6,31)) = 0)</f>
        <v>1</v>
      </c>
      <c r="Q27" s="19" t="str">
        <f t="shared" si="1"/>
        <v>$275.00</v>
      </c>
      <c r="R27" s="22">
        <f t="shared" si="2"/>
        <v>100</v>
      </c>
      <c r="S27" s="23" t="str">
        <f>UKGDat!I28</f>
        <v>Lisa</v>
      </c>
      <c r="T27" s="6"/>
    </row>
    <row r="28" hidden="1">
      <c r="A28" s="7" t="str">
        <f>UKGDat!A28</f>
        <v>NO</v>
      </c>
      <c r="B28" s="8">
        <f>UKGDat!B28</f>
        <v>44911</v>
      </c>
      <c r="C28" s="9" t="str">
        <f>UKGDat!G28</f>
        <v>Ryan Brown</v>
      </c>
      <c r="D28" s="8" t="str">
        <f>UKGDat!F28</f>
        <v>Clerk</v>
      </c>
      <c r="E28" s="10" t="str">
        <f>UKGDat!C28</f>
        <v>Jordyn</v>
      </c>
      <c r="F28" s="10" t="str">
        <f>UKGDat!D28</f>
        <v>Grieser</v>
      </c>
      <c r="G28" s="20" t="b">
        <f t="array" ref="G28">COUNTIFS(Absenses!29:29, "&gt;="&amp;DATE(2024,9,1), Absenses!29:29, "&lt;="&amp;DATE(2024,9,31)) = 0
</f>
        <v>0</v>
      </c>
      <c r="H28" s="21" t="b">
        <f t="array" ref="H28">COUNTIFS(Absenses!29:29, "&gt;="&amp;DATE(2024,10,1), Absenses!29:29, "&lt;="&amp;DATE(2024,10,31)) = 0
</f>
        <v>0</v>
      </c>
      <c r="I28" s="12" t="b">
        <f t="array" ref="I28">COUNTIFS(Absenses!29:29, "&gt;="&amp;DATE(2024,11,1), Absenses!29:29, "&lt;="&amp;DATE(2024,11,31)) = 0
</f>
        <v>1</v>
      </c>
      <c r="J28" s="21" t="b">
        <f t="array" ref="J28">IF(A28 = "NO", FALSE, COUNTIFS(Absenses!29:29, "&gt;="&amp;DATE(2024,12,1), Absenses!29:29, "&lt;="&amp;DATE(2024,12,31)) = 0)
</f>
        <v>0</v>
      </c>
      <c r="K28" s="21" t="b">
        <f t="array" ref="K28">IF(A28 = "NO", FALSE, COUNTIFS(Absenses!29:29, "&gt;="&amp;DATE(2025,1,1), Absenses!29:29, "&lt;="&amp;DATE(2025,1,31)) = 0)
</f>
        <v>0</v>
      </c>
      <c r="L28" s="21" t="b">
        <f t="array" ref="L28">IF(A28 = "NO", FALSE, COUNTIFS(Absenses!29:29, "&gt;="&amp;DATE(2025,2,1), Absenses!29:29, "&lt;="&amp;DATE(2025,2,28)) = 0)
</f>
        <v>0</v>
      </c>
      <c r="M28" s="21" t="b">
        <f t="array" ref="M28">IF(A28 = "NO", FALSE, COUNTIFS(Absenses!29:29, "&gt;="&amp;DATE(2025,3,1), Absenses!29:29, "&lt;="&amp;DATE(2025,3,31)) = 0)</f>
        <v>0</v>
      </c>
      <c r="N28" s="21" t="b">
        <f t="array" ref="N28">IF(A28 = "NO", FALSE, COUNTIFS(Absenses!29:29, "&gt;="&amp;DATE(2025,4,1), Absenses!29:29, "&lt;="&amp;DATE(2025,4,31)) = 0)</f>
        <v>0</v>
      </c>
      <c r="O28" s="21" t="b">
        <f t="array" ref="O28">IF(A28 = "NO", FALSE, COUNTIFS(Absenses!29:29, "&gt;="&amp;DATE(2025,5,1), Absenses!29:29, "&lt;="&amp;DATE(2025,5,31)) = 0)</f>
        <v>0</v>
      </c>
      <c r="P28" s="21" t="b">
        <f t="array" ref="P28">IF(A28 = "NO", FALSE, COUNTIFS(Absenses!28:28, "&gt;="&amp;DATE(2025,6,1), Absenses!28:28, "&lt;="&amp;DATE(2025,6,31)) = 0)</f>
        <v>0</v>
      </c>
      <c r="Q28" s="10" t="str">
        <f t="shared" si="1"/>
        <v>$0.00</v>
      </c>
      <c r="R28" s="13">
        <f t="shared" si="2"/>
        <v>0</v>
      </c>
      <c r="S28" s="14" t="str">
        <f>UKGDat!I29</f>
        <v>Lisa</v>
      </c>
      <c r="T28" s="6"/>
    </row>
    <row r="29">
      <c r="A29" s="16" t="str">
        <f>UKGDat!A29</f>
        <v>FT</v>
      </c>
      <c r="B29" s="17">
        <f>UKGDat!B29</f>
        <v>43213</v>
      </c>
      <c r="C29" s="18" t="str">
        <f>UKGDat!G29</f>
        <v>Ryan Brown</v>
      </c>
      <c r="D29" s="17" t="str">
        <f>UKGDat!F29</f>
        <v>Clerk</v>
      </c>
      <c r="E29" s="19" t="str">
        <f>UKGDat!C29</f>
        <v>Heather</v>
      </c>
      <c r="F29" s="19" t="str">
        <f>UKGDat!D29</f>
        <v>Haskins</v>
      </c>
      <c r="G29" s="31" t="b">
        <f t="array" ref="G29">COUNTIFS(Absenses!30:30, "&gt;="&amp;DATE(2024,9,1), Absenses!30:30, "&lt;="&amp;DATE(2024,9,31)) = 0
</f>
        <v>1</v>
      </c>
      <c r="H29" s="32" t="b">
        <f t="array" ref="H29">COUNTIFS(Absenses!30:30, "&gt;="&amp;DATE(2024,10,1), Absenses!30:30, "&lt;="&amp;DATE(2024,10,31)) = 0
</f>
        <v>1</v>
      </c>
      <c r="I29" s="32" t="b">
        <f t="array" ref="I29">COUNTIFS(Absenses!30:30, "&gt;="&amp;DATE(2024,11,1), Absenses!30:30, "&lt;="&amp;DATE(2024,11,31)) = 0
</f>
        <v>1</v>
      </c>
      <c r="J29" s="32" t="b">
        <f t="array" ref="J29">IF(A29 = "NO", FALSE, COUNTIFS(Absenses!30:30, "&gt;="&amp;DATE(2024,12,1), Absenses!30:30, "&lt;="&amp;DATE(2024,12,31)) = 0)
</f>
        <v>1</v>
      </c>
      <c r="K29" s="12" t="b">
        <f t="array" ref="K29">IF(A29 = "NO", FALSE, COUNTIFS(Absenses!30:30, "&gt;="&amp;DATE(2025,1,1), Absenses!30:30, "&lt;="&amp;DATE(2025,1,31)) = 0)
</f>
        <v>1</v>
      </c>
      <c r="L29" s="12" t="b">
        <f t="array" ref="L29">IF(A29 = "NO", FALSE, COUNTIFS(Absenses!30:30, "&gt;="&amp;DATE(2025,2,1), Absenses!30:30, "&lt;="&amp;DATE(2025,2,28)) = 0)
</f>
        <v>1</v>
      </c>
      <c r="M29" s="12" t="b">
        <f t="array" ref="M29">IF(A29 = "NO", FALSE, COUNTIFS(Absenses!30:30, "&gt;="&amp;DATE(2025,3,1), Absenses!30:30, "&lt;="&amp;DATE(2025,3,31)) = 0)</f>
        <v>1</v>
      </c>
      <c r="N29" s="12" t="b">
        <f t="array" ref="N29">IF(A29 = "NO", FALSE, COUNTIFS(Absenses!30:30, "&gt;="&amp;DATE(2025,4,1), Absenses!30:30, "&lt;="&amp;DATE(2025,4,31)) = 0)</f>
        <v>1</v>
      </c>
      <c r="O29" s="21"/>
      <c r="P29" s="12" t="b">
        <f t="array" ref="P29">IF(A29 = "NO", FALSE, COUNTIFS(Absenses!29:29, "&gt;="&amp;DATE(2025,6,1), Absenses!29:29, "&lt;="&amp;DATE(2025,6,31)) = 0)</f>
        <v>1</v>
      </c>
      <c r="Q29" s="19" t="str">
        <f t="shared" si="1"/>
        <v>$0.00</v>
      </c>
      <c r="R29" s="22">
        <f t="shared" si="2"/>
        <v>100</v>
      </c>
      <c r="S29" s="33" t="str">
        <f>UKGDat!I30</f>
        <v>Demetria</v>
      </c>
      <c r="T29" s="6"/>
    </row>
    <row r="30">
      <c r="A30" s="7" t="str">
        <f>UKGDat!A30</f>
        <v>PT</v>
      </c>
      <c r="B30" s="8">
        <f>UKGDat!B30</f>
        <v>44002</v>
      </c>
      <c r="C30" s="9" t="str">
        <f>UKGDat!G30</f>
        <v>Ryan Brown</v>
      </c>
      <c r="D30" s="8" t="str">
        <f>UKGDat!F30</f>
        <v>Alterations/Shared</v>
      </c>
      <c r="E30" s="10" t="str">
        <f>UKGDat!C30</f>
        <v>Beth</v>
      </c>
      <c r="F30" s="10" t="str">
        <f>UKGDat!D30</f>
        <v>Artz</v>
      </c>
      <c r="G30" s="31" t="b">
        <f t="array" ref="G30">COUNTIFS(Absenses!32:32, "&gt;="&amp;DATE(2024,9,1), Absenses!32:32, "&lt;="&amp;DATE(2024,9,31)) = 0
</f>
        <v>1</v>
      </c>
      <c r="H30" s="32" t="b">
        <f t="array" ref="H30">COUNTIFS(Absenses!32:32, "&gt;="&amp;DATE(2024,10,1), Absenses!32:32, "&lt;="&amp;DATE(2024,10,31)) = 0
</f>
        <v>1</v>
      </c>
      <c r="I30" s="35" t="b">
        <f t="array" ref="I30">COUNTIFS(Absenses!32:32, "&gt;="&amp;DATE(2024,11,1), Absenses!32:32, "&lt;="&amp;DATE(2024,11,31)) = 0
</f>
        <v>0</v>
      </c>
      <c r="J30" s="32" t="b">
        <f t="array" ref="J30">IF(A30 = "NO", FALSE, COUNTIFS(Absenses!32:32, "&gt;="&amp;DATE(2024,12,1), Absenses!32:32, "&lt;="&amp;DATE(2024,12,31)) = 0)
</f>
        <v>1</v>
      </c>
      <c r="K30" s="21" t="b">
        <f t="array" ref="K30">IF(A30 = "NO", FALSE, COUNTIFS(Absenses!32:32, "&gt;="&amp;DATE(2025,1,1), Absenses!32:32, "&lt;="&amp;DATE(2025,1,31)) = 0)
</f>
        <v>0</v>
      </c>
      <c r="L30" s="12" t="b">
        <f t="array" ref="L30">IF(A30 = "NO", FALSE, COUNTIFS(Absenses!32:32, "&gt;="&amp;DATE(2025,2,1), Absenses!32:32, "&lt;="&amp;DATE(2025,2,28)) = 0)
</f>
        <v>1</v>
      </c>
      <c r="M30" s="12" t="b">
        <f t="array" ref="M30">IF(A30 = "NO", FALSE, COUNTIFS(Absenses!32:32, "&gt;="&amp;DATE(2025,3,1), Absenses!32:32, "&lt;="&amp;DATE(2025,3,31)) = 0)</f>
        <v>1</v>
      </c>
      <c r="N30" s="21" t="b">
        <f t="array" ref="N30">IF(A30 = "NO", FALSE, COUNTIFS(Absenses!32:32, "&gt;="&amp;DATE(2025,4,1), Absenses!32:32, "&lt;="&amp;DATE(2025,4,31)) = 0)</f>
        <v>0</v>
      </c>
      <c r="O30" s="21" t="b">
        <f t="array" ref="O30">IF(A30 = "NO", FALSE, COUNTIFS(Absenses!32:32, "&gt;="&amp;DATE(2025,5,1), Absenses!32:32, "&lt;="&amp;DATE(2025,5,31)) = 0)</f>
        <v>0</v>
      </c>
      <c r="P30" s="12" t="b">
        <f t="array" ref="P30">IF(A30 = "NO", FALSE, COUNTIFS(Absenses!30:30, "&gt;="&amp;DATE(2025,6,1), Absenses!30:30, "&lt;="&amp;DATE(2025,6,31)) = 0)</f>
        <v>1</v>
      </c>
      <c r="Q30" s="10" t="str">
        <f t="shared" si="1"/>
        <v>$150.00</v>
      </c>
      <c r="R30" s="13">
        <f t="shared" si="2"/>
        <v>50</v>
      </c>
      <c r="S30" s="36" t="str">
        <f>UKGDat!I31</f>
        <v/>
      </c>
      <c r="T30" s="6"/>
    </row>
    <row r="31" hidden="1">
      <c r="A31" s="16" t="str">
        <f>UKGDat!A31</f>
        <v>FT</v>
      </c>
      <c r="B31" s="17">
        <f>UKGDat!B31</f>
        <v>45811</v>
      </c>
      <c r="C31" s="18" t="str">
        <f>UKGDat!G31</f>
        <v>Melissa K. Lackey</v>
      </c>
      <c r="D31" s="19" t="str">
        <f>UKGDat!F31</f>
        <v>Alterations</v>
      </c>
      <c r="E31" s="19" t="str">
        <f>UKGDat!C31</f>
        <v>InSun</v>
      </c>
      <c r="F31" s="19" t="str">
        <f>UKGDat!D31</f>
        <v>Hong</v>
      </c>
      <c r="G31" s="11" t="b">
        <f t="array" ref="G31">COUNTIFS(Absenses!32:32, "&gt;="&amp;DATE(2024,9,1), Absenses!32:32, "&lt;="&amp;DATE(2024,9,31)) = 0
</f>
        <v>1</v>
      </c>
      <c r="H31" s="12" t="b">
        <f t="array" ref="H31">COUNTIFS(Absenses!32:32, "&gt;="&amp;DATE(2024,10,1), Absenses!32:32, "&lt;="&amp;DATE(2024,10,31)) = 0
</f>
        <v>1</v>
      </c>
      <c r="I31" s="21" t="b">
        <f t="array" ref="I31">COUNTIFS(Absenses!32:32, "&gt;="&amp;DATE(2024,11,1), Absenses!32:32, "&lt;="&amp;DATE(2024,11,31)) = 0
</f>
        <v>0</v>
      </c>
      <c r="J31" s="12" t="b">
        <f t="array" ref="J31">IF(A31 = "NO", FALSE, COUNTIFS(Absenses!32:32, "&gt;="&amp;DATE(2024,12,1), Absenses!32:32, "&lt;="&amp;DATE(2024,12,31)) = 0)
</f>
        <v>1</v>
      </c>
      <c r="K31" s="21" t="b">
        <f t="array" ref="K31">IF(A31 = "NO", FALSE, COUNTIFS(Absenses!32:32, "&gt;="&amp;DATE(2025,1,1), Absenses!32:32, "&lt;="&amp;DATE(2025,1,31)) = 0)
</f>
        <v>0</v>
      </c>
      <c r="L31" s="12" t="b">
        <f t="array" ref="L31">IF(A31 = "NO", FALSE, COUNTIFS(Absenses!32:32, "&gt;="&amp;DATE(2025,2,1), Absenses!32:32, "&lt;="&amp;DATE(2025,2,28)) = 0)
</f>
        <v>1</v>
      </c>
      <c r="M31" s="12" t="b">
        <f t="array" ref="M31">IF(A31 = "NO", FALSE, COUNTIFS(Absenses!32:32, "&gt;="&amp;DATE(2025,3,1), Absenses!32:32, "&lt;="&amp;DATE(2025,3,31)) = 0)</f>
        <v>1</v>
      </c>
      <c r="N31" s="21" t="b">
        <f t="array" ref="N31">IF(A31 = "NO", FALSE, COUNTIFS(Absenses!32:32, "&gt;="&amp;DATE(2025,4,1), Absenses!32:32, "&lt;="&amp;DATE(2025,4,31)) = 0)</f>
        <v>0</v>
      </c>
      <c r="O31" s="21" t="b">
        <f t="array" ref="O31">IF(A31 = "NO", FALSE, COUNTIFS(Absenses!32:32, "&gt;="&amp;DATE(2025,5,1), Absenses!32:32, "&lt;="&amp;DATE(2025,5,31)) = 0)</f>
        <v>0</v>
      </c>
      <c r="P31" s="21" t="b">
        <f t="array" ref="P31">IF(A31 = "NO", FALSE, COUNTIFS(Absenses!31:31, "&gt;="&amp;DATE(2025,6,1), Absenses!31:31, "&lt;="&amp;DATE(2025,6,31)) = 0)</f>
        <v>0</v>
      </c>
      <c r="Q31" s="19" t="str">
        <f t="shared" si="1"/>
        <v>$250.00</v>
      </c>
      <c r="R31" s="22">
        <f t="shared" si="2"/>
        <v>0</v>
      </c>
      <c r="S31" s="23"/>
      <c r="T31" s="6"/>
    </row>
    <row r="32" hidden="1">
      <c r="A32" s="7" t="str">
        <f>UKGDat!A32</f>
        <v>FT</v>
      </c>
      <c r="B32" s="8">
        <f>UKGDat!B32</f>
        <v>42296</v>
      </c>
      <c r="C32" s="9" t="str">
        <f>UKGDat!G32</f>
        <v>Melissa K. Lackey</v>
      </c>
      <c r="D32" s="8" t="str">
        <f>UKGDat!F32</f>
        <v>Shirt Pressers</v>
      </c>
      <c r="E32" s="10" t="str">
        <f>UKGDat!C32</f>
        <v>Francisco</v>
      </c>
      <c r="F32" s="10" t="str">
        <f>UKGDat!D32</f>
        <v>Hernandez</v>
      </c>
      <c r="G32" s="11" t="b">
        <f t="array" ref="G32">COUNTIFS(Absenses!33:33, "&gt;="&amp;DATE(2024,9,1), Absenses!33:33, "&lt;="&amp;DATE(2024,9,31)) = 0
</f>
        <v>1</v>
      </c>
      <c r="H32" s="21" t="b">
        <f t="array" ref="H32">COUNTIFS(Absenses!33:33, "&gt;="&amp;DATE(2024,10,1), Absenses!33:33, "&lt;="&amp;DATE(2024,10,31)) = 0
</f>
        <v>0</v>
      </c>
      <c r="I32" s="12" t="b">
        <f t="array" ref="I32">COUNTIFS(Absenses!33:33, "&gt;="&amp;DATE(2024,11,1), Absenses!33:33, "&lt;="&amp;DATE(2024,11,31)) = 0
</f>
        <v>1</v>
      </c>
      <c r="J32" s="12" t="b">
        <f t="array" ref="J32">IF(A32 = "NO", FALSE, COUNTIFS(Absenses!33:33, "&gt;="&amp;DATE(2024,12,1), Absenses!33:33, "&lt;="&amp;DATE(2024,12,31)) = 0)
</f>
        <v>1</v>
      </c>
      <c r="K32" s="21" t="b">
        <f t="array" ref="K32">IF(A32 = "NO", FALSE, COUNTIFS(Absenses!33:33, "&gt;="&amp;DATE(2025,1,1), Absenses!33:33, "&lt;="&amp;DATE(2025,1,31)) = 0)
</f>
        <v>0</v>
      </c>
      <c r="L32" s="12" t="b">
        <f t="array" ref="L32">IF(A32 = "NO", FALSE, COUNTIFS(Absenses!33:33, "&gt;="&amp;DATE(2025,2,1), Absenses!33:33, "&lt;="&amp;DATE(2025,2,28)) = 0)
</f>
        <v>1</v>
      </c>
      <c r="M32" s="12" t="b">
        <f t="array" ref="M32">IF(A32 = "NO", FALSE, COUNTIFS(Absenses!33:33, "&gt;="&amp;DATE(2025,3,1), Absenses!33:33, "&lt;="&amp;DATE(2025,3,31)) = 0)</f>
        <v>1</v>
      </c>
      <c r="N32" s="21" t="b">
        <f t="array" ref="N32">IF(A32 = "NO", FALSE, COUNTIFS(Absenses!33:33, "&gt;="&amp;DATE(2025,4,1), Absenses!33:33, "&lt;="&amp;DATE(2025,4,31)) = 0)</f>
        <v>0</v>
      </c>
      <c r="O32" s="21" t="b">
        <f t="array" ref="O32">IF(A32 = "NO", FALSE, COUNTIFS(Absenses!33:33, "&gt;="&amp;DATE(2025,5,1), Absenses!33:33, "&lt;="&amp;DATE(2025,5,31)) = 0)</f>
        <v>0</v>
      </c>
      <c r="P32" s="21" t="b">
        <f t="array" ref="P32">IF(A32 = "NO", FALSE, COUNTIFS(Absenses!32:32, "&gt;="&amp;DATE(2025,6,1), Absenses!32:32, "&lt;="&amp;DATE(2025,6,31)) = 0)</f>
        <v>0</v>
      </c>
      <c r="Q32" s="10" t="str">
        <f t="shared" si="1"/>
        <v>$0.00</v>
      </c>
      <c r="R32" s="13">
        <f t="shared" si="2"/>
        <v>0</v>
      </c>
      <c r="S32" s="14"/>
      <c r="T32" s="6"/>
    </row>
    <row r="33" hidden="1">
      <c r="A33" s="16" t="str">
        <f>UKGDat!A33</f>
        <v>FT</v>
      </c>
      <c r="B33" s="17">
        <f>UKGDat!B33</f>
        <v>41589</v>
      </c>
      <c r="C33" s="18" t="str">
        <f>UKGDat!G33</f>
        <v>Melissa K. Lackey</v>
      </c>
      <c r="D33" s="17" t="str">
        <f>UKGDat!F33</f>
        <v>Shirt Pressers</v>
      </c>
      <c r="E33" s="19" t="str">
        <f>UKGDat!C33</f>
        <v>Silvia</v>
      </c>
      <c r="F33" s="19" t="str">
        <f>UKGDat!D33</f>
        <v>Cedeno</v>
      </c>
      <c r="G33" s="20" t="b">
        <f t="array" ref="G33">COUNTIFS(Absenses!34:34, "&gt;="&amp;DATE(2024,9,1), Absenses!34:34, "&lt;="&amp;DATE(2024,9,31)) = 0
</f>
        <v>0</v>
      </c>
      <c r="H33" s="12" t="b">
        <f t="array" ref="H33">COUNTIFS(Absenses!34:34, "&gt;="&amp;DATE(2024,10,1), Absenses!34:34, "&lt;="&amp;DATE(2024,10,31)) = 0
</f>
        <v>1</v>
      </c>
      <c r="I33" s="12" t="b">
        <f t="array" ref="I33">COUNTIFS(Absenses!34:34, "&gt;="&amp;DATE(2024,11,1), Absenses!34:34, "&lt;="&amp;DATE(2024,11,31)) = 0
</f>
        <v>1</v>
      </c>
      <c r="J33" s="12" t="b">
        <f t="array" ref="J33">IF(A33 = "NO", FALSE, COUNTIFS(Absenses!34:34, "&gt;="&amp;DATE(2024,12,1), Absenses!34:34, "&lt;="&amp;DATE(2024,12,31)) = 0)
</f>
        <v>1</v>
      </c>
      <c r="K33" s="12" t="b">
        <f t="array" ref="K33">IF(A33 = "NO", FALSE, COUNTIFS(Absenses!34:34, "&gt;="&amp;DATE(2025,1,1), Absenses!34:34, "&lt;="&amp;DATE(2025,1,31)) = 0)
</f>
        <v>1</v>
      </c>
      <c r="L33" s="21" t="b">
        <f t="array" ref="L33">IF(A33 = "NO", FALSE, COUNTIFS(Absenses!34:34, "&gt;="&amp;DATE(2025,2,1), Absenses!34:34, "&lt;="&amp;DATE(2025,2,28)) = 0)
</f>
        <v>0</v>
      </c>
      <c r="M33" s="12" t="b">
        <f t="array" ref="M33">IF(A33 = "NO", FALSE, COUNTIFS(Absenses!34:34, "&gt;="&amp;DATE(2025,3,1), Absenses!34:34, "&lt;="&amp;DATE(2025,3,31)) = 0)</f>
        <v>1</v>
      </c>
      <c r="N33" s="12" t="b">
        <f t="array" ref="N33">IF(A33 = "NO", FALSE, COUNTIFS(Absenses!34:34, "&gt;="&amp;DATE(2025,4,1), Absenses!34:34, "&lt;="&amp;DATE(2025,4,31)) = 0)</f>
        <v>1</v>
      </c>
      <c r="O33" s="12" t="b">
        <f t="array" ref="O33">IF(A33 = "NO", FALSE, COUNTIFS(Absenses!34:34, "&gt;="&amp;DATE(2025,5,1), Absenses!34:34, "&lt;="&amp;DATE(2025,5,31)) = 0)</f>
        <v>1</v>
      </c>
      <c r="P33" s="21" t="b">
        <f t="array" ref="P33">IF(A33 = "NO", FALSE, COUNTIFS(Absenses!33:33, "&gt;="&amp;DATE(2025,6,1), Absenses!33:33, "&lt;="&amp;DATE(2025,6,31)) = 0)</f>
        <v>0</v>
      </c>
      <c r="Q33" s="19" t="str">
        <f t="shared" si="1"/>
        <v>$0.00</v>
      </c>
      <c r="R33" s="22">
        <f t="shared" si="2"/>
        <v>0</v>
      </c>
      <c r="S33" s="23"/>
      <c r="T33" s="6"/>
    </row>
    <row r="34">
      <c r="A34" s="7" t="str">
        <f>UKGDat!A34</f>
        <v>FT</v>
      </c>
      <c r="B34" s="8">
        <f>UKGDat!B34</f>
        <v>44837</v>
      </c>
      <c r="C34" s="9" t="str">
        <f>UKGDat!G34</f>
        <v>Melissa K. Lackey</v>
      </c>
      <c r="D34" s="27" t="str">
        <f>UKGDat!F34</f>
        <v>Shirt Pressers</v>
      </c>
      <c r="E34" s="10" t="str">
        <f>UKGDat!C34</f>
        <v>Jorge</v>
      </c>
      <c r="F34" s="10" t="str">
        <f>UKGDat!D34</f>
        <v>Delgado</v>
      </c>
      <c r="G34" s="11" t="b">
        <f t="array" ref="G34">COUNTIFS(Absenses!35:35, "&gt;="&amp;DATE(2024,9,1), Absenses!35:35, "&lt;="&amp;DATE(2024,9,31)) = 0
</f>
        <v>1</v>
      </c>
      <c r="H34" s="12" t="b">
        <f t="array" ref="H34">COUNTIFS(Absenses!35:35, "&gt;="&amp;DATE(2024,10,1), Absenses!35:35, "&lt;="&amp;DATE(2024,10,31)) = 0
</f>
        <v>1</v>
      </c>
      <c r="I34" s="12" t="b">
        <f t="array" ref="I34">COUNTIFS(Absenses!35:35, "&gt;="&amp;DATE(2024,11,1), Absenses!35:35, "&lt;="&amp;DATE(2024,11,31)) = 0
</f>
        <v>1</v>
      </c>
      <c r="J34" s="21" t="b">
        <f t="array" ref="J34">IF(A34 = "NO", FALSE, COUNTIFS(Absenses!35:35, "&gt;="&amp;DATE(2024,12,1), Absenses!35:35, "&lt;="&amp;DATE(2024,12,31)) = 0)
</f>
        <v>0</v>
      </c>
      <c r="K34" s="21" t="b">
        <f t="array" ref="K34">IF(A34 = "NO", FALSE, COUNTIFS(Absenses!35:35, "&gt;="&amp;DATE(2025,1,1), Absenses!35:35, "&lt;="&amp;DATE(2025,1,31)) = 0)
</f>
        <v>0</v>
      </c>
      <c r="L34" s="21" t="b">
        <f t="array" ref="L34">IF(A34 = "NO", FALSE, COUNTIFS(Absenses!35:35, "&gt;="&amp;DATE(2025,2,1), Absenses!35:35, "&lt;="&amp;DATE(2025,2,28)) = 0)
</f>
        <v>0</v>
      </c>
      <c r="M34" s="21" t="b">
        <f t="array" ref="M34">IF(A34 = "NO", FALSE, COUNTIFS(Absenses!35:35, "&gt;="&amp;DATE(2025,3,1), Absenses!35:35, "&lt;="&amp;DATE(2025,3,31)) = 0)</f>
        <v>0</v>
      </c>
      <c r="N34" s="21" t="b">
        <f t="array" ref="N34">IF(A34 = "NO", FALSE, COUNTIFS(Absenses!35:35, "&gt;="&amp;DATE(2025,4,1), Absenses!35:35, "&lt;="&amp;DATE(2025,4,31)) = 0)</f>
        <v>0</v>
      </c>
      <c r="O34" s="21" t="b">
        <f t="array" ref="O34">IF(A34 = "NO", FALSE, COUNTIFS(Absenses!35:35, "&gt;="&amp;DATE(2025,5,1), Absenses!35:35, "&lt;="&amp;DATE(2025,5,31)) = 0)</f>
        <v>0</v>
      </c>
      <c r="P34" s="12" t="b">
        <f t="array" ref="P34">IF(A34 = "NO", FALSE, COUNTIFS(Absenses!34:34, "&gt;="&amp;DATE(2025,6,1), Absenses!34:34, "&lt;="&amp;DATE(2025,6,31)) = 0)</f>
        <v>1</v>
      </c>
      <c r="Q34" s="10" t="str">
        <f t="shared" si="1"/>
        <v>$275.00</v>
      </c>
      <c r="R34" s="13">
        <f t="shared" si="2"/>
        <v>100</v>
      </c>
      <c r="S34" s="14"/>
      <c r="T34" s="6"/>
    </row>
    <row r="35" hidden="1">
      <c r="A35" s="16" t="str">
        <f>UKGDat!A35</f>
        <v>FT</v>
      </c>
      <c r="B35" s="17">
        <f>UKGDat!B35</f>
        <v>45518</v>
      </c>
      <c r="C35" s="18" t="str">
        <f>UKGDat!G35</f>
        <v>Melissa K. Lackey</v>
      </c>
      <c r="D35" s="17" t="str">
        <f>UKGDat!F35</f>
        <v>Shirt Pressers</v>
      </c>
      <c r="E35" s="19" t="str">
        <f>UKGDat!C35</f>
        <v>Karla</v>
      </c>
      <c r="F35" s="19" t="str">
        <f>UKGDat!D35</f>
        <v>Mercado</v>
      </c>
      <c r="G35" s="20" t="b">
        <f t="array" ref="G35">COUNTIFS(Absenses!36:36, "&gt;="&amp;DATE(2024,9,1), Absenses!36:36, "&lt;="&amp;DATE(2024,9,31)) = 0
</f>
        <v>0</v>
      </c>
      <c r="H35" s="21" t="b">
        <f t="array" ref="H35">COUNTIFS(Absenses!36:36, "&gt;="&amp;DATE(2024,10,1), Absenses!36:36, "&lt;="&amp;DATE(2024,10,31)) = 0
</f>
        <v>0</v>
      </c>
      <c r="I35" s="21" t="b">
        <f t="array" ref="I35">COUNTIFS(Absenses!36:36, "&gt;="&amp;DATE(2024,11,1), Absenses!36:36, "&lt;="&amp;DATE(2024,11,31)) = 0
</f>
        <v>0</v>
      </c>
      <c r="J35" s="21" t="b">
        <f t="array" ref="J35">IF(A35 = "NO", FALSE, COUNTIFS(Absenses!36:36, "&gt;="&amp;DATE(2024,12,1), Absenses!36:36, "&lt;="&amp;DATE(2024,12,31)) = 0)
</f>
        <v>0</v>
      </c>
      <c r="K35" s="21" t="b">
        <f t="array" ref="K35">IF(A35 = "NO", FALSE, COUNTIFS(Absenses!36:36, "&gt;="&amp;DATE(2025,1,1), Absenses!36:36, "&lt;="&amp;DATE(2025,1,31)) = 0)
</f>
        <v>0</v>
      </c>
      <c r="L35" s="21" t="b">
        <f t="array" ref="L35">IF(A35 = "NO", FALSE, COUNTIFS(Absenses!36:36, "&gt;="&amp;DATE(2025,2,1), Absenses!36:36, "&lt;="&amp;DATE(2025,2,28)) = 0)
</f>
        <v>0</v>
      </c>
      <c r="M35" s="21" t="b">
        <f t="array" ref="M35">IF(A35 = "NO", FALSE, COUNTIFS(Absenses!36:36, "&gt;="&amp;DATE(2025,3,1), Absenses!36:36, "&lt;="&amp;DATE(2025,3,31)) = 0)</f>
        <v>0</v>
      </c>
      <c r="N35" s="21" t="b">
        <f t="array" ref="N35">IF(A35 = "NO", FALSE, COUNTIFS(Absenses!36:36, "&gt;="&amp;DATE(2025,4,1), Absenses!36:36, "&lt;="&amp;DATE(2025,4,31)) = 0)</f>
        <v>0</v>
      </c>
      <c r="O35" s="21" t="b">
        <f t="array" ref="O35">IF(A35 = "NO", FALSE, COUNTIFS(Absenses!36:36, "&gt;="&amp;DATE(2025,5,1), Absenses!36:36, "&lt;="&amp;DATE(2025,5,31)) = 0)</f>
        <v>0</v>
      </c>
      <c r="P35" s="21" t="b">
        <f t="array" ref="P35">IF(A35 = "NO", FALSE, COUNTIFS(Absenses!35:35, "&gt;="&amp;DATE(2025,6,1), Absenses!35:35, "&lt;="&amp;DATE(2025,6,31)) = 0)</f>
        <v>0</v>
      </c>
      <c r="Q35" s="19" t="str">
        <f t="shared" si="1"/>
        <v>$0.00</v>
      </c>
      <c r="R35" s="22">
        <f t="shared" si="2"/>
        <v>0</v>
      </c>
      <c r="S35" s="23"/>
      <c r="T35" s="6"/>
    </row>
    <row r="36" hidden="1">
      <c r="A36" s="7" t="str">
        <f>UKGDat!A36</f>
        <v>FT</v>
      </c>
      <c r="B36" s="8">
        <f>UKGDat!B36</f>
        <v>45516</v>
      </c>
      <c r="C36" s="9" t="str">
        <f>UKGDat!G36</f>
        <v>Melissa K. Lackey</v>
      </c>
      <c r="D36" s="8" t="str">
        <f>UKGDat!F36</f>
        <v>Dry Clean Production</v>
      </c>
      <c r="E36" s="10" t="str">
        <f>UKGDat!C36</f>
        <v>Gloria</v>
      </c>
      <c r="F36" s="10" t="str">
        <f>UKGDat!D36</f>
        <v>Salto</v>
      </c>
      <c r="G36" s="20" t="b">
        <f t="array" ref="G36">COUNTIFS(Absenses!37:37, "&gt;="&amp;DATE(2024,9,1), Absenses!37:37, "&lt;="&amp;DATE(2024,9,31)) = 0
</f>
        <v>0</v>
      </c>
      <c r="H36" s="21" t="b">
        <f t="array" ref="H36">COUNTIFS(Absenses!37:37, "&gt;="&amp;DATE(2024,10,1), Absenses!37:37, "&lt;="&amp;DATE(2024,10,31)) = 0
</f>
        <v>0</v>
      </c>
      <c r="I36" s="21" t="b">
        <f t="array" ref="I36">COUNTIFS(Absenses!37:37, "&gt;="&amp;DATE(2024,11,1), Absenses!37:37, "&lt;="&amp;DATE(2024,11,31)) = 0
</f>
        <v>0</v>
      </c>
      <c r="J36" s="12" t="b">
        <f t="array" ref="J36">IF(A36 = "NO", FALSE, COUNTIFS(Absenses!37:37, "&gt;="&amp;DATE(2024,12,1), Absenses!37:37, "&lt;="&amp;DATE(2024,12,31)) = 0)
</f>
        <v>1</v>
      </c>
      <c r="K36" s="21" t="b">
        <f t="array" ref="K36">IF(A36 = "NO", FALSE, COUNTIFS(Absenses!37:37, "&gt;="&amp;DATE(2025,1,1), Absenses!37:37, "&lt;="&amp;DATE(2025,1,31)) = 0)
</f>
        <v>0</v>
      </c>
      <c r="L36" s="21" t="b">
        <f t="array" ref="L36">IF(A36 = "NO", FALSE, COUNTIFS(Absenses!37:37, "&gt;="&amp;DATE(2025,2,1), Absenses!37:37, "&lt;="&amp;DATE(2025,2,28)) = 0)
</f>
        <v>0</v>
      </c>
      <c r="M36" s="21" t="b">
        <f t="array" ref="M36">IF(A36 = "NO", FALSE, COUNTIFS(Absenses!37:37, "&gt;="&amp;DATE(2025,3,1), Absenses!37:37, "&lt;="&amp;DATE(2025,3,31)) = 0)</f>
        <v>0</v>
      </c>
      <c r="N36" s="21" t="b">
        <f t="array" ref="N36">IF(A36 = "NO", FALSE, COUNTIFS(Absenses!37:37, "&gt;="&amp;DATE(2025,4,1), Absenses!37:37, "&lt;="&amp;DATE(2025,4,31)) = 0)</f>
        <v>0</v>
      </c>
      <c r="O36" s="12" t="b">
        <f t="array" ref="O36">IF(A36 = "NO", FALSE, COUNTIFS(Absenses!37:37, "&gt;="&amp;DATE(2025,5,1), Absenses!37:37, "&lt;="&amp;DATE(2025,5,31)) = 0)</f>
        <v>1</v>
      </c>
      <c r="P36" s="21" t="b">
        <f t="array" ref="P36">IF(A36 = "NO", FALSE, COUNTIFS(Absenses!36:36, "&gt;="&amp;DATE(2025,6,1), Absenses!36:36, "&lt;="&amp;DATE(2025,6,31)) = 0)</f>
        <v>0</v>
      </c>
      <c r="Q36" s="10" t="str">
        <f t="shared" si="1"/>
        <v>$0.00</v>
      </c>
      <c r="R36" s="13">
        <f t="shared" si="2"/>
        <v>0</v>
      </c>
      <c r="S36" s="14"/>
      <c r="T36" s="15"/>
    </row>
    <row r="37">
      <c r="A37" s="16" t="str">
        <f>UKGDat!A37</f>
        <v>FT</v>
      </c>
      <c r="B37" s="17">
        <f>UKGDat!B37</f>
        <v>45369</v>
      </c>
      <c r="C37" s="18" t="str">
        <f>UKGDat!G37</f>
        <v>Melissa K. Lackey</v>
      </c>
      <c r="D37" s="17" t="str">
        <f>UKGDat!F37</f>
        <v>Dry Clean Production</v>
      </c>
      <c r="E37" s="19" t="str">
        <f>UKGDat!C37</f>
        <v>Marcela</v>
      </c>
      <c r="F37" s="19" t="str">
        <f>UKGDat!D37</f>
        <v>Mora</v>
      </c>
      <c r="G37" s="11" t="b">
        <f t="array" ref="G37">COUNTIFS(Absenses!38:38, "&gt;="&amp;DATE(2024,9,1), Absenses!38:38, "&lt;="&amp;DATE(2024,9,31)) = 0
</f>
        <v>1</v>
      </c>
      <c r="H37" s="12" t="b">
        <f t="array" ref="H37">COUNTIFS(Absenses!38:38, "&gt;="&amp;DATE(2024,10,1), Absenses!38:38, "&lt;="&amp;DATE(2024,10,31)) = 0
</f>
        <v>1</v>
      </c>
      <c r="I37" s="12" t="b">
        <f t="array" ref="I37">COUNTIFS(Absenses!38:38, "&gt;="&amp;DATE(2024,11,1), Absenses!38:38, "&lt;="&amp;DATE(2024,11,31)) = 0
</f>
        <v>1</v>
      </c>
      <c r="J37" s="12" t="b">
        <f t="array" ref="J37">IF(A37 = "NO", FALSE, COUNTIFS(Absenses!38:38, "&gt;="&amp;DATE(2024,12,1), Absenses!38:38, "&lt;="&amp;DATE(2024,12,31)) = 0)
</f>
        <v>1</v>
      </c>
      <c r="K37" s="12" t="b">
        <f t="array" ref="K37">IF(A37 = "NO", FALSE, COUNTIFS(Absenses!38:38, "&gt;="&amp;DATE(2025,1,1), Absenses!38:38, "&lt;="&amp;DATE(2025,1,31)) = 0)
</f>
        <v>1</v>
      </c>
      <c r="L37" s="12" t="b">
        <f t="array" ref="L37">IF(A37 = "NO", FALSE, COUNTIFS(Absenses!38:38, "&gt;="&amp;DATE(2025,2,1), Absenses!38:38, "&lt;="&amp;DATE(2025,2,28)) = 0)
</f>
        <v>1</v>
      </c>
      <c r="M37" s="12" t="b">
        <f t="array" ref="M37">IF(A37 = "NO", FALSE, COUNTIFS(Absenses!38:38, "&gt;="&amp;DATE(2025,3,1), Absenses!38:38, "&lt;="&amp;DATE(2025,3,31)) = 0)</f>
        <v>1</v>
      </c>
      <c r="N37" s="12" t="b">
        <f t="array" ref="N37">IF(A37 = "NO", FALSE, COUNTIFS(Absenses!38:38, "&gt;="&amp;DATE(2025,4,1), Absenses!38:38, "&lt;="&amp;DATE(2025,4,31)) = 0)</f>
        <v>1</v>
      </c>
      <c r="O37" s="12" t="b">
        <f t="array" ref="O37">IF(A37 = "NO", FALSE, COUNTIFS(Absenses!38:38, "&gt;="&amp;DATE(2025,5,1), Absenses!38:38, "&lt;="&amp;DATE(2025,5,31)) = 0)</f>
        <v>1</v>
      </c>
      <c r="P37" s="12" t="b">
        <f t="array" ref="P37">IF(A37 = "NO", FALSE, COUNTIFS(Absenses!37:37, "&gt;="&amp;DATE(2025,6,1), Absenses!37:37, "&lt;="&amp;DATE(2025,6,31)) = 0)</f>
        <v>1</v>
      </c>
      <c r="Q37" s="19" t="str">
        <f t="shared" si="1"/>
        <v>$0.00</v>
      </c>
      <c r="R37" s="22">
        <f t="shared" si="2"/>
        <v>100</v>
      </c>
      <c r="S37" s="23"/>
      <c r="T37" s="15"/>
    </row>
    <row r="38">
      <c r="A38" s="7" t="str">
        <f>UKGDat!A38</f>
        <v>FT</v>
      </c>
      <c r="B38" s="8">
        <f>UKGDat!B38</f>
        <v>45670</v>
      </c>
      <c r="C38" s="9" t="str">
        <f>UKGDat!G38</f>
        <v>Melissa K. Lackey</v>
      </c>
      <c r="D38" s="8" t="str">
        <f>UKGDat!F38</f>
        <v>Dry Clean Production</v>
      </c>
      <c r="E38" s="10" t="str">
        <f>UKGDat!C38</f>
        <v>Mireya</v>
      </c>
      <c r="F38" s="10" t="str">
        <f>UKGDat!D38</f>
        <v>Martinez Rivas</v>
      </c>
      <c r="G38" s="20" t="b">
        <f t="array" ref="G38">COUNTIFS(Absenses!39:39, "&gt;="&amp;DATE(2024,9,1), Absenses!39:39, "&lt;="&amp;DATE(2024,9,31)) = 0
</f>
        <v>0</v>
      </c>
      <c r="H38" s="12" t="b">
        <f t="array" ref="H38">COUNTIFS(Absenses!39:39, "&gt;="&amp;DATE(2024,10,1), Absenses!39:39, "&lt;="&amp;DATE(2024,10,31)) = 0
</f>
        <v>1</v>
      </c>
      <c r="I38" s="12" t="b">
        <f t="array" ref="I38">COUNTIFS(Absenses!39:39, "&gt;="&amp;DATE(2024,11,1), Absenses!39:39, "&lt;="&amp;DATE(2024,11,31)) = 0
</f>
        <v>1</v>
      </c>
      <c r="J38" s="12" t="b">
        <f t="array" ref="J38">IF(A38 = "NO", FALSE, COUNTIFS(Absenses!39:39, "&gt;="&amp;DATE(2024,12,1), Absenses!39:39, "&lt;="&amp;DATE(2024,12,31)) = 0)
</f>
        <v>1</v>
      </c>
      <c r="K38" s="12" t="b">
        <f t="array" ref="K38">IF(A38 = "NO", FALSE, COUNTIFS(Absenses!39:39, "&gt;="&amp;DATE(2025,1,1), Absenses!39:39, "&lt;="&amp;DATE(2025,1,31)) = 0)
</f>
        <v>1</v>
      </c>
      <c r="L38" s="12" t="b">
        <f t="array" ref="L38">IF(A38 = "NO", FALSE, COUNTIFS(Absenses!39:39, "&gt;="&amp;DATE(2025,2,1), Absenses!39:39, "&lt;="&amp;DATE(2025,2,28)) = 0)
</f>
        <v>1</v>
      </c>
      <c r="M38" s="12" t="b">
        <f t="array" ref="M38">IF(A38 = "NO", FALSE, COUNTIFS(Absenses!39:39, "&gt;="&amp;DATE(2025,3,1), Absenses!39:39, "&lt;="&amp;DATE(2025,3,31)) = 0)</f>
        <v>1</v>
      </c>
      <c r="N38" s="12" t="b">
        <f t="array" ref="N38">IF(A38 = "NO", FALSE, COUNTIFS(Absenses!39:39, "&gt;="&amp;DATE(2025,4,1), Absenses!39:39, "&lt;="&amp;DATE(2025,4,31)) = 0)</f>
        <v>1</v>
      </c>
      <c r="O38" s="12" t="b">
        <f t="array" ref="O38">IF(A38 = "NO", FALSE, COUNTIFS(Absenses!39:39, "&gt;="&amp;DATE(2025,5,1), Absenses!39:39, "&lt;="&amp;DATE(2025,5,31)) = 0)</f>
        <v>1</v>
      </c>
      <c r="P38" s="12" t="b">
        <f t="array" ref="P38">IF(A38 = "NO", FALSE, COUNTIFS(Absenses!38:38, "&gt;="&amp;DATE(2025,6,1), Absenses!38:38, "&lt;="&amp;DATE(2025,6,31)) = 0)</f>
        <v>1</v>
      </c>
      <c r="Q38" s="10" t="str">
        <f t="shared" si="1"/>
        <v>$300.00</v>
      </c>
      <c r="R38" s="13">
        <f t="shared" si="2"/>
        <v>100</v>
      </c>
      <c r="S38" s="14"/>
      <c r="T38" s="6"/>
    </row>
    <row r="39" hidden="1">
      <c r="A39" s="16" t="str">
        <f>UKGDat!A39</f>
        <v>NO</v>
      </c>
      <c r="B39" s="17">
        <f>UKGDat!B39</f>
        <v>45453</v>
      </c>
      <c r="C39" s="18" t="str">
        <f>UKGDat!G39</f>
        <v>Melissa K. Lackey</v>
      </c>
      <c r="D39" s="28" t="str">
        <f>UKGDat!F39</f>
        <v>Dry Clean Production</v>
      </c>
      <c r="E39" s="19" t="str">
        <f>UKGDat!C39</f>
        <v>Kaylee</v>
      </c>
      <c r="F39" s="19" t="str">
        <f>UKGDat!D39</f>
        <v>Lackey</v>
      </c>
      <c r="G39" s="20" t="b">
        <f t="array" ref="G39">COUNTIFS(Absenses!40:40, "&gt;="&amp;DATE(2024,9,1), Absenses!40:40, "&lt;="&amp;DATE(2024,9,31)) = 0
</f>
        <v>0</v>
      </c>
      <c r="H39" s="12" t="b">
        <f t="array" ref="H39">COUNTIFS(Absenses!40:40, "&gt;="&amp;DATE(2024,10,1), Absenses!40:40, "&lt;="&amp;DATE(2024,10,31)) = 0
</f>
        <v>1</v>
      </c>
      <c r="I39" s="12" t="b">
        <f t="array" ref="I39">COUNTIFS(Absenses!40:40, "&gt;="&amp;DATE(2024,11,1), Absenses!40:40, "&lt;="&amp;DATE(2024,11,31)) = 0
</f>
        <v>1</v>
      </c>
      <c r="J39" s="21" t="b">
        <f t="array" ref="J39">IF(A39 = "NO", FALSE, COUNTIFS(Absenses!40:40, "&gt;="&amp;DATE(2024,12,1), Absenses!40:40, "&lt;="&amp;DATE(2024,12,31)) = 0)
</f>
        <v>0</v>
      </c>
      <c r="K39" s="21" t="b">
        <f t="array" ref="K39">IF(A39 = "NO", FALSE, COUNTIFS(Absenses!40:40, "&gt;="&amp;DATE(2025,1,1), Absenses!40:40, "&lt;="&amp;DATE(2025,1,31)) = 0)
</f>
        <v>0</v>
      </c>
      <c r="L39" s="21" t="b">
        <f t="array" ref="L39">IF(A39 = "NO", FALSE, COUNTIFS(Absenses!40:40, "&gt;="&amp;DATE(2025,2,1), Absenses!40:40, "&lt;="&amp;DATE(2025,2,28)) = 0)
</f>
        <v>0</v>
      </c>
      <c r="M39" s="21" t="b">
        <f t="array" ref="M39">IF(A39 = "NO", FALSE, COUNTIFS(Absenses!40:40, "&gt;="&amp;DATE(2025,3,1), Absenses!40:40, "&lt;="&amp;DATE(2025,3,31)) = 0)</f>
        <v>0</v>
      </c>
      <c r="N39" s="21" t="b">
        <f t="array" ref="N39">IF(A39 = "NO", FALSE, COUNTIFS(Absenses!40:40, "&gt;="&amp;DATE(2025,4,1), Absenses!40:40, "&lt;="&amp;DATE(2025,4,31)) = 0)</f>
        <v>0</v>
      </c>
      <c r="O39" s="21" t="b">
        <f t="array" ref="O39">IF(A39 = "NO", FALSE, COUNTIFS(Absenses!40:40, "&gt;="&amp;DATE(2025,5,1), Absenses!40:40, "&lt;="&amp;DATE(2025,5,31)) = 0)</f>
        <v>0</v>
      </c>
      <c r="P39" s="21" t="b">
        <f t="array" ref="P39">IF(A39 = "NO", FALSE, COUNTIFS(Absenses!39:39, "&gt;="&amp;DATE(2025,6,1), Absenses!39:39, "&lt;="&amp;DATE(2025,6,31)) = 0)</f>
        <v>0</v>
      </c>
      <c r="Q39" s="19" t="str">
        <f t="shared" si="1"/>
        <v>$0.00</v>
      </c>
      <c r="R39" s="22">
        <f t="shared" si="2"/>
        <v>0</v>
      </c>
      <c r="S39" s="23"/>
      <c r="T39" s="6"/>
    </row>
    <row r="40" hidden="1">
      <c r="A40" s="7" t="str">
        <f>UKGDat!A40</f>
        <v>NO</v>
      </c>
      <c r="B40" s="8">
        <f>UKGDat!B40</f>
        <v>30011</v>
      </c>
      <c r="C40" s="9" t="str">
        <f>UKGDat!G40</f>
        <v>Melissa K. Lackey</v>
      </c>
      <c r="D40" s="8" t="str">
        <f>UKGDat!F40</f>
        <v>Dry Clean Production</v>
      </c>
      <c r="E40" s="10" t="str">
        <f>UKGDat!C40</f>
        <v>Margaret</v>
      </c>
      <c r="F40" s="10" t="str">
        <f>UKGDat!D40</f>
        <v>Butler</v>
      </c>
      <c r="G40" s="11" t="b">
        <f t="array" ref="G40">COUNTIFS(Absenses!41:41, "&gt;="&amp;DATE(2024,9,1), Absenses!41:41, "&lt;="&amp;DATE(2024,9,31)) = 0
</f>
        <v>1</v>
      </c>
      <c r="H40" s="12" t="b">
        <f t="array" ref="H40">COUNTIFS(Absenses!41:41, "&gt;="&amp;DATE(2024,10,1), Absenses!41:41, "&lt;="&amp;DATE(2024,10,31)) = 0
</f>
        <v>1</v>
      </c>
      <c r="I40" s="12" t="b">
        <f t="array" ref="I40">COUNTIFS(Absenses!41:41, "&gt;="&amp;DATE(2024,11,1), Absenses!41:41, "&lt;="&amp;DATE(2024,11,31)) = 0
</f>
        <v>1</v>
      </c>
      <c r="J40" s="21" t="b">
        <f t="array" ref="J40">IF(A40 = "NO", FALSE, COUNTIFS(Absenses!41:41, "&gt;="&amp;DATE(2024,12,1), Absenses!41:41, "&lt;="&amp;DATE(2024,12,31)) = 0)
</f>
        <v>0</v>
      </c>
      <c r="K40" s="21" t="b">
        <f t="array" ref="K40">IF(A40 = "NO", FALSE, COUNTIFS(Absenses!41:41, "&gt;="&amp;DATE(2025,1,1), Absenses!41:41, "&lt;="&amp;DATE(2025,1,31)) = 0)
</f>
        <v>0</v>
      </c>
      <c r="L40" s="21" t="b">
        <f t="array" ref="L40">IF(A40 = "NO", FALSE, COUNTIFS(Absenses!41:41, "&gt;="&amp;DATE(2025,2,1), Absenses!41:41, "&lt;="&amp;DATE(2025,2,28)) = 0)
</f>
        <v>0</v>
      </c>
      <c r="M40" s="21" t="b">
        <f t="array" ref="M40">IF(A40 = "NO", FALSE, COUNTIFS(Absenses!41:41, "&gt;="&amp;DATE(2025,3,1), Absenses!41:41, "&lt;="&amp;DATE(2025,3,31)) = 0)</f>
        <v>0</v>
      </c>
      <c r="N40" s="21" t="b">
        <f t="array" ref="N40">IF(A40 = "NO", FALSE, COUNTIFS(Absenses!41:41, "&gt;="&amp;DATE(2025,4,1), Absenses!41:41, "&lt;="&amp;DATE(2025,4,31)) = 0)</f>
        <v>0</v>
      </c>
      <c r="O40" s="21" t="b">
        <f t="array" ref="O40">IF(A40 = "NO", FALSE, COUNTIFS(Absenses!41:41, "&gt;="&amp;DATE(2025,5,1), Absenses!41:41, "&lt;="&amp;DATE(2025,5,31)) = 0)</f>
        <v>0</v>
      </c>
      <c r="P40" s="21" t="b">
        <f t="array" ref="P40">IF(A40 = "NO", FALSE, COUNTIFS(Absenses!40:40, "&gt;="&amp;DATE(2025,6,1), Absenses!40:40, "&lt;="&amp;DATE(2025,6,31)) = 0)</f>
        <v>0</v>
      </c>
      <c r="Q40" s="10" t="str">
        <f t="shared" si="1"/>
        <v>$0.00</v>
      </c>
      <c r="R40" s="13">
        <f t="shared" si="2"/>
        <v>0</v>
      </c>
      <c r="S40" s="14"/>
      <c r="T40" s="6"/>
    </row>
    <row r="41">
      <c r="A41" s="16" t="str">
        <f>UKGDat!A41</f>
        <v>FT</v>
      </c>
      <c r="B41" s="17">
        <f>UKGDat!B41</f>
        <v>32038</v>
      </c>
      <c r="C41" s="18" t="str">
        <f>UKGDat!G41</f>
        <v>Melissa K. Lackey</v>
      </c>
      <c r="D41" s="17" t="str">
        <f>UKGDat!F41</f>
        <v>Dry Clean Production</v>
      </c>
      <c r="E41" s="19" t="str">
        <f>UKGDat!C41</f>
        <v>Karen</v>
      </c>
      <c r="F41" s="19" t="str">
        <f>UKGDat!D41</f>
        <v>Hay</v>
      </c>
      <c r="G41" s="20" t="b">
        <f t="array" ref="G41">COUNTIFS(Absenses!42:42, "&gt;="&amp;DATE(2024,9,1), Absenses!42:42, "&lt;="&amp;DATE(2024,9,31)) = 0
</f>
        <v>0</v>
      </c>
      <c r="H41" s="21" t="b">
        <f t="array" ref="H41">COUNTIFS(Absenses!42:42, "&gt;="&amp;DATE(2024,10,1), Absenses!42:42, "&lt;="&amp;DATE(2024,10,31)) = 0
</f>
        <v>0</v>
      </c>
      <c r="I41" s="21" t="b">
        <f t="array" ref="I41">COUNTIFS(Absenses!42:42, "&gt;="&amp;DATE(2024,11,1), Absenses!42:42, "&lt;="&amp;DATE(2024,11,31)) = 0
</f>
        <v>0</v>
      </c>
      <c r="J41" s="12" t="b">
        <f t="array" ref="J41">IF(A41 = "NO", FALSE, COUNTIFS(Absenses!42:42, "&gt;="&amp;DATE(2024,12,1), Absenses!42:42, "&lt;="&amp;DATE(2024,12,31)) = 0)
</f>
        <v>1</v>
      </c>
      <c r="K41" s="21" t="b">
        <f t="array" ref="K41">IF(A41 = "NO", FALSE, COUNTIFS(Absenses!42:42, "&gt;="&amp;DATE(2025,1,1), Absenses!42:42, "&lt;="&amp;DATE(2025,1,31)) = 0)
</f>
        <v>0</v>
      </c>
      <c r="L41" s="21" t="b">
        <f t="array" ref="L41">IF(A41 = "NO", FALSE, COUNTIFS(Absenses!42:42, "&gt;="&amp;DATE(2025,2,1), Absenses!42:42, "&lt;="&amp;DATE(2025,2,28)) = 0)
</f>
        <v>0</v>
      </c>
      <c r="M41" s="21" t="b">
        <f t="array" ref="M41">IF(A41 = "NO", FALSE, COUNTIFS(Absenses!42:42, "&gt;="&amp;DATE(2025,3,1), Absenses!42:42, "&lt;="&amp;DATE(2025,3,31)) = 0)</f>
        <v>0</v>
      </c>
      <c r="N41" s="12" t="b">
        <f t="array" ref="N41">IF(A41 = "NO", FALSE, COUNTIFS(Absenses!42:42, "&gt;="&amp;DATE(2025,4,1), Absenses!42:42, "&lt;="&amp;DATE(2025,4,31)) = 0)</f>
        <v>1</v>
      </c>
      <c r="O41" s="12" t="b">
        <f t="array" ref="O41">IF(A41 = "NO", FALSE, COUNTIFS(Absenses!42:42, "&gt;="&amp;DATE(2025,5,1), Absenses!42:42, "&lt;="&amp;DATE(2025,5,31)) = 0)</f>
        <v>1</v>
      </c>
      <c r="P41" s="12" t="b">
        <f t="array" ref="P41">IF(A41 = "NO", FALSE, COUNTIFS(Absenses!41:41, "&gt;="&amp;DATE(2025,6,1), Absenses!41:41, "&lt;="&amp;DATE(2025,6,31)) = 0)</f>
        <v>1</v>
      </c>
      <c r="Q41" s="19" t="str">
        <f t="shared" si="1"/>
        <v>$300.00</v>
      </c>
      <c r="R41" s="22">
        <f t="shared" si="2"/>
        <v>100</v>
      </c>
      <c r="S41" s="23"/>
      <c r="T41" s="6"/>
    </row>
    <row r="42">
      <c r="A42" s="7" t="str">
        <f>UKGDat!A42</f>
        <v>FT</v>
      </c>
      <c r="B42" s="8">
        <f>UKGDat!B42</f>
        <v>36634</v>
      </c>
      <c r="C42" s="9" t="str">
        <f>UKGDat!G42</f>
        <v>Melissa K. Lackey</v>
      </c>
      <c r="D42" s="27" t="str">
        <f>UKGDat!F42</f>
        <v>Dry Clean Production</v>
      </c>
      <c r="E42" s="10" t="str">
        <f>UKGDat!C42</f>
        <v>Patricia</v>
      </c>
      <c r="F42" s="10" t="str">
        <f>UKGDat!D42</f>
        <v>Law</v>
      </c>
      <c r="G42" s="11" t="b">
        <f t="array" ref="G42">COUNTIFS(Absenses!43:43, "&gt;="&amp;DATE(2024,9,1), Absenses!43:43, "&lt;="&amp;DATE(2024,9,31)) = 0
</f>
        <v>1</v>
      </c>
      <c r="H42" s="12" t="b">
        <f t="array" ref="H42">COUNTIFS(Absenses!43:43, "&gt;="&amp;DATE(2024,10,1), Absenses!43:43, "&lt;="&amp;DATE(2024,10,31)) = 0
</f>
        <v>1</v>
      </c>
      <c r="I42" s="12" t="b">
        <f t="array" ref="I42">COUNTIFS(Absenses!43:43, "&gt;="&amp;DATE(2024,11,1), Absenses!43:43, "&lt;="&amp;DATE(2024,11,31)) = 0
</f>
        <v>1</v>
      </c>
      <c r="J42" s="12" t="b">
        <f t="array" ref="J42">IF(A42 = "NO", FALSE, COUNTIFS(Absenses!43:43, "&gt;="&amp;DATE(2024,12,1), Absenses!43:43, "&lt;="&amp;DATE(2024,12,31)) = 0)
</f>
        <v>1</v>
      </c>
      <c r="K42" s="21" t="b">
        <f t="array" ref="K42">IF(A42 = "NO", FALSE, COUNTIFS(Absenses!43:43, "&gt;="&amp;DATE(2025,1,1), Absenses!43:43, "&lt;="&amp;DATE(2025,1,31)) = 0)
</f>
        <v>0</v>
      </c>
      <c r="L42" s="12" t="b">
        <f t="array" ref="L42">IF(A42 = "NO", FALSE, COUNTIFS(Absenses!43:43, "&gt;="&amp;DATE(2025,2,1), Absenses!43:43, "&lt;="&amp;DATE(2025,2,28)) = 0)
</f>
        <v>1</v>
      </c>
      <c r="M42" s="12" t="b">
        <f t="array" ref="M42">IF(A42 = "NO", FALSE, COUNTIFS(Absenses!43:43, "&gt;="&amp;DATE(2025,3,1), Absenses!43:43, "&lt;="&amp;DATE(2025,3,31)) = 0)</f>
        <v>1</v>
      </c>
      <c r="N42" s="21" t="b">
        <f t="array" ref="N42">IF(A42 = "NO", FALSE, COUNTIFS(Absenses!43:43, "&gt;="&amp;DATE(2025,4,1), Absenses!43:43, "&lt;="&amp;DATE(2025,4,31)) = 0)</f>
        <v>0</v>
      </c>
      <c r="O42" s="12" t="b">
        <f t="array" ref="O42">IF(A42 = "NO", FALSE, COUNTIFS(Absenses!43:43, "&gt;="&amp;DATE(2025,5,1), Absenses!43:43, "&lt;="&amp;DATE(2025,5,31)) = 0)</f>
        <v>1</v>
      </c>
      <c r="P42" s="12" t="b">
        <f t="array" ref="P42">IF(A42 = "NO", FALSE, COUNTIFS(Absenses!42:42, "&gt;="&amp;DATE(2025,6,1), Absenses!42:42, "&lt;="&amp;DATE(2025,6,31)) = 0)</f>
        <v>1</v>
      </c>
      <c r="Q42" s="10" t="str">
        <f t="shared" si="1"/>
        <v>$0.00</v>
      </c>
      <c r="R42" s="13">
        <f t="shared" si="2"/>
        <v>100</v>
      </c>
      <c r="S42" s="14"/>
      <c r="T42" s="6"/>
    </row>
    <row r="43">
      <c r="A43" s="16" t="str">
        <f>UKGDat!A43</f>
        <v>FT</v>
      </c>
      <c r="B43" s="17">
        <f>UKGDat!B43</f>
        <v>43024</v>
      </c>
      <c r="C43" s="18" t="str">
        <f>UKGDat!G43</f>
        <v>Melissa K. Lackey</v>
      </c>
      <c r="D43" s="17" t="str">
        <f>UKGDat!F43</f>
        <v>Dry Clean Production</v>
      </c>
      <c r="E43" s="19" t="str">
        <f>UKGDat!C43</f>
        <v>Kenneth</v>
      </c>
      <c r="F43" s="19" t="str">
        <f>UKGDat!D43</f>
        <v>Joy</v>
      </c>
      <c r="G43" s="11" t="b">
        <f t="array" ref="G43">COUNTIFS(Absenses!44:44, "&gt;="&amp;DATE(2024,9,1), Absenses!44:44, "&lt;="&amp;DATE(2024,9,31)) = 0
</f>
        <v>1</v>
      </c>
      <c r="H43" s="21" t="b">
        <f t="array" ref="H43">COUNTIFS(Absenses!44:44, "&gt;="&amp;DATE(2024,10,1), Absenses!44:44, "&lt;="&amp;DATE(2024,10,31)) = 0
</f>
        <v>0</v>
      </c>
      <c r="I43" s="12" t="b">
        <f t="array" ref="I43">COUNTIFS(Absenses!44:44, "&gt;="&amp;DATE(2024,11,1), Absenses!44:44, "&lt;="&amp;DATE(2024,11,31)) = 0
</f>
        <v>1</v>
      </c>
      <c r="J43" s="12" t="b">
        <f t="array" ref="J43">IF(A43 = "NO", FALSE, COUNTIFS(Absenses!44:44, "&gt;="&amp;DATE(2024,12,1), Absenses!44:44, "&lt;="&amp;DATE(2024,12,31)) = 0)
</f>
        <v>1</v>
      </c>
      <c r="K43" s="21" t="b">
        <f t="array" ref="K43">IF(A43 = "NO", FALSE, COUNTIFS(Absenses!44:44, "&gt;="&amp;DATE(2025,1,1), Absenses!44:44, "&lt;="&amp;DATE(2025,1,31)) = 0)
</f>
        <v>0</v>
      </c>
      <c r="L43" s="12" t="b">
        <f t="array" ref="L43">IF(A43 = "NO", FALSE, COUNTIFS(Absenses!44:44, "&gt;="&amp;DATE(2025,2,1), Absenses!44:44, "&lt;="&amp;DATE(2025,2,28)) = 0)
</f>
        <v>1</v>
      </c>
      <c r="M43" s="12" t="b">
        <f t="array" ref="M43">IF(A43 = "NO", FALSE, COUNTIFS(Absenses!44:44, "&gt;="&amp;DATE(2025,3,1), Absenses!44:44, "&lt;="&amp;DATE(2025,3,31)) = 0)</f>
        <v>1</v>
      </c>
      <c r="N43" s="21" t="b">
        <f t="array" ref="N43">IF(A43 = "NO", FALSE, COUNTIFS(Absenses!44:44, "&gt;="&amp;DATE(2025,4,1), Absenses!44:44, "&lt;="&amp;DATE(2025,4,31)) = 0)</f>
        <v>0</v>
      </c>
      <c r="O43" s="21" t="b">
        <f t="array" ref="O43">IF(A43 = "NO", FALSE, COUNTIFS(Absenses!44:44, "&gt;="&amp;DATE(2025,5,1), Absenses!44:44, "&lt;="&amp;DATE(2025,5,31)) = 0)</f>
        <v>0</v>
      </c>
      <c r="P43" s="12" t="b">
        <f t="array" ref="P43">IF(A43 = "NO", FALSE, COUNTIFS(Absenses!43:43, "&gt;="&amp;DATE(2025,6,1), Absenses!43:43, "&lt;="&amp;DATE(2025,6,31)) = 0)</f>
        <v>1</v>
      </c>
      <c r="Q43" s="19" t="str">
        <f t="shared" si="1"/>
        <v>$0.00</v>
      </c>
      <c r="R43" s="22">
        <f t="shared" si="2"/>
        <v>100</v>
      </c>
      <c r="S43" s="23"/>
      <c r="T43" s="6"/>
    </row>
    <row r="44">
      <c r="A44" s="7" t="str">
        <f>UKGDat!A44</f>
        <v>FT</v>
      </c>
      <c r="B44" s="8">
        <f>UKGDat!B44</f>
        <v>38159</v>
      </c>
      <c r="C44" s="9" t="str">
        <f>UKGDat!G44</f>
        <v>Melissa K. Lackey</v>
      </c>
      <c r="D44" s="8" t="str">
        <f>UKGDat!F44</f>
        <v>Dry Clean Pressers</v>
      </c>
      <c r="E44" s="10" t="str">
        <f>UKGDat!C44</f>
        <v>Marlene</v>
      </c>
      <c r="F44" s="10" t="str">
        <f>UKGDat!D44</f>
        <v>Duarte</v>
      </c>
      <c r="G44" s="20" t="b">
        <f t="array" ref="G44">COUNTIFS(Absenses!45:45, "&gt;="&amp;DATE(2024,9,1), Absenses!45:45, "&lt;="&amp;DATE(2024,9,31)) = 0
</f>
        <v>0</v>
      </c>
      <c r="H44" s="21" t="b">
        <f t="array" ref="H44">COUNTIFS(Absenses!45:45, "&gt;="&amp;DATE(2024,10,1), Absenses!45:45, "&lt;="&amp;DATE(2024,10,31)) = 0
</f>
        <v>0</v>
      </c>
      <c r="I44" s="12" t="b">
        <f t="array" ref="I44">COUNTIFS(Absenses!45:45, "&gt;="&amp;DATE(2024,11,1), Absenses!45:45, "&lt;="&amp;DATE(2024,11,31)) = 0
</f>
        <v>1</v>
      </c>
      <c r="J44" s="12" t="b">
        <f t="array" ref="J44">IF(A44 = "NO", FALSE, COUNTIFS(Absenses!45:45, "&gt;="&amp;DATE(2024,12,1), Absenses!45:45, "&lt;="&amp;DATE(2024,12,31)) = 0)
</f>
        <v>1</v>
      </c>
      <c r="K44" s="21" t="b">
        <f t="array" ref="K44">IF(A44 = "NO", FALSE, COUNTIFS(Absenses!45:45, "&gt;="&amp;DATE(2025,1,1), Absenses!45:45, "&lt;="&amp;DATE(2025,1,31)) = 0)
</f>
        <v>0</v>
      </c>
      <c r="L44" s="21" t="b">
        <f t="array" ref="L44">IF(A44 = "NO", FALSE, COUNTIFS(Absenses!45:45, "&gt;="&amp;DATE(2025,2,1), Absenses!45:45, "&lt;="&amp;DATE(2025,2,28)) = 0)
</f>
        <v>0</v>
      </c>
      <c r="M44" s="12" t="b">
        <f t="array" ref="M44">IF(A44 = "NO", FALSE, COUNTIFS(Absenses!45:45, "&gt;="&amp;DATE(2025,3,1), Absenses!45:45, "&lt;="&amp;DATE(2025,3,31)) = 0)</f>
        <v>1</v>
      </c>
      <c r="N44" s="12" t="b">
        <f t="array" ref="N44">IF(A44 = "NO", FALSE, COUNTIFS(Absenses!45:45, "&gt;="&amp;DATE(2025,4,1), Absenses!45:45, "&lt;="&amp;DATE(2025,4,31)) = 0)</f>
        <v>1</v>
      </c>
      <c r="O44" s="12" t="b">
        <f t="array" ref="O44">IF(A44 = "NO", FALSE, COUNTIFS(Absenses!45:45, "&gt;="&amp;DATE(2025,5,1), Absenses!45:45, "&lt;="&amp;DATE(2025,5,31)) = 0)</f>
        <v>1</v>
      </c>
      <c r="P44" s="12" t="b">
        <f t="array" ref="P44">IF(A44 = "NO", FALSE, COUNTIFS(Absenses!44:44, "&gt;="&amp;DATE(2025,6,1), Absenses!44:44, "&lt;="&amp;DATE(2025,6,31)) = 0)</f>
        <v>1</v>
      </c>
      <c r="Q44" s="10" t="str">
        <f t="shared" si="1"/>
        <v>$250.00</v>
      </c>
      <c r="R44" s="13">
        <f t="shared" si="2"/>
        <v>100</v>
      </c>
      <c r="S44" s="14"/>
      <c r="T44" s="6"/>
    </row>
    <row r="45" hidden="1">
      <c r="A45" s="16" t="str">
        <f>UKGDat!A45</f>
        <v>FT</v>
      </c>
      <c r="B45" s="17">
        <f>UKGDat!B45</f>
        <v>44466</v>
      </c>
      <c r="C45" s="18" t="str">
        <f>UKGDat!G45</f>
        <v>Melissa K. Lackey</v>
      </c>
      <c r="D45" s="28" t="str">
        <f>UKGDat!F45</f>
        <v>Dry Clean Pressers</v>
      </c>
      <c r="E45" s="19" t="str">
        <f>UKGDat!C45</f>
        <v>Janice</v>
      </c>
      <c r="F45" s="19" t="str">
        <f>UKGDat!D45</f>
        <v>Duffy</v>
      </c>
      <c r="G45" s="20" t="b">
        <f t="array" ref="G45">COUNTIFS(Absenses!46:46, "&gt;="&amp;DATE(2024,9,1), Absenses!46:46, "&lt;="&amp;DATE(2024,9,31)) = 0
</f>
        <v>0</v>
      </c>
      <c r="H45" s="12" t="b">
        <f t="array" ref="H45">COUNTIFS(Absenses!46:46, "&gt;="&amp;DATE(2024,10,1), Absenses!46:46, "&lt;="&amp;DATE(2024,10,31)) = 0
</f>
        <v>1</v>
      </c>
      <c r="I45" s="21" t="b">
        <f t="array" ref="I45">COUNTIFS(Absenses!46:46, "&gt;="&amp;DATE(2024,11,1), Absenses!46:46, "&lt;="&amp;DATE(2024,11,31)) = 0
</f>
        <v>0</v>
      </c>
      <c r="J45" s="21" t="b">
        <f t="array" ref="J45">IF(A45 = "NO", FALSE, COUNTIFS(Absenses!46:46, "&gt;="&amp;DATE(2024,12,1), Absenses!46:46, "&lt;="&amp;DATE(2024,12,31)) = 0)
</f>
        <v>0</v>
      </c>
      <c r="K45" s="21" t="b">
        <f t="array" ref="K45">IF(A45 = "NO", FALSE, COUNTIFS(Absenses!46:46, "&gt;="&amp;DATE(2025,1,1), Absenses!46:46, "&lt;="&amp;DATE(2025,1,31)) = 0)
</f>
        <v>0</v>
      </c>
      <c r="L45" s="21" t="b">
        <f t="array" ref="L45">IF(A45 = "NO", FALSE, COUNTIFS(Absenses!46:46, "&gt;="&amp;DATE(2025,2,1), Absenses!46:46, "&lt;="&amp;DATE(2025,2,28)) = 0)
</f>
        <v>0</v>
      </c>
      <c r="M45" s="21" t="b">
        <f t="array" ref="M45">IF(A45 = "NO", FALSE, COUNTIFS(Absenses!46:46, "&gt;="&amp;DATE(2025,3,1), Absenses!46:46, "&lt;="&amp;DATE(2025,3,31)) = 0)</f>
        <v>0</v>
      </c>
      <c r="N45" s="21" t="b">
        <f t="array" ref="N45">IF(A45 = "NO", FALSE, COUNTIFS(Absenses!46:46, "&gt;="&amp;DATE(2025,4,1), Absenses!46:46, "&lt;="&amp;DATE(2025,4,31)) = 0)</f>
        <v>0</v>
      </c>
      <c r="O45" s="12" t="b">
        <f t="array" ref="O45">IF(A45 = "NO", FALSE, COUNTIFS(Absenses!46:46, "&gt;="&amp;DATE(2025,5,1), Absenses!46:46, "&lt;="&amp;DATE(2025,5,31)) = 0)</f>
        <v>1</v>
      </c>
      <c r="P45" s="21" t="b">
        <f t="array" ref="P45">IF(A45 = "NO", FALSE, COUNTIFS(Absenses!45:45, "&gt;="&amp;DATE(2025,6,1), Absenses!45:45, "&lt;="&amp;DATE(2025,6,31)) = 0)</f>
        <v>0</v>
      </c>
      <c r="Q45" s="19" t="str">
        <f t="shared" si="1"/>
        <v>$0.00</v>
      </c>
      <c r="R45" s="22">
        <f t="shared" si="2"/>
        <v>0</v>
      </c>
      <c r="S45" s="23"/>
      <c r="T45" s="6"/>
    </row>
    <row r="46" hidden="1">
      <c r="A46" s="7" t="str">
        <f>UKGDat!A46</f>
        <v>FT</v>
      </c>
      <c r="B46" s="8">
        <f>UKGDat!B46</f>
        <v>44851</v>
      </c>
      <c r="C46" s="9" t="str">
        <f>UKGDat!G46</f>
        <v>Melissa K. Lackey</v>
      </c>
      <c r="D46" s="8" t="str">
        <f>UKGDat!F46</f>
        <v>Dry Clean Pressers</v>
      </c>
      <c r="E46" s="10" t="str">
        <f>UKGDat!C46</f>
        <v>Jessie</v>
      </c>
      <c r="F46" s="10" t="str">
        <f>UKGDat!D46</f>
        <v>Casillo</v>
      </c>
      <c r="G46" s="11" t="b">
        <f t="array" ref="G46">COUNTIFS(Absenses!47:47, "&gt;="&amp;DATE(2024,9,1), Absenses!47:47, "&lt;="&amp;DATE(2024,9,31)) = 0
</f>
        <v>1</v>
      </c>
      <c r="H46" s="12" t="b">
        <f t="array" ref="H46">COUNTIFS(Absenses!47:47, "&gt;="&amp;DATE(2024,10,1), Absenses!47:47, "&lt;="&amp;DATE(2024,10,31)) = 0
</f>
        <v>1</v>
      </c>
      <c r="I46" s="12" t="b">
        <f t="array" ref="I46">COUNTIFS(Absenses!47:47, "&gt;="&amp;DATE(2024,11,1), Absenses!47:47, "&lt;="&amp;DATE(2024,11,31)) = 0
</f>
        <v>1</v>
      </c>
      <c r="J46" s="12" t="b">
        <f t="array" ref="J46">IF(A46 = "NO", FALSE, COUNTIFS(Absenses!47:47, "&gt;="&amp;DATE(2024,12,1), Absenses!47:47, "&lt;="&amp;DATE(2024,12,31)) = 0)
</f>
        <v>1</v>
      </c>
      <c r="K46" s="12" t="b">
        <f t="array" ref="K46">IF(A46 = "NO", FALSE, COUNTIFS(Absenses!47:47, "&gt;="&amp;DATE(2025,1,1), Absenses!47:47, "&lt;="&amp;DATE(2025,1,31)) = 0)
</f>
        <v>1</v>
      </c>
      <c r="L46" s="21" t="b">
        <f t="array" ref="L46">IF(A46 = "NO", FALSE, COUNTIFS(Absenses!47:47, "&gt;="&amp;DATE(2025,2,1), Absenses!47:47, "&lt;="&amp;DATE(2025,2,28)) = 0)
</f>
        <v>0</v>
      </c>
      <c r="M46" s="12" t="b">
        <f t="array" ref="M46">IF(A46 = "NO", FALSE, COUNTIFS(Absenses!47:47, "&gt;="&amp;DATE(2025,3,1), Absenses!47:47, "&lt;="&amp;DATE(2025,3,31)) = 0)</f>
        <v>1</v>
      </c>
      <c r="N46" s="12" t="b">
        <f t="array" ref="N46">IF(A46 = "NO", FALSE, COUNTIFS(Absenses!47:47, "&gt;="&amp;DATE(2025,4,1), Absenses!47:47, "&lt;="&amp;DATE(2025,4,31)) = 0)</f>
        <v>1</v>
      </c>
      <c r="O46" s="12" t="b">
        <f t="array" ref="O46">IF(A46 = "NO", FALSE, COUNTIFS(Absenses!47:47, "&gt;="&amp;DATE(2025,5,1), Absenses!47:47, "&lt;="&amp;DATE(2025,5,31)) = 0)</f>
        <v>1</v>
      </c>
      <c r="P46" s="21" t="b">
        <f t="array" ref="P46">IF(A46 = "NO", FALSE, COUNTIFS(Absenses!46:46, "&gt;="&amp;DATE(2025,6,1), Absenses!46:46, "&lt;="&amp;DATE(2025,6,31)) = 0)</f>
        <v>0</v>
      </c>
      <c r="Q46" s="10" t="str">
        <f t="shared" si="1"/>
        <v>$0.00</v>
      </c>
      <c r="R46" s="13">
        <f t="shared" si="2"/>
        <v>0</v>
      </c>
      <c r="S46" s="14"/>
      <c r="T46" s="6"/>
    </row>
    <row r="47">
      <c r="A47" s="16" t="str">
        <f>UKGDat!A47</f>
        <v>FT</v>
      </c>
      <c r="B47" s="17">
        <f>UKGDat!B47</f>
        <v>45544</v>
      </c>
      <c r="C47" s="18" t="str">
        <f>UKGDat!G47</f>
        <v>Melissa K. Lackey</v>
      </c>
      <c r="D47" s="17" t="str">
        <f>UKGDat!F47</f>
        <v>Delivery Shuttle</v>
      </c>
      <c r="E47" s="19" t="str">
        <f>UKGDat!C47</f>
        <v>Paul</v>
      </c>
      <c r="F47" s="19" t="str">
        <f>UKGDat!D47</f>
        <v>Davis</v>
      </c>
      <c r="G47" s="11" t="b">
        <f t="array" ref="G47">COUNTIFS(Absenses!48:48, "&gt;="&amp;DATE(2024,9,1), Absenses!48:48, "&lt;="&amp;DATE(2024,9,31)) = 0
</f>
        <v>1</v>
      </c>
      <c r="H47" s="12" t="b">
        <f t="array" ref="H47">COUNTIFS(Absenses!48:48, "&gt;="&amp;DATE(2024,10,1), Absenses!48:48, "&lt;="&amp;DATE(2024,10,31)) = 0
</f>
        <v>1</v>
      </c>
      <c r="I47" s="12" t="b">
        <f t="array" ref="I47">COUNTIFS(Absenses!48:48, "&gt;="&amp;DATE(2024,11,1), Absenses!48:48, "&lt;="&amp;DATE(2024,11,31)) = 0
</f>
        <v>1</v>
      </c>
      <c r="J47" s="12" t="b">
        <f t="array" ref="J47">IF(A47 = "NO", FALSE, COUNTIFS(Absenses!48:48, "&gt;="&amp;DATE(2024,12,1), Absenses!48:48, "&lt;="&amp;DATE(2024,12,31)) = 0)
</f>
        <v>1</v>
      </c>
      <c r="K47" s="12" t="b">
        <f t="array" ref="K47">IF(A47 = "NO", FALSE, COUNTIFS(Absenses!48:48, "&gt;="&amp;DATE(2025,1,1), Absenses!48:48, "&lt;="&amp;DATE(2025,1,31)) = 0)
</f>
        <v>1</v>
      </c>
      <c r="L47" s="21" t="b">
        <f t="array" ref="L47">IF(A47 = "NO", FALSE, COUNTIFS(Absenses!48:48, "&gt;="&amp;DATE(2025,2,1), Absenses!48:48, "&lt;="&amp;DATE(2025,2,28)) = 0)
</f>
        <v>0</v>
      </c>
      <c r="M47" s="12" t="b">
        <f t="array" ref="M47">IF(A47 = "NO", FALSE, COUNTIFS(Absenses!48:48, "&gt;="&amp;DATE(2025,3,1), Absenses!48:48, "&lt;="&amp;DATE(2025,3,31)) = 0)</f>
        <v>1</v>
      </c>
      <c r="N47" s="21" t="b">
        <f t="array" ref="N47">IF(A47 = "NO", FALSE, COUNTIFS(Absenses!48:48, "&gt;="&amp;DATE(2025,4,1), Absenses!48:48, "&lt;="&amp;DATE(2025,4,31)) = 0)</f>
        <v>0</v>
      </c>
      <c r="O47" s="21" t="b">
        <f t="array" ref="O47">IF(A47 = "NO", FALSE, COUNTIFS(Absenses!48:48, "&gt;="&amp;DATE(2025,5,1), Absenses!48:48, "&lt;="&amp;DATE(2025,5,31)) = 0)</f>
        <v>0</v>
      </c>
      <c r="P47" s="12" t="b">
        <f t="array" ref="P47">IF(A47 = "NO", FALSE, COUNTIFS(Absenses!47:47, "&gt;="&amp;DATE(2025,6,1), Absenses!47:47, "&lt;="&amp;DATE(2025,6,31)) = 0)</f>
        <v>1</v>
      </c>
      <c r="Q47" s="19" t="str">
        <f t="shared" si="1"/>
        <v>$0.00</v>
      </c>
      <c r="R47" s="22">
        <f t="shared" si="2"/>
        <v>100</v>
      </c>
      <c r="S47" s="23"/>
      <c r="T47" s="6"/>
    </row>
    <row r="48" ht="20.25" customHeight="1">
      <c r="A48" s="7" t="str">
        <f>UKGDat!A48</f>
        <v>FT</v>
      </c>
      <c r="B48" s="8">
        <f>UKGDat!B48</f>
        <v>44942</v>
      </c>
      <c r="C48" s="9" t="str">
        <f>UKGDat!G48</f>
        <v>Melissa K. Lackey</v>
      </c>
      <c r="D48" s="8" t="str">
        <f>UKGDat!F48</f>
        <v>Cleaners</v>
      </c>
      <c r="E48" s="10" t="str">
        <f>UKGDat!C48</f>
        <v>Demetrio</v>
      </c>
      <c r="F48" s="10" t="str">
        <f>UKGDat!D48</f>
        <v>Santiago</v>
      </c>
      <c r="G48" s="11" t="b">
        <f t="array" ref="G48">COUNTIFS(Absenses!49:49, "&gt;="&amp;DATE(2024,9,1), Absenses!49:49, "&lt;="&amp;DATE(2024,9,31)) = 0
</f>
        <v>1</v>
      </c>
      <c r="H48" s="12" t="b">
        <f t="array" ref="H48">COUNTIFS(Absenses!49:49, "&gt;="&amp;DATE(2024,10,1), Absenses!49:49, "&lt;="&amp;DATE(2024,10,31)) = 0
</f>
        <v>1</v>
      </c>
      <c r="I48" s="12" t="b">
        <f t="array" ref="I48">COUNTIFS(Absenses!49:49, "&gt;="&amp;DATE(2024,11,1), Absenses!49:49, "&lt;="&amp;DATE(2024,11,31)) = 0
</f>
        <v>1</v>
      </c>
      <c r="J48" s="12" t="b">
        <f t="array" ref="J48">IF(A48 = "NO", FALSE, COUNTIFS(Absenses!49:49, "&gt;="&amp;DATE(2024,12,1), Absenses!49:49, "&lt;="&amp;DATE(2024,12,31)) = 0)
</f>
        <v>1</v>
      </c>
      <c r="K48" s="12" t="b">
        <f t="array" ref="K48">IF(A48 = "NO", FALSE, COUNTIFS(Absenses!49:49, "&gt;="&amp;DATE(2025,1,1), Absenses!49:49, "&lt;="&amp;DATE(2025,1,31)) = 0)
</f>
        <v>1</v>
      </c>
      <c r="L48" s="12" t="b">
        <f t="array" ref="L48">IF(A48 = "NO", FALSE, COUNTIFS(Absenses!49:49, "&gt;="&amp;DATE(2025,2,1), Absenses!49:49, "&lt;="&amp;DATE(2025,2,28)) = 0)
</f>
        <v>1</v>
      </c>
      <c r="M48" s="12" t="b">
        <f t="array" ref="M48">IF(A48 = "NO", FALSE, COUNTIFS(Absenses!49:49, "&gt;="&amp;DATE(2025,3,1), Absenses!49:49, "&lt;="&amp;DATE(2025,3,31)) = 0)</f>
        <v>1</v>
      </c>
      <c r="N48" s="21" t="b">
        <f t="array" ref="N48">IF(A48 = "NO", FALSE, COUNTIFS(Absenses!49:49, "&gt;="&amp;DATE(2025,4,1), Absenses!49:49, "&lt;="&amp;DATE(2025,4,31)) = 0)</f>
        <v>0</v>
      </c>
      <c r="O48" s="12" t="b">
        <f t="array" ref="O48">IF(A48 = "NO", FALSE, COUNTIFS(Absenses!49:49, "&gt;="&amp;DATE(2025,5,1), Absenses!49:49, "&lt;="&amp;DATE(2025,5,31)) = 0)</f>
        <v>1</v>
      </c>
      <c r="P48" s="12" t="b">
        <f t="array" ref="P48">IF(A48 = "NO", FALSE, COUNTIFS(Absenses!48:48, "&gt;="&amp;DATE(2025,6,1), Absenses!48:48, "&lt;="&amp;DATE(2025,6,31)) = 0)</f>
        <v>1</v>
      </c>
      <c r="Q48" s="10" t="str">
        <f t="shared" si="1"/>
        <v>$250.00</v>
      </c>
      <c r="R48" s="13">
        <f t="shared" si="2"/>
        <v>100</v>
      </c>
      <c r="S48" s="14"/>
      <c r="T48" s="15"/>
    </row>
    <row r="49" ht="20.25" hidden="1" customHeight="1">
      <c r="A49" s="16" t="str">
        <f>UKGDat!A49</f>
        <v>FT</v>
      </c>
      <c r="B49" s="17">
        <f>UKGDat!B49</f>
        <v>45775</v>
      </c>
      <c r="C49" s="18" t="str">
        <f>UKGDat!G49</f>
        <v>Melissa K. Lackey</v>
      </c>
      <c r="D49" s="19" t="str">
        <f>UKGDat!F49</f>
        <v>Cleaners</v>
      </c>
      <c r="E49" s="19" t="str">
        <f>UKGDat!C49</f>
        <v>Darius</v>
      </c>
      <c r="F49" s="19" t="str">
        <f>UKGDat!D49</f>
        <v>Robinson</v>
      </c>
      <c r="G49" s="11" t="b">
        <f t="array" ref="G49">COUNTIFS(Absenses!50:50, "&gt;="&amp;DATE(2024,9,1), Absenses!50:50, "&lt;="&amp;DATE(2024,9,31)) = 0
</f>
        <v>1</v>
      </c>
      <c r="H49" s="12" t="b">
        <f t="array" ref="H49">COUNTIFS(Absenses!50:50, "&gt;="&amp;DATE(2024,10,1), Absenses!50:50, "&lt;="&amp;DATE(2024,10,31)) = 0
</f>
        <v>1</v>
      </c>
      <c r="I49" s="12" t="b">
        <f t="array" ref="I49">COUNTIFS(Absenses!50:50, "&gt;="&amp;DATE(2024,11,1), Absenses!50:50, "&lt;="&amp;DATE(2024,11,31)) = 0
</f>
        <v>1</v>
      </c>
      <c r="J49" s="12" t="b">
        <f t="array" ref="J49">IF(A49 = "NO", FALSE, COUNTIFS(Absenses!50:50, "&gt;="&amp;DATE(2024,12,1), Absenses!50:50, "&lt;="&amp;DATE(2024,12,31)) = 0)
</f>
        <v>1</v>
      </c>
      <c r="K49" s="12" t="b">
        <f t="array" ref="K49">IF(A49 = "NO", FALSE, COUNTIFS(Absenses!50:50, "&gt;="&amp;DATE(2025,1,1), Absenses!50:50, "&lt;="&amp;DATE(2025,1,31)) = 0)
</f>
        <v>1</v>
      </c>
      <c r="L49" s="12" t="b">
        <f t="array" ref="L49">IF(A49 = "NO", FALSE, COUNTIFS(Absenses!50:50, "&gt;="&amp;DATE(2025,2,1), Absenses!50:50, "&lt;="&amp;DATE(2025,2,28)) = 0)
</f>
        <v>1</v>
      </c>
      <c r="M49" s="12" t="b">
        <f t="array" ref="M49">IF(A49 = "NO", FALSE, COUNTIFS(Absenses!50:50, "&gt;="&amp;DATE(2025,3,1), Absenses!50:50, "&lt;="&amp;DATE(2025,3,31)) = 0)</f>
        <v>1</v>
      </c>
      <c r="N49" s="12" t="b">
        <f t="array" ref="N49">IF(A49 = "NO", FALSE, COUNTIFS(Absenses!50:50, "&gt;="&amp;DATE(2025,4,1), Absenses!50:50, "&lt;="&amp;DATE(2025,4,31)) = 0)</f>
        <v>1</v>
      </c>
      <c r="O49" s="12" t="b">
        <f t="array" ref="O49">IF(A49 = "NO", FALSE, COUNTIFS(Absenses!50:50, "&gt;="&amp;DATE(2025,5,1), Absenses!50:50, "&lt;="&amp;DATE(2025,5,31)) = 0)</f>
        <v>1</v>
      </c>
      <c r="P49" s="21" t="b">
        <f t="array" ref="P49">IF(A49 = "NO", FALSE, COUNTIFS(Absenses!49:49, "&gt;="&amp;DATE(2025,6,1), Absenses!49:49, "&lt;="&amp;DATE(2025,6,31)) = 0)</f>
        <v>0</v>
      </c>
      <c r="Q49" s="19" t="str">
        <f t="shared" si="1"/>
        <v>$250.00</v>
      </c>
      <c r="R49" s="22">
        <f t="shared" si="2"/>
        <v>0</v>
      </c>
      <c r="S49" s="23"/>
      <c r="T49" s="15"/>
    </row>
    <row r="50" ht="20.25" customHeight="1">
      <c r="A50" s="7" t="str">
        <f>UKGDat!A50</f>
        <v>FT</v>
      </c>
      <c r="B50" s="8">
        <f>UKGDat!B50</f>
        <v>45131</v>
      </c>
      <c r="C50" s="30" t="s">
        <v>21</v>
      </c>
      <c r="D50" s="8" t="str">
        <f>UKGDat!F50</f>
        <v>Cleaners</v>
      </c>
      <c r="E50" s="10" t="str">
        <f>UKGDat!C50</f>
        <v>Melissa</v>
      </c>
      <c r="F50" s="10" t="str">
        <f>UKGDat!D50</f>
        <v>Lackey</v>
      </c>
      <c r="G50" s="20" t="b">
        <f t="array" ref="G50">COUNTIFS(Absenses!51:51, "&gt;="&amp;DATE(2024,9,1), Absenses!51:51, "&lt;="&amp;DATE(2024,9,31)) = 0
</f>
        <v>0</v>
      </c>
      <c r="H50" s="12" t="b">
        <f t="array" ref="H50">COUNTIFS(Absenses!51:51, "&gt;="&amp;DATE(2024,10,1), Absenses!51:51, "&lt;="&amp;DATE(2024,10,31)) = 0
</f>
        <v>1</v>
      </c>
      <c r="I50" s="12" t="b">
        <f t="array" ref="I50">COUNTIFS(Absenses!51:51, "&gt;="&amp;DATE(2024,11,1), Absenses!51:51, "&lt;="&amp;DATE(2024,11,31)) = 0
</f>
        <v>1</v>
      </c>
      <c r="J50" s="12" t="b">
        <f t="array" ref="J50">IF(A50 = "NO", FALSE, COUNTIFS(Absenses!51:51, "&gt;="&amp;DATE(2024,12,1), Absenses!51:51, "&lt;="&amp;DATE(2024,12,31)) = 0)
</f>
        <v>1</v>
      </c>
      <c r="K50" s="12" t="b">
        <f t="array" ref="K50">IF(A50 = "NO", FALSE, COUNTIFS(Absenses!51:51, "&gt;="&amp;DATE(2025,1,1), Absenses!51:51, "&lt;="&amp;DATE(2025,1,31)) = 0)
</f>
        <v>1</v>
      </c>
      <c r="L50" s="12" t="b">
        <f t="array" ref="L50">IF(A50 = "NO", FALSE, COUNTIFS(Absenses!51:51, "&gt;="&amp;DATE(2025,2,1), Absenses!51:51, "&lt;="&amp;DATE(2025,2,28)) = 0)
</f>
        <v>1</v>
      </c>
      <c r="M50" s="12" t="b">
        <f t="array" ref="M50">IF(A50 = "NO", FALSE, COUNTIFS(Absenses!51:51, "&gt;="&amp;DATE(2025,3,1), Absenses!51:51, "&lt;="&amp;DATE(2025,3,31)) = 0)</f>
        <v>1</v>
      </c>
      <c r="N50" s="12" t="b">
        <f t="array" ref="N50">IF(A50 = "NO", FALSE, COUNTIFS(Absenses!51:51, "&gt;="&amp;DATE(2025,4,1), Absenses!51:51, "&lt;="&amp;DATE(2025,4,31)) = 0)</f>
        <v>1</v>
      </c>
      <c r="O50" s="12" t="b">
        <f t="array" ref="O50">IF(A50 = "NO", FALSE, COUNTIFS(Absenses!51:51, "&gt;="&amp;DATE(2025,5,1), Absenses!51:51, "&lt;="&amp;DATE(2025,5,31)) = 0)</f>
        <v>1</v>
      </c>
      <c r="P50" s="12" t="b">
        <f t="array" ref="P50">IF(A50 = "NO", FALSE, COUNTIFS(Absenses!50:50, "&gt;="&amp;DATE(2025,6,1), Absenses!50:50, "&lt;="&amp;DATE(2025,6,31)) = 0)</f>
        <v>1</v>
      </c>
      <c r="Q50" s="10" t="str">
        <f t="shared" si="1"/>
        <v>$300.00</v>
      </c>
      <c r="R50" s="13">
        <f t="shared" si="2"/>
        <v>100</v>
      </c>
      <c r="S50" s="14"/>
      <c r="T50" s="6"/>
    </row>
    <row r="51" ht="20.25" hidden="1" customHeight="1">
      <c r="A51" s="16" t="str">
        <f>UKGDat!A51</f>
        <v>NO</v>
      </c>
      <c r="B51" s="17">
        <f>UKGDat!B51</f>
        <v>32272</v>
      </c>
      <c r="C51" s="18" t="str">
        <f>UKGDat!G51</f>
        <v>Melissa K. Lackey</v>
      </c>
      <c r="D51" s="17" t="str">
        <f>UKGDat!F51</f>
        <v>Alterations/Shared</v>
      </c>
      <c r="E51" s="19" t="str">
        <f>UKGDat!C51</f>
        <v>Anne</v>
      </c>
      <c r="F51" s="19" t="str">
        <f>UKGDat!D51</f>
        <v>Cooper</v>
      </c>
      <c r="G51" s="20" t="b">
        <f t="array" ref="G51">COUNTIFS(Absenses!52:52, "&gt;="&amp;DATE(2024,9,1), Absenses!52:52, "&lt;="&amp;DATE(2024,9,31)) = 0
</f>
        <v>0</v>
      </c>
      <c r="H51" s="12" t="b">
        <f t="array" ref="H51">COUNTIFS(Absenses!52:52, "&gt;="&amp;DATE(2024,10,1), Absenses!52:52, "&lt;="&amp;DATE(2024,10,31)) = 0
</f>
        <v>1</v>
      </c>
      <c r="I51" s="12" t="b">
        <f t="array" ref="I51">COUNTIFS(Absenses!52:52, "&gt;="&amp;DATE(2024,11,1), Absenses!52:52, "&lt;="&amp;DATE(2024,11,31)) = 0
</f>
        <v>1</v>
      </c>
      <c r="J51" s="21" t="b">
        <f t="array" ref="J51">IF(A51 = "NO", FALSE, COUNTIFS(Absenses!52:52, "&gt;="&amp;DATE(2024,12,1), Absenses!52:52, "&lt;="&amp;DATE(2024,12,31)) = 0)
</f>
        <v>0</v>
      </c>
      <c r="K51" s="21" t="b">
        <f t="array" ref="K51">IF(A51 = "NO", FALSE, COUNTIFS(Absenses!52:52, "&gt;="&amp;DATE(2025,1,1), Absenses!52:52, "&lt;="&amp;DATE(2025,1,31)) = 0)
</f>
        <v>0</v>
      </c>
      <c r="L51" s="21" t="b">
        <f t="array" ref="L51">IF(A51 = "NO", FALSE, COUNTIFS(Absenses!52:52, "&gt;="&amp;DATE(2025,2,1), Absenses!52:52, "&lt;="&amp;DATE(2025,2,28)) = 0)
</f>
        <v>0</v>
      </c>
      <c r="M51" s="21" t="b">
        <f t="array" ref="M51">IF(A51 = "NO", FALSE, COUNTIFS(Absenses!52:52, "&gt;="&amp;DATE(2025,3,1), Absenses!52:52, "&lt;="&amp;DATE(2025,3,31)) = 0)</f>
        <v>0</v>
      </c>
      <c r="N51" s="21" t="b">
        <f t="array" ref="N51">IF(A51 = "NO", FALSE, COUNTIFS(Absenses!52:52, "&gt;="&amp;DATE(2025,4,1), Absenses!52:52, "&lt;="&amp;DATE(2025,4,31)) = 0)</f>
        <v>0</v>
      </c>
      <c r="O51" s="21" t="b">
        <f t="array" ref="O51">IF(A51 = "NO", FALSE, COUNTIFS(Absenses!52:52, "&gt;="&amp;DATE(2025,5,1), Absenses!52:52, "&lt;="&amp;DATE(2025,5,31)) = 0)</f>
        <v>0</v>
      </c>
      <c r="P51" s="21" t="b">
        <f t="array" ref="P51">IF(A51 = "NO", FALSE, COUNTIFS(Absenses!51:51, "&gt;="&amp;DATE(2025,6,1), Absenses!51:51, "&lt;="&amp;DATE(2025,6,31)) = 0)</f>
        <v>0</v>
      </c>
      <c r="Q51" s="19" t="str">
        <f t="shared" si="1"/>
        <v>$0.00</v>
      </c>
      <c r="R51" s="22">
        <f t="shared" si="2"/>
        <v>0</v>
      </c>
      <c r="S51" s="23"/>
      <c r="T51" s="6"/>
    </row>
    <row r="52" ht="20.25" hidden="1" customHeight="1">
      <c r="A52" s="7" t="str">
        <f>UKGDat!A52</f>
        <v>NO</v>
      </c>
      <c r="B52" s="8">
        <f>UKGDat!B52</f>
        <v>44714</v>
      </c>
      <c r="C52" s="9" t="str">
        <f>UKGDat!G52</f>
        <v>Brian Butler</v>
      </c>
      <c r="D52" s="8" t="str">
        <f>UKGDat!F52</f>
        <v>Office</v>
      </c>
      <c r="E52" s="10" t="str">
        <f>UKGDat!C52</f>
        <v>Adele</v>
      </c>
      <c r="F52" s="10" t="str">
        <f>UKGDat!D52</f>
        <v>Thomasson</v>
      </c>
      <c r="G52" s="20" t="b">
        <f t="array" ref="G52">COUNTIFS(Absenses!53:53, "&gt;="&amp;DATE(2024,9,1), Absenses!53:53, "&lt;="&amp;DATE(2024,9,31)) = 0
</f>
        <v>0</v>
      </c>
      <c r="H52" s="12" t="b">
        <f t="array" ref="H52">COUNTIFS(Absenses!53:53, "&gt;="&amp;DATE(2024,10,1), Absenses!53:53, "&lt;="&amp;DATE(2024,10,31)) = 0
</f>
        <v>1</v>
      </c>
      <c r="I52" s="12" t="b">
        <f t="array" ref="I52">COUNTIFS(Absenses!53:53, "&gt;="&amp;DATE(2024,11,1), Absenses!53:53, "&lt;="&amp;DATE(2024,11,31)) = 0
</f>
        <v>1</v>
      </c>
      <c r="J52" s="21" t="b">
        <f t="array" ref="J52">IF(A52 = "NO", FALSE, COUNTIFS(Absenses!53:53, "&gt;="&amp;DATE(2024,12,1), Absenses!53:53, "&lt;="&amp;DATE(2024,12,31)) = 0)
</f>
        <v>0</v>
      </c>
      <c r="K52" s="21" t="b">
        <f t="array" ref="K52">IF(A52 = "NO", FALSE, COUNTIFS(Absenses!53:53, "&gt;="&amp;DATE(2025,1,1), Absenses!53:53, "&lt;="&amp;DATE(2025,1,31)) = 0)
</f>
        <v>0</v>
      </c>
      <c r="L52" s="21" t="b">
        <f t="array" ref="L52">IF(A52 = "NO", FALSE, COUNTIFS(Absenses!53:53, "&gt;="&amp;DATE(2025,2,1), Absenses!53:53, "&lt;="&amp;DATE(2025,2,28)) = 0)
</f>
        <v>0</v>
      </c>
      <c r="M52" s="21" t="b">
        <f t="array" ref="M52">IF(A52 = "NO", FALSE, COUNTIFS(Absenses!53:53, "&gt;="&amp;DATE(2025,3,1), Absenses!53:53, "&lt;="&amp;DATE(2025,3,31)) = 0)</f>
        <v>0</v>
      </c>
      <c r="N52" s="21" t="b">
        <f t="array" ref="N52">IF(A52 = "NO", FALSE, COUNTIFS(Absenses!53:53, "&gt;="&amp;DATE(2025,4,1), Absenses!53:53, "&lt;="&amp;DATE(2025,4,31)) = 0)</f>
        <v>0</v>
      </c>
      <c r="O52" s="21" t="b">
        <f t="array" ref="O52">IF(A52 = "NO", FALSE, COUNTIFS(Absenses!53:53, "&gt;="&amp;DATE(2025,5,1), Absenses!53:53, "&lt;="&amp;DATE(2025,5,31)) = 0)</f>
        <v>0</v>
      </c>
      <c r="P52" s="21" t="b">
        <f t="array" ref="P52">IF(A52 = "NO", FALSE, COUNTIFS(Absenses!52:52, "&gt;="&amp;DATE(2025,6,1), Absenses!52:52, "&lt;="&amp;DATE(2025,6,31)) = 0)</f>
        <v>0</v>
      </c>
      <c r="Q52" s="10" t="str">
        <f t="shared" si="1"/>
        <v>$0.00</v>
      </c>
      <c r="R52" s="13">
        <f t="shared" si="2"/>
        <v>0</v>
      </c>
      <c r="S52" s="14"/>
      <c r="T52" s="15"/>
    </row>
    <row r="53">
      <c r="A53" s="16" t="str">
        <f>UKGDat!A53</f>
        <v>FT</v>
      </c>
      <c r="B53" s="17">
        <f>UKGDat!B53</f>
        <v>44446</v>
      </c>
      <c r="C53" s="18" t="str">
        <f>UKGDat!G53</f>
        <v>Brian Butler</v>
      </c>
      <c r="D53" s="17" t="str">
        <f>UKGDat!F53</f>
        <v>Office</v>
      </c>
      <c r="E53" s="19" t="str">
        <f>UKGDat!C53</f>
        <v>Sea</v>
      </c>
      <c r="F53" s="19" t="str">
        <f>UKGDat!D53</f>
        <v>Khun</v>
      </c>
      <c r="G53" s="11" t="b">
        <f t="array" ref="G53">COUNTIFS(Absenses!54:54, "&gt;="&amp;DATE(2024,9,1), Absenses!54:54, "&lt;="&amp;DATE(2024,9,31)) = 0
</f>
        <v>1</v>
      </c>
      <c r="H53" s="12" t="b">
        <f t="array" ref="H53">COUNTIFS(Absenses!54:54, "&gt;="&amp;DATE(2024,10,1), Absenses!54:54, "&lt;="&amp;DATE(2024,10,31)) = 0
</f>
        <v>1</v>
      </c>
      <c r="I53" s="12" t="b">
        <f t="array" ref="I53">COUNTIFS(Absenses!54:54, "&gt;="&amp;DATE(2024,11,1), Absenses!54:54, "&lt;="&amp;DATE(2024,11,31)) = 0
</f>
        <v>1</v>
      </c>
      <c r="J53" s="12" t="b">
        <f t="array" ref="J53">IF(A53 = "NO", FALSE, COUNTIFS(Absenses!54:54, "&gt;="&amp;DATE(2024,12,1), Absenses!54:54, "&lt;="&amp;DATE(2024,12,31)) = 0)
</f>
        <v>1</v>
      </c>
      <c r="K53" s="12" t="b">
        <f t="array" ref="K53">IF(A53 = "NO", FALSE, COUNTIFS(Absenses!54:54, "&gt;="&amp;DATE(2025,1,1), Absenses!54:54, "&lt;="&amp;DATE(2025,1,31)) = 0)
</f>
        <v>1</v>
      </c>
      <c r="L53" s="12" t="b">
        <f t="array" ref="L53">IF(A53 = "NO", FALSE, COUNTIFS(Absenses!54:54, "&gt;="&amp;DATE(2025,2,1), Absenses!54:54, "&lt;="&amp;DATE(2025,2,28)) = 0)
</f>
        <v>1</v>
      </c>
      <c r="M53" s="12" t="b">
        <f t="array" ref="M53">IF(A53 = "NO", FALSE, COUNTIFS(Absenses!54:54, "&gt;="&amp;DATE(2025,3,1), Absenses!54:54, "&lt;="&amp;DATE(2025,3,31)) = 0)</f>
        <v>1</v>
      </c>
      <c r="N53" s="12" t="b">
        <f t="array" ref="N53">IF(A53 = "NO", FALSE, COUNTIFS(Absenses!54:54, "&gt;="&amp;DATE(2025,4,1), Absenses!54:54, "&lt;="&amp;DATE(2025,4,31)) = 0)</f>
        <v>1</v>
      </c>
      <c r="O53" s="21"/>
      <c r="P53" s="12" t="b">
        <f t="array" ref="P53">IF(A53 = "NO", FALSE, COUNTIFS(Absenses!53:53, "&gt;="&amp;DATE(2025,6,1), Absenses!53:53, "&lt;="&amp;DATE(2025,6,31)) = 0)</f>
        <v>1</v>
      </c>
      <c r="Q53" s="19" t="str">
        <f t="shared" si="1"/>
        <v>$300.00</v>
      </c>
      <c r="R53" s="22">
        <f t="shared" si="2"/>
        <v>100</v>
      </c>
      <c r="S53" s="23"/>
      <c r="T53" s="15"/>
    </row>
    <row r="54" ht="28.5" customHeight="1">
      <c r="A54" s="7" t="str">
        <f>UKGDat!A54</f>
        <v>FT</v>
      </c>
      <c r="B54" s="8">
        <f>UKGDat!B54</f>
        <v>40710</v>
      </c>
      <c r="C54" s="9" t="str">
        <f>UKGDat!G54</f>
        <v>Brian Butler</v>
      </c>
      <c r="D54" s="8" t="str">
        <f>UKGDat!F54</f>
        <v>Corporate</v>
      </c>
      <c r="E54" s="10" t="str">
        <f>UKGDat!C54</f>
        <v>Ryan</v>
      </c>
      <c r="F54" s="10" t="str">
        <f>UKGDat!D54</f>
        <v>Brown</v>
      </c>
      <c r="G54" s="20" t="b">
        <f t="array" ref="G54">COUNTIFS(Absenses!55:55, "&gt;="&amp;DATE(2024,9,1), Absenses!55:55, "&lt;="&amp;DATE(2024,9,31)) = 0
</f>
        <v>0</v>
      </c>
      <c r="H54" s="12" t="b">
        <f t="array" ref="H54">COUNTIFS(Absenses!55:55, "&gt;="&amp;DATE(2024,10,1), Absenses!55:55, "&lt;="&amp;DATE(2024,10,31)) = 0
</f>
        <v>1</v>
      </c>
      <c r="I54" s="12" t="b">
        <f t="array" ref="I54">COUNTIFS(Absenses!55:55, "&gt;="&amp;DATE(2024,11,1), Absenses!55:55, "&lt;="&amp;DATE(2024,11,31)) = 0
</f>
        <v>1</v>
      </c>
      <c r="J54" s="12" t="b">
        <f t="array" ref="J54">IF(A54 = "NO", FALSE, COUNTIFS(Absenses!55:55, "&gt;="&amp;DATE(2024,12,1), Absenses!55:55, "&lt;="&amp;DATE(2024,12,31)) = 0)
</f>
        <v>1</v>
      </c>
      <c r="K54" s="12" t="b">
        <f t="array" ref="K54">IF(A54 = "NO", FALSE, COUNTIFS(Absenses!55:55, "&gt;="&amp;DATE(2025,1,1), Absenses!55:55, "&lt;="&amp;DATE(2025,1,31)) = 0)
</f>
        <v>1</v>
      </c>
      <c r="L54" s="12" t="b">
        <f t="array" ref="L54">IF(A54 = "NO", FALSE, COUNTIFS(Absenses!55:55, "&gt;="&amp;DATE(2025,2,1), Absenses!55:55, "&lt;="&amp;DATE(2025,2,28)) = 0)
</f>
        <v>1</v>
      </c>
      <c r="M54" s="12" t="b">
        <f t="array" ref="M54">IF(A54 = "NO", FALSE, COUNTIFS(Absenses!55:55, "&gt;="&amp;DATE(2025,3,1), Absenses!55:55, "&lt;="&amp;DATE(2025,3,31)) = 0)</f>
        <v>1</v>
      </c>
      <c r="N54" s="12" t="b">
        <f t="array" ref="N54">IF(A54 = "NO", FALSE, COUNTIFS(Absenses!55:55, "&gt;="&amp;DATE(2025,4,1), Absenses!55:55, "&lt;="&amp;DATE(2025,4,31)) = 0)</f>
        <v>1</v>
      </c>
      <c r="O54" s="12" t="b">
        <f t="array" ref="O54">IF(A54 = "NO", FALSE, COUNTIFS(Absenses!55:55, "&gt;="&amp;DATE(2025,5,1), Absenses!55:55, "&lt;="&amp;DATE(2025,5,31)) = 0)</f>
        <v>1</v>
      </c>
      <c r="P54" s="12" t="b">
        <f t="array" ref="P54">IF(A54 = "NO", FALSE, COUNTIFS(Absenses!54:54, "&gt;="&amp;DATE(2025,6,1), Absenses!54:54, "&lt;="&amp;DATE(2025,6,31)) = 0)</f>
        <v>1</v>
      </c>
      <c r="Q54" s="10" t="str">
        <f t="shared" si="1"/>
        <v>$300.00</v>
      </c>
      <c r="R54" s="13">
        <f t="shared" si="2"/>
        <v>100</v>
      </c>
      <c r="S54" s="14"/>
      <c r="T54" s="15"/>
    </row>
    <row r="55" ht="27.0" hidden="1" customHeight="1">
      <c r="A55" s="16" t="str">
        <f>UKGDat!A55</f>
        <v>NO</v>
      </c>
      <c r="B55" s="17">
        <f>UKGDat!B55</f>
        <v>37623</v>
      </c>
      <c r="C55" s="18" t="str">
        <f>UKGDat!G55</f>
        <v>Brian Butler</v>
      </c>
      <c r="D55" s="17" t="str">
        <f>UKGDat!F55</f>
        <v>Corporate</v>
      </c>
      <c r="E55" s="19" t="str">
        <f>UKGDat!C55</f>
        <v>Brian</v>
      </c>
      <c r="F55" s="19" t="str">
        <f>UKGDat!D55</f>
        <v>Butler</v>
      </c>
      <c r="G55" s="20" t="b">
        <f t="array" ref="G55">COUNTIFS(Absenses!56:56, "&gt;="&amp;DATE(2024,9,1), Absenses!56:56, "&lt;="&amp;DATE(2024,9,31)) = 0
</f>
        <v>0</v>
      </c>
      <c r="H55" s="12" t="b">
        <f t="array" ref="H55">COUNTIFS(Absenses!56:56, "&gt;="&amp;DATE(2024,10,1), Absenses!56:56, "&lt;="&amp;DATE(2024,10,31)) = 0
</f>
        <v>1</v>
      </c>
      <c r="I55" s="12" t="b">
        <f t="array" ref="I55">COUNTIFS(Absenses!56:56, "&gt;="&amp;DATE(2024,11,1), Absenses!56:56, "&lt;="&amp;DATE(2024,11,31)) = 0
</f>
        <v>1</v>
      </c>
      <c r="J55" s="21" t="b">
        <f t="array" ref="J55">IF(A55 = "NO", FALSE, COUNTIFS(Absenses!56:56, "&gt;="&amp;DATE(2024,12,1), Absenses!56:56, "&lt;="&amp;DATE(2024,12,31)) = 0)
</f>
        <v>0</v>
      </c>
      <c r="K55" s="21" t="b">
        <f t="array" ref="K55">IF(A55 = "NO", FALSE, COUNTIFS(Absenses!56:56, "&gt;="&amp;DATE(2025,1,1), Absenses!56:56, "&lt;="&amp;DATE(2025,1,31)) = 0)
</f>
        <v>0</v>
      </c>
      <c r="L55" s="21" t="b">
        <f t="array" ref="L55">IF(A55 = "NO", FALSE, COUNTIFS(Absenses!56:56, "&gt;="&amp;DATE(2025,2,1), Absenses!56:56, "&lt;="&amp;DATE(2025,2,28)) = 0)
</f>
        <v>0</v>
      </c>
      <c r="M55" s="21" t="b">
        <f t="array" ref="M55">IF(A55 = "NO", FALSE, COUNTIFS(Absenses!56:56, "&gt;="&amp;DATE(2025,3,1), Absenses!56:56, "&lt;="&amp;DATE(2025,3,31)) = 0)</f>
        <v>0</v>
      </c>
      <c r="N55" s="21" t="b">
        <f t="array" ref="N55">IF(A55 = "NO", FALSE, COUNTIFS(Absenses!56:56, "&gt;="&amp;DATE(2025,4,1), Absenses!56:56, "&lt;="&amp;DATE(2025,4,31)) = 0)</f>
        <v>0</v>
      </c>
      <c r="O55" s="21" t="b">
        <f t="array" ref="O55">IF(A55 = "NO", FALSE, COUNTIFS(Absenses!56:56, "&gt;="&amp;DATE(2025,5,1), Absenses!56:56, "&lt;="&amp;DATE(2025,5,31)) = 0)</f>
        <v>0</v>
      </c>
      <c r="P55" s="21" t="b">
        <f t="array" ref="P55">IF(A55 = "NO", FALSE, COUNTIFS(Absenses!55:55, "&gt;="&amp;DATE(2025,6,1), Absenses!55:55, "&lt;="&amp;DATE(2025,6,31)) = 0)</f>
        <v>0</v>
      </c>
      <c r="Q55" s="19" t="str">
        <f t="shared" si="1"/>
        <v>$0.00</v>
      </c>
      <c r="R55" s="22">
        <f t="shared" si="2"/>
        <v>0</v>
      </c>
      <c r="S55" s="23"/>
      <c r="T55" s="15"/>
    </row>
    <row r="56" ht="30.0" hidden="1" customHeight="1">
      <c r="A56" s="7" t="str">
        <f>UKGDat!A56</f>
        <v>NO</v>
      </c>
      <c r="B56" s="8">
        <f>UKGDat!B56</f>
        <v>24021</v>
      </c>
      <c r="C56" s="9" t="str">
        <f>UKGDat!G56</f>
        <v>Brian Butler</v>
      </c>
      <c r="D56" s="8" t="str">
        <f>UKGDat!F56</f>
        <v>Corporate</v>
      </c>
      <c r="E56" s="10" t="str">
        <f>UKGDat!C56</f>
        <v>Gregory</v>
      </c>
      <c r="F56" s="10" t="str">
        <f>UKGDat!D56</f>
        <v>Butler</v>
      </c>
      <c r="G56" s="20" t="b">
        <f t="array" ref="G56">COUNTIFS(Absenses!57:57, "&gt;="&amp;DATE(2024,9,1), Absenses!57:57, "&lt;="&amp;DATE(2024,9,31)) = 0
</f>
        <v>0</v>
      </c>
      <c r="H56" s="12" t="b">
        <f t="array" ref="H56">COUNTIFS(Absenses!57:57, "&gt;="&amp;DATE(2024,10,1), Absenses!57:57, "&lt;="&amp;DATE(2024,10,31)) = 0
</f>
        <v>1</v>
      </c>
      <c r="I56" s="12" t="b">
        <f t="array" ref="I56">COUNTIFS(Absenses!57:57, "&gt;="&amp;DATE(2024,11,1), Absenses!57:57, "&lt;="&amp;DATE(2024,11,31)) = 0
</f>
        <v>1</v>
      </c>
      <c r="J56" s="21" t="b">
        <f t="array" ref="J56">IF(A56 = "NO", FALSE, COUNTIFS(Absenses!57:57, "&gt;="&amp;DATE(2024,12,1), Absenses!57:57, "&lt;="&amp;DATE(2024,12,31)) = 0)
</f>
        <v>0</v>
      </c>
      <c r="K56" s="21" t="b">
        <f t="array" ref="K56">IF(A56 = "NO", FALSE, COUNTIFS(Absenses!57:57, "&gt;="&amp;DATE(2025,1,1), Absenses!57:57, "&lt;="&amp;DATE(2025,1,31)) = 0)
</f>
        <v>0</v>
      </c>
      <c r="L56" s="21" t="b">
        <f t="array" ref="L56">IF(A56 = "NO", FALSE, COUNTIFS(Absenses!57:57, "&gt;="&amp;DATE(2025,2,1), Absenses!57:57, "&lt;="&amp;DATE(2025,2,28)) = 0)
</f>
        <v>0</v>
      </c>
      <c r="M56" s="21" t="b">
        <f t="array" ref="M56">IF(A56 = "NO", FALSE, COUNTIFS(Absenses!57:57, "&gt;="&amp;DATE(2025,3,1), Absenses!57:57, "&lt;="&amp;DATE(2025,3,31)) = 0)</f>
        <v>0</v>
      </c>
      <c r="N56" s="21" t="b">
        <f t="array" ref="N56">IF(A56 = "NO", FALSE, COUNTIFS(Absenses!57:57, "&gt;="&amp;DATE(2025,4,1), Absenses!57:57, "&lt;="&amp;DATE(2025,4,31)) = 0)</f>
        <v>0</v>
      </c>
      <c r="O56" s="21" t="b">
        <f t="array" ref="O56">IF(A56 = "NO", FALSE, COUNTIFS(Absenses!57:57, "&gt;="&amp;DATE(2025,5,1), Absenses!57:57, "&lt;="&amp;DATE(2025,5,31)) = 0)</f>
        <v>0</v>
      </c>
      <c r="P56" s="21" t="b">
        <f t="array" ref="P56">IF(A56 = "NO", FALSE, COUNTIFS(Absenses!56:56, "&gt;="&amp;DATE(2025,6,1), Absenses!56:56, "&lt;="&amp;DATE(2025,6,31)) = 0)</f>
        <v>0</v>
      </c>
      <c r="Q56" s="10" t="str">
        <f t="shared" si="1"/>
        <v>$0.00</v>
      </c>
      <c r="R56" s="13">
        <f t="shared" si="2"/>
        <v>0</v>
      </c>
      <c r="S56" s="14"/>
      <c r="T56" s="15"/>
    </row>
    <row r="57" hidden="1">
      <c r="A57" s="37" t="str">
        <f>UKGDat!A57</f>
        <v>NO</v>
      </c>
      <c r="B57" s="38">
        <f>UKGDat!B57</f>
        <v>45393</v>
      </c>
      <c r="C57" s="39" t="str">
        <f>UKGDat!G57</f>
        <v>N/A</v>
      </c>
      <c r="D57" s="40" t="str">
        <f>UKGDat!F58</f>
        <v/>
      </c>
      <c r="E57" s="40" t="str">
        <f>UKGDat!C57</f>
        <v>Karen</v>
      </c>
      <c r="F57" s="40" t="str">
        <f>UKGDat!D57</f>
        <v>Davis</v>
      </c>
      <c r="G57" s="41" t="b">
        <f t="array" ref="G57">COUNTIFS(Absenses!58:58, "&gt;="&amp;DATE(2024,9,1), Absenses!58:58, "&lt;="&amp;DATE(2024,9,31)) = 0
</f>
        <v>1</v>
      </c>
      <c r="H57" s="42" t="b">
        <f t="array" ref="H57">COUNTIFS(Absenses!58:58, "&gt;="&amp;DATE(2024,10,1), Absenses!58:58, "&lt;="&amp;DATE(2024,10,31)) = 0
</f>
        <v>1</v>
      </c>
      <c r="I57" s="40"/>
      <c r="J57" s="40"/>
      <c r="K57" s="40"/>
      <c r="L57" s="40"/>
      <c r="M57" s="40"/>
      <c r="N57" s="40"/>
      <c r="O57" s="40"/>
      <c r="P57" s="43" t="b">
        <f t="array" ref="P57">IF(A57 = "NO", FALSE, COUNTIFS(Absenses!57:57, "&gt;="&amp;DATE(2025,6,1), Absenses!57:57, "&lt;="&amp;DATE(2025,6,31)) = 0)</f>
        <v>0</v>
      </c>
      <c r="Q57" s="40" t="str">
        <f t="shared" si="1"/>
        <v>$0.00</v>
      </c>
      <c r="R57" s="44">
        <f t="shared" si="2"/>
        <v>0</v>
      </c>
      <c r="S57" s="45"/>
      <c r="T57" s="15"/>
    </row>
    <row r="58">
      <c r="A58" s="46" t="str">
        <f>Criterias!A3</f>
        <v>Full-time employees can earn a $100 bonus each month for perfect attendance! Here’s what qualifies as perfect attendance:
No unexpected absences, tardies, late arrivals, or *unapproved early departures (*By a Manager)
Part-time employees are eligible for a half bonus of $50 each month for perfect attendance.
During our busy months, May and October, the bonus doubles to $200 for full-time and $100 for part-time team members. Thank you for showing up every day and helping us keep things running smoothly!</v>
      </c>
      <c r="J58" s="47"/>
      <c r="K58" s="47"/>
      <c r="L58" s="47"/>
      <c r="M58" s="47"/>
      <c r="N58" s="47"/>
      <c r="O58" s="47"/>
      <c r="P58" s="47"/>
      <c r="Q58" s="48" t="s">
        <v>22</v>
      </c>
      <c r="R58" s="49">
        <f>SUBTOTAL(103, Dash[First])</f>
        <v>33</v>
      </c>
      <c r="T58" s="15"/>
    </row>
    <row r="59">
      <c r="J59" s="47"/>
      <c r="K59" s="47"/>
      <c r="L59" s="47"/>
      <c r="M59" s="47"/>
      <c r="N59" s="47"/>
      <c r="O59" s="47"/>
      <c r="P59" s="47"/>
      <c r="R59" s="50"/>
      <c r="T59" s="15"/>
    </row>
    <row r="60" ht="106.5" customHeight="1">
      <c r="J60" s="47"/>
      <c r="K60" s="47"/>
      <c r="L60" s="47"/>
      <c r="M60" s="47"/>
      <c r="N60" s="47"/>
      <c r="O60" s="47"/>
      <c r="P60" s="47"/>
      <c r="T60" s="15"/>
    </row>
    <row r="61">
      <c r="A61" s="51" t="str">
        <f>Criterias!A2</f>
        <v>Full-time employees are eligible to receive an attendance bonus at our Annual Holiday Party! Here’s how it works:
$300 for perfect attendance throughout the year
$275 for only one absence or tardy
$250 for up to two absences or tardies
For team members who joined us between 6–11 months ago, this bonus will be prorated accordingly. We appreciate your dedication and commitment, and this bonus is one way we recognize your hard work!</v>
      </c>
      <c r="J61" s="51"/>
      <c r="K61" s="51"/>
      <c r="L61" s="51"/>
      <c r="M61" s="51"/>
      <c r="N61" s="51"/>
      <c r="O61" s="51"/>
      <c r="P61" s="51"/>
      <c r="R61" s="50"/>
      <c r="T61" s="15"/>
    </row>
    <row r="62" ht="86.25" customHeight="1">
      <c r="J62" s="51"/>
      <c r="K62" s="51"/>
      <c r="L62" s="51"/>
      <c r="M62" s="51"/>
      <c r="N62" s="51"/>
      <c r="O62" s="51"/>
      <c r="P62" s="51"/>
      <c r="R62" s="50"/>
      <c r="T62" s="15"/>
    </row>
    <row r="63">
      <c r="A63" s="52"/>
      <c r="B63" s="52"/>
      <c r="C63" s="52"/>
      <c r="D63" s="52"/>
      <c r="E63" s="52"/>
      <c r="F63" s="52"/>
      <c r="G63" s="52"/>
      <c r="H63" s="52"/>
      <c r="I63" s="52"/>
      <c r="J63" s="52"/>
      <c r="K63" s="52"/>
      <c r="L63" s="52"/>
      <c r="M63" s="52"/>
      <c r="N63" s="52"/>
      <c r="O63" s="52"/>
      <c r="P63" s="52"/>
      <c r="R63" s="50"/>
      <c r="T63" s="15"/>
    </row>
    <row r="64">
      <c r="F64" s="48"/>
      <c r="R64" s="50"/>
      <c r="T64" s="15"/>
    </row>
    <row r="65">
      <c r="F65" s="48"/>
      <c r="R65" s="50"/>
      <c r="T65" s="15"/>
    </row>
    <row r="66">
      <c r="F66" s="48"/>
      <c r="R66" s="50"/>
      <c r="T66" s="15"/>
    </row>
  </sheetData>
  <mergeCells count="2">
    <mergeCell ref="A58:I60"/>
    <mergeCell ref="A61:I62"/>
  </mergeCells>
  <conditionalFormatting sqref="G2:O56 P2:P57">
    <cfRule type="expression" dxfId="0" priority="1">
      <formula>G2=true</formula>
    </cfRule>
  </conditionalFormatting>
  <conditionalFormatting sqref="G2:O56 P2:P57">
    <cfRule type="expression" dxfId="1" priority="2">
      <formula>G2=False</formula>
    </cfRule>
  </conditionalFormatting>
  <dataValidations>
    <dataValidation type="list" allowBlank="1" sqref="C2:C57">
      <formula1>"Ryan Brown,Melissa K. Lackey,Brian Butler,N/A"</formula1>
    </dataValidation>
    <dataValidation type="custom" allowBlank="1" showDropDown="1" sqref="R2:R57">
      <formula1>AND(ISNUMBER(R2),(NOT(OR(NOT(ISERROR(DATEVALUE(R2))), AND(ISNUMBER(R2), LEFT(CELL("format", R2))="D")))))</formula1>
    </dataValidation>
    <dataValidation type="list" allowBlank="1" sqref="A2:A57">
      <formula1>"FT,NO,PT"</formula1>
    </dataValidation>
  </dataValidations>
  <printOptions horizontalCentered="1"/>
  <pageMargins bottom="0.75" footer="0.0" header="0.0" left="0.7" right="0.7" top="0.75"/>
  <pageSetup cellComments="atEnd" orientation="portrait" pageOrder="overThenDown"/>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3"/>
    <col customWidth="1" min="2" max="2" width="12.38"/>
    <col customWidth="1" min="3" max="3" width="9.13"/>
    <col customWidth="1" min="4" max="4" width="8.88"/>
    <col customWidth="1" min="5" max="5" width="10.25"/>
    <col customWidth="1" min="6" max="6" width="15.38"/>
    <col customWidth="1" min="7" max="7" width="14.5"/>
    <col customWidth="1" min="8" max="22" width="13.13"/>
    <col customWidth="1" min="26" max="26" width="21.63"/>
  </cols>
  <sheetData>
    <row r="1" ht="19.5" customHeight="1">
      <c r="A1" s="53" t="s">
        <v>23</v>
      </c>
      <c r="B1" s="54" t="s">
        <v>24</v>
      </c>
      <c r="C1" s="54" t="s">
        <v>4</v>
      </c>
      <c r="D1" s="54" t="s">
        <v>5</v>
      </c>
      <c r="E1" s="54" t="s">
        <v>25</v>
      </c>
      <c r="F1" s="54" t="s">
        <v>26</v>
      </c>
      <c r="G1" s="55" t="s">
        <v>27</v>
      </c>
      <c r="H1" s="55" t="s">
        <v>28</v>
      </c>
      <c r="I1" s="55" t="s">
        <v>29</v>
      </c>
      <c r="J1" s="55" t="s">
        <v>30</v>
      </c>
      <c r="K1" s="56" t="s">
        <v>31</v>
      </c>
      <c r="L1" s="57" t="s">
        <v>32</v>
      </c>
      <c r="M1" s="57" t="s">
        <v>33</v>
      </c>
      <c r="N1" s="57" t="s">
        <v>34</v>
      </c>
      <c r="O1" s="57" t="s">
        <v>35</v>
      </c>
      <c r="P1" s="57" t="s">
        <v>36</v>
      </c>
      <c r="Q1" s="57" t="s">
        <v>37</v>
      </c>
      <c r="R1" s="57" t="s">
        <v>38</v>
      </c>
      <c r="S1" s="57" t="s">
        <v>39</v>
      </c>
      <c r="T1" s="57" t="s">
        <v>40</v>
      </c>
      <c r="U1" s="57" t="s">
        <v>41</v>
      </c>
      <c r="V1" s="58" t="s">
        <v>42</v>
      </c>
    </row>
    <row r="2" ht="19.5" customHeight="1">
      <c r="A2" s="59" t="str">
        <f>UKGDat!A2</f>
        <v>FT</v>
      </c>
      <c r="B2" s="60">
        <f>UKGDat!B2</f>
        <v>44354</v>
      </c>
      <c r="C2" s="61" t="str">
        <f>UKGDat!C2</f>
        <v>Aubrey</v>
      </c>
      <c r="D2" s="61" t="str">
        <f>UKGDat!D2</f>
        <v>Henry</v>
      </c>
      <c r="E2" s="60" t="str">
        <f>UKGDat!F2</f>
        <v>Drivers</v>
      </c>
      <c r="F2" s="62" t="str">
        <f>UKGDat!G2</f>
        <v>Ryan Brown</v>
      </c>
      <c r="G2" s="63" t="b">
        <f t="array" ref="G2">COUNTIFS(Absenses!2:2, "&gt;="&amp;DATE(2024,9,1), Absenses!2:2, "&lt;="&amp;DATE(2024,9,31)) = 0
</f>
        <v>1</v>
      </c>
      <c r="H2" s="64" t="b">
        <f t="array" ref="H2">COUNTIFS(Absenses!2:2, "&gt;="&amp;DATE(2024,10,1), Absenses!2:2, "&lt;="&amp;DATE(2024,10,31)) = 0
</f>
        <v>1</v>
      </c>
      <c r="I2" s="64" t="b">
        <f t="array" ref="I2">COUNTIFS(Absenses!2:2, "&gt;="&amp;DATE(2024,11,1), Absenses!2:2, "&lt;="&amp;DATE(2024,11,31)) = 0
</f>
        <v>1</v>
      </c>
      <c r="J2" s="64" t="b">
        <f t="array" ref="J2">COUNTIFS(Absenses!2:2, "&gt;="&amp;DATE(2024,12,1), Absenses!2:2, "&lt;="&amp;DATE(2024,12,31)) = 0
</f>
        <v>1</v>
      </c>
      <c r="K2" s="64" t="b">
        <f t="array" ref="K2">COUNTIFS(Absenses!2:2, "&gt;="&amp;DATE(2025,1,1), Absenses!2:2, "&lt;="&amp;DATE(2025,1,31)) = 0
</f>
        <v>1</v>
      </c>
      <c r="L2" s="64" t="b">
        <f t="array" ref="L2">COUNTIFS(Absenses!2:2, "&gt;="&amp;DATE(2025,2,1), Absenses!2:2, "&lt;="&amp;DATE(2025,2,31)) = 0
</f>
        <v>1</v>
      </c>
      <c r="M2" s="64" t="b">
        <f t="array" ref="M2">COUNTIFS(Absenses!2:2, "&gt;="&amp;DATE(2025,3,1), Absenses!2:2, "&lt;="&amp;DATE(2025,3,31)) = 0
</f>
        <v>1</v>
      </c>
      <c r="N2" s="64" t="b">
        <f t="array" ref="N2">COUNTIFS(Absenses!2:2, "&gt;="&amp;DATE(2025,4,1), Absenses!2:2, "&lt;="&amp;DATE(2025,4,31)) = 0
</f>
        <v>1</v>
      </c>
      <c r="O2" s="64" t="b">
        <f t="array" ref="O2">COUNTIFS(Absenses!2:2, "&gt;="&amp;DATE(2025,5,1), Absenses!2:2, "&lt;="&amp;DATE(2025,5,31)) = 0
</f>
        <v>1</v>
      </c>
      <c r="P2" s="64" t="b">
        <f t="array" ref="P2">COUNTIFS(Absenses!2:2, "&gt;="&amp;DATE(2025,6,1), Absenses!2:2, "&lt;="&amp;DATE(2025,6,31)) = 0
</f>
        <v>1</v>
      </c>
      <c r="Q2" s="64" t="b">
        <f t="array" ref="Q2">COUNTIFS(Absenses!2:2, "&gt;="&amp;DATE(2025,7,1), Absenses!2:2, "&lt;="&amp;DATE(2025,7,31)) = 0
</f>
        <v>1</v>
      </c>
      <c r="R2" s="64" t="b">
        <f t="array" ref="R2">COUNTIFS(Absenses!2:2, "&gt;="&amp;DATE(2025,8,1), Absenses!2:2, "&lt;="&amp;DATE(2025,8,31)) = 0
</f>
        <v>1</v>
      </c>
      <c r="S2" s="64" t="b">
        <f t="array" ref="S2">COUNTIFS(Absenses!2:2, "&gt;="&amp;DATE(2025,9,1), Absenses!2:2, "&lt;="&amp;DATE(2025,9,31)) = 0
</f>
        <v>1</v>
      </c>
      <c r="T2" s="64" t="b">
        <f t="array" ref="T2">COUNTIFS(Absenses!2:2, "&gt;="&amp;DATE(2025,10,1), Absenses!2:2, "&lt;="&amp;DATE(2025,10,31)) = 0
</f>
        <v>1</v>
      </c>
      <c r="U2" s="64" t="b">
        <f t="array" ref="U2">COUNTIFS(Absenses!2:2, "&gt;="&amp;DATE(2025,11,1), Absenses!2:2, "&lt;="&amp;DATE(2025,11,31)) = 0
</f>
        <v>1</v>
      </c>
      <c r="V2" s="65" t="b">
        <f t="array" ref="V2">COUNTIFS(Absenses!2:2, "&gt;="&amp;DATE(2025,12,1), Absenses!2:2, "&lt;="&amp;DATE(2025,12,31)) = 0
</f>
        <v>1</v>
      </c>
    </row>
    <row r="3" ht="19.5" customHeight="1">
      <c r="A3" s="66" t="str">
        <f>UKGDat!A3</f>
        <v>NO</v>
      </c>
      <c r="B3" s="67">
        <f>UKGDat!B3</f>
        <v>44935</v>
      </c>
      <c r="C3" s="68" t="str">
        <f>UKGDat!C3</f>
        <v>Thomas</v>
      </c>
      <c r="D3" s="68" t="str">
        <f>UKGDat!D3</f>
        <v>Jackson</v>
      </c>
      <c r="E3" s="67" t="str">
        <f>UKGDat!F3</f>
        <v>Drivers</v>
      </c>
      <c r="F3" s="69" t="str">
        <f>UKGDat!G3</f>
        <v>Ryan Brown</v>
      </c>
      <c r="G3" s="70" t="b">
        <f t="array" ref="G3">COUNTIFS(Absenses!3:3, "&gt;="&amp;DATE(2024,9,1), Absenses!3:3, "&lt;="&amp;DATE(2024,9,31)) = 0
</f>
        <v>0</v>
      </c>
      <c r="H3" s="64" t="b">
        <f t="array" ref="H3">COUNTIFS(Absenses!3:3, "&gt;="&amp;DATE(2024,10,1), Absenses!3:3, "&lt;="&amp;DATE(2024,10,31)) = 0
</f>
        <v>1</v>
      </c>
      <c r="I3" s="64" t="b">
        <f t="array" ref="I3">COUNTIFS(Absenses!3:3, "&gt;="&amp;DATE(2024,11,1), Absenses!3:3, "&lt;="&amp;DATE(2024,11,31)) = 0
</f>
        <v>1</v>
      </c>
      <c r="J3" s="64" t="b">
        <f t="array" ref="J3">COUNTIFS(Absenses!3:3, "&gt;="&amp;DATE(2024,12,1), Absenses!3:3, "&lt;="&amp;DATE(2024,12,31)) = 0
</f>
        <v>1</v>
      </c>
      <c r="K3" s="64" t="b">
        <f t="array" ref="K3">COUNTIFS(Absenses!3:3, "&gt;="&amp;DATE(2025,1,1), Absenses!3:3, "&lt;="&amp;DATE(2025,1,31)) = 0
</f>
        <v>1</v>
      </c>
      <c r="L3" s="64" t="b">
        <f t="array" ref="L3">COUNTIFS(Absenses!3:3, "&gt;="&amp;DATE(2025,2,1), Absenses!3:3, "&lt;="&amp;DATE(2025,2,31)) = 0
</f>
        <v>1</v>
      </c>
      <c r="M3" s="64" t="b">
        <f t="array" ref="M3">COUNTIFS(Absenses!3:3, "&gt;="&amp;DATE(2025,3,1), Absenses!3:3, "&lt;="&amp;DATE(2025,3,31)) = 0
</f>
        <v>1</v>
      </c>
      <c r="N3" s="64" t="b">
        <f t="array" ref="N3">COUNTIFS(Absenses!3:3, "&gt;="&amp;DATE(2025,4,1), Absenses!3:3, "&lt;="&amp;DATE(2025,4,31)) = 0
</f>
        <v>1</v>
      </c>
      <c r="O3" s="64" t="b">
        <f t="array" ref="O3">COUNTIFS(Absenses!3:3, "&gt;="&amp;DATE(2025,5,1), Absenses!3:3, "&lt;="&amp;DATE(2025,5,31)) = 0
</f>
        <v>1</v>
      </c>
      <c r="P3" s="64" t="b">
        <f t="array" ref="P3">COUNTIFS(Absenses!3:3, "&gt;="&amp;DATE(2025,6,1), Absenses!3:3, "&lt;="&amp;DATE(2025,6,31)) = 0
</f>
        <v>1</v>
      </c>
      <c r="Q3" s="64" t="b">
        <f t="array" ref="Q3">COUNTIFS(Absenses!3:3, "&gt;="&amp;DATE(2025,7,1), Absenses!3:3, "&lt;="&amp;DATE(2025,7,31)) = 0
</f>
        <v>1</v>
      </c>
      <c r="R3" s="64" t="b">
        <f t="array" ref="R3">COUNTIFS(Absenses!3:3, "&gt;="&amp;DATE(2025,8,1), Absenses!3:3, "&lt;="&amp;DATE(2025,8,31)) = 0
</f>
        <v>1</v>
      </c>
      <c r="S3" s="64" t="b">
        <f t="array" ref="S3">COUNTIFS(Absenses!3:3, "&gt;="&amp;DATE(2025,9,1), Absenses!3:3, "&lt;="&amp;DATE(2025,9,31)) = 0
</f>
        <v>1</v>
      </c>
      <c r="T3" s="64" t="b">
        <f t="array" ref="T3">COUNTIFS(Absenses!3:3, "&gt;="&amp;DATE(2025,10,1), Absenses!3:3, "&lt;="&amp;DATE(2025,10,31)) = 0
</f>
        <v>1</v>
      </c>
      <c r="U3" s="64" t="b">
        <f t="array" ref="U3">COUNTIFS(Absenses!3:3, "&gt;="&amp;DATE(2025,11,1), Absenses!3:3, "&lt;="&amp;DATE(2025,11,31)) = 0
</f>
        <v>1</v>
      </c>
      <c r="V3" s="65" t="b">
        <f t="array" ref="V3">COUNTIFS(Absenses!3:3, "&gt;="&amp;DATE(2025,12,1), Absenses!3:3, "&lt;="&amp;DATE(2025,12,31)) = 0
</f>
        <v>1</v>
      </c>
    </row>
    <row r="4" ht="19.5" customHeight="1">
      <c r="A4" s="59" t="str">
        <f>UKGDat!A4</f>
        <v>FT</v>
      </c>
      <c r="B4" s="60" t="str">
        <f>UKGDat!B4</f>
        <v/>
      </c>
      <c r="C4" s="61" t="str">
        <f>UKGDat!C4</f>
        <v/>
      </c>
      <c r="D4" s="61" t="str">
        <f>UKGDat!D4</f>
        <v/>
      </c>
      <c r="E4" s="60" t="str">
        <f>UKGDat!F4</f>
        <v>Drivers</v>
      </c>
      <c r="F4" s="62" t="str">
        <f>UKGDat!G4</f>
        <v>Ryan Brown</v>
      </c>
      <c r="G4" s="70" t="b">
        <f t="array" ref="G4">COUNTIFS(Absenses!4:4, "&gt;="&amp;DATE(2024,9,1), Absenses!4:4, "&lt;="&amp;DATE(2024,9,31)) = 0
</f>
        <v>0</v>
      </c>
      <c r="H4" s="64" t="b">
        <f t="array" ref="H4">COUNTIFS(Absenses!4:4, "&gt;="&amp;DATE(2024,10,1), Absenses!4:4, "&lt;="&amp;DATE(2024,10,31)) = 0
</f>
        <v>1</v>
      </c>
      <c r="I4" s="64" t="b">
        <f t="array" ref="I4">COUNTIFS(Absenses!4:4, "&gt;="&amp;DATE(2024,11,1), Absenses!4:4, "&lt;="&amp;DATE(2024,11,31)) = 0
</f>
        <v>1</v>
      </c>
      <c r="J4" s="64" t="b">
        <f t="array" ref="J4">COUNTIFS(Absenses!4:4, "&gt;="&amp;DATE(2024,12,1), Absenses!4:4, "&lt;="&amp;DATE(2024,12,31)) = 0
</f>
        <v>1</v>
      </c>
      <c r="K4" s="71" t="b">
        <f t="array" ref="K4">COUNTIFS(Absenses!4:4, "&gt;="&amp;DATE(2025,1,1), Absenses!4:4, "&lt;="&amp;DATE(2025,1,31)) = 0
</f>
        <v>0</v>
      </c>
      <c r="L4" s="64" t="b">
        <f t="array" ref="L4">COUNTIFS(Absenses!4:4, "&gt;="&amp;DATE(2025,2,1), Absenses!4:4, "&lt;="&amp;DATE(2025,2,31)) = 0
</f>
        <v>1</v>
      </c>
      <c r="M4" s="64" t="b">
        <f t="array" ref="M4">COUNTIFS(Absenses!4:4, "&gt;="&amp;DATE(2025,3,1), Absenses!4:4, "&lt;="&amp;DATE(2025,3,31)) = 0
</f>
        <v>1</v>
      </c>
      <c r="N4" s="64" t="b">
        <f t="array" ref="N4">COUNTIFS(Absenses!4:4, "&gt;="&amp;DATE(2025,4,1), Absenses!4:4, "&lt;="&amp;DATE(2025,4,31)) = 0
</f>
        <v>1</v>
      </c>
      <c r="O4" s="64" t="b">
        <f t="array" ref="O4">COUNTIFS(Absenses!4:4, "&gt;="&amp;DATE(2025,5,1), Absenses!4:4, "&lt;="&amp;DATE(2025,5,31)) = 0
</f>
        <v>1</v>
      </c>
      <c r="P4" s="64" t="b">
        <f t="array" ref="P4">COUNTIFS(Absenses!4:4, "&gt;="&amp;DATE(2025,6,1), Absenses!4:4, "&lt;="&amp;DATE(2025,6,31)) = 0
</f>
        <v>1</v>
      </c>
      <c r="Q4" s="64" t="b">
        <f t="array" ref="Q4">COUNTIFS(Absenses!4:4, "&gt;="&amp;DATE(2025,7,1), Absenses!4:4, "&lt;="&amp;DATE(2025,7,31)) = 0
</f>
        <v>1</v>
      </c>
      <c r="R4" s="64" t="b">
        <f t="array" ref="R4">COUNTIFS(Absenses!4:4, "&gt;="&amp;DATE(2025,8,1), Absenses!4:4, "&lt;="&amp;DATE(2025,8,31)) = 0
</f>
        <v>1</v>
      </c>
      <c r="S4" s="64" t="b">
        <f t="array" ref="S4">COUNTIFS(Absenses!4:4, "&gt;="&amp;DATE(2025,9,1), Absenses!4:4, "&lt;="&amp;DATE(2025,9,31)) = 0
</f>
        <v>1</v>
      </c>
      <c r="T4" s="64" t="b">
        <f t="array" ref="T4">COUNTIFS(Absenses!4:4, "&gt;="&amp;DATE(2025,10,1), Absenses!4:4, "&lt;="&amp;DATE(2025,10,31)) = 0
</f>
        <v>1</v>
      </c>
      <c r="U4" s="64" t="b">
        <f t="array" ref="U4">COUNTIFS(Absenses!4:4, "&gt;="&amp;DATE(2025,11,1), Absenses!4:4, "&lt;="&amp;DATE(2025,11,31)) = 0
</f>
        <v>1</v>
      </c>
      <c r="V4" s="65" t="b">
        <f t="array" ref="V4">COUNTIFS(Absenses!4:4, "&gt;="&amp;DATE(2025,12,1), Absenses!4:4, "&lt;="&amp;DATE(2025,12,31)) = 0
</f>
        <v>1</v>
      </c>
    </row>
    <row r="5" ht="19.5" customHeight="1">
      <c r="A5" s="66" t="str">
        <f>UKGDat!A5</f>
        <v>FT</v>
      </c>
      <c r="B5" s="67">
        <f>UKGDat!B5</f>
        <v>45586</v>
      </c>
      <c r="C5" s="68" t="str">
        <f>UKGDat!C5</f>
        <v>Brent</v>
      </c>
      <c r="D5" s="68" t="str">
        <f>UKGDat!D5</f>
        <v>Remy</v>
      </c>
      <c r="E5" s="68" t="str">
        <f>UKGDat!F5</f>
        <v>Drivers</v>
      </c>
      <c r="F5" s="69" t="str">
        <f>UKGDat!G5</f>
        <v>Ryan Brown</v>
      </c>
      <c r="G5" s="70" t="b">
        <f t="array" ref="G5">COUNTIFS(Absenses!5:5, "&gt;="&amp;DATE(2024,9,1), Absenses!5:5, "&lt;="&amp;DATE(2024,9,31)) = 0
</f>
        <v>0</v>
      </c>
      <c r="H5" s="71" t="b">
        <f t="array" ref="H5">COUNTIFS(Absenses!5:5, "&gt;="&amp;DATE(2024,10,1), Absenses!5:5, "&lt;="&amp;DATE(2024,10,31)) = 0
</f>
        <v>0</v>
      </c>
      <c r="I5" s="64" t="b">
        <f t="array" ref="I5">COUNTIFS(Absenses!5:5, "&gt;="&amp;DATE(2024,11,1), Absenses!5:5, "&lt;="&amp;DATE(2024,11,31)) = 0
</f>
        <v>1</v>
      </c>
      <c r="J5" s="64" t="b">
        <f t="array" ref="J5">COUNTIFS(Absenses!5:5, "&gt;="&amp;DATE(2024,12,1), Absenses!5:5, "&lt;="&amp;DATE(2024,12,31)) = 0
</f>
        <v>1</v>
      </c>
      <c r="K5" s="64" t="b">
        <f t="array" ref="K5">COUNTIFS(Absenses!5:5, "&gt;="&amp;DATE(2025,1,1), Absenses!5:5, "&lt;="&amp;DATE(2025,1,31)) = 0
</f>
        <v>1</v>
      </c>
      <c r="L5" s="64" t="b">
        <f t="array" ref="L5">COUNTIFS(Absenses!5:5, "&gt;="&amp;DATE(2025,2,1), Absenses!5:5, "&lt;="&amp;DATE(2025,2,31)) = 0
</f>
        <v>1</v>
      </c>
      <c r="M5" s="64" t="b">
        <f t="array" ref="M5">COUNTIFS(Absenses!5:5, "&gt;="&amp;DATE(2025,3,1), Absenses!5:5, "&lt;="&amp;DATE(2025,3,31)) = 0
</f>
        <v>1</v>
      </c>
      <c r="N5" s="64" t="b">
        <f t="array" ref="N5">COUNTIFS(Absenses!5:5, "&gt;="&amp;DATE(2025,4,1), Absenses!5:5, "&lt;="&amp;DATE(2025,4,31)) = 0
</f>
        <v>1</v>
      </c>
      <c r="O5" s="64" t="b">
        <f t="array" ref="O5">COUNTIFS(Absenses!5:5, "&gt;="&amp;DATE(2025,5,1), Absenses!5:5, "&lt;="&amp;DATE(2025,5,31)) = 0
</f>
        <v>1</v>
      </c>
      <c r="P5" s="64" t="b">
        <f t="array" ref="P5">COUNTIFS(Absenses!5:5, "&gt;="&amp;DATE(2025,6,1), Absenses!5:5, "&lt;="&amp;DATE(2025,6,31)) = 0
</f>
        <v>1</v>
      </c>
      <c r="Q5" s="64" t="b">
        <f t="array" ref="Q5">COUNTIFS(Absenses!5:5, "&gt;="&amp;DATE(2025,7,1), Absenses!5:5, "&lt;="&amp;DATE(2025,7,31)) = 0
</f>
        <v>1</v>
      </c>
      <c r="R5" s="64" t="b">
        <f t="array" ref="R5">COUNTIFS(Absenses!5:5, "&gt;="&amp;DATE(2025,8,1), Absenses!5:5, "&lt;="&amp;DATE(2025,8,31)) = 0
</f>
        <v>1</v>
      </c>
      <c r="S5" s="64" t="b">
        <f t="array" ref="S5">COUNTIFS(Absenses!5:5, "&gt;="&amp;DATE(2025,9,1), Absenses!5:5, "&lt;="&amp;DATE(2025,9,31)) = 0
</f>
        <v>1</v>
      </c>
      <c r="T5" s="64" t="b">
        <f t="array" ref="T5">COUNTIFS(Absenses!5:5, "&gt;="&amp;DATE(2025,10,1), Absenses!5:5, "&lt;="&amp;DATE(2025,10,31)) = 0
</f>
        <v>1</v>
      </c>
      <c r="U5" s="64" t="b">
        <f t="array" ref="U5">COUNTIFS(Absenses!5:5, "&gt;="&amp;DATE(2025,11,1), Absenses!5:5, "&lt;="&amp;DATE(2025,11,31)) = 0
</f>
        <v>1</v>
      </c>
      <c r="V5" s="65" t="b">
        <f t="array" ref="V5">COUNTIFS(Absenses!5:5, "&gt;="&amp;DATE(2025,12,1), Absenses!5:5, "&lt;="&amp;DATE(2025,12,31)) = 0
</f>
        <v>1</v>
      </c>
    </row>
    <row r="6" ht="19.5" customHeight="1">
      <c r="A6" s="72" t="s">
        <v>19</v>
      </c>
      <c r="B6" s="60">
        <f>UKGDat!B6</f>
        <v>-611660</v>
      </c>
      <c r="C6" s="61" t="str">
        <f>UKGDat!C6</f>
        <v>Owen</v>
      </c>
      <c r="D6" s="61" t="str">
        <f>UKGDat!D6</f>
        <v>Chilcoat</v>
      </c>
      <c r="E6" s="61" t="str">
        <f>UKGDat!F6</f>
        <v>Drivers</v>
      </c>
      <c r="F6" s="62" t="str">
        <f>UKGDat!G6</f>
        <v>Ryan Brown</v>
      </c>
      <c r="G6" s="63" t="b">
        <f t="array" ref="G6">COUNTIFS(Absenses!6:6, "&gt;="&amp;DATE(2024,9,1), Absenses!6:6, "&lt;="&amp;DATE(2024,9,31)) = 0
</f>
        <v>1</v>
      </c>
      <c r="H6" s="64" t="b">
        <f t="array" ref="H6">COUNTIFS(Absenses!6:6, "&gt;="&amp;DATE(2024,10,1), Absenses!6:6, "&lt;="&amp;DATE(2024,10,31)) = 0
</f>
        <v>1</v>
      </c>
      <c r="I6" s="64" t="b">
        <f t="array" ref="I6">COUNTIFS(Absenses!6:6, "&gt;="&amp;DATE(2024,11,1), Absenses!6:6, "&lt;="&amp;DATE(2024,11,31)) = 0
</f>
        <v>1</v>
      </c>
      <c r="J6" s="64" t="b">
        <f t="array" ref="J6">COUNTIFS(Absenses!6:6, "&gt;="&amp;DATE(2024,12,1), Absenses!6:6, "&lt;="&amp;DATE(2024,12,31)) = 0
</f>
        <v>1</v>
      </c>
      <c r="K6" s="64" t="b">
        <f t="array" ref="K6">COUNTIFS(Absenses!6:6, "&gt;="&amp;DATE(2025,1,1), Absenses!6:6, "&lt;="&amp;DATE(2025,1,31)) = 0
</f>
        <v>1</v>
      </c>
      <c r="L6" s="64" t="b">
        <f t="array" ref="L6">COUNTIFS(Absenses!6:6, "&gt;="&amp;DATE(2025,2,1), Absenses!6:6, "&lt;="&amp;DATE(2025,2,31)) = 0
</f>
        <v>1</v>
      </c>
      <c r="M6" s="64" t="b">
        <f t="array" ref="M6">COUNTIFS(Absenses!6:6, "&gt;="&amp;DATE(2025,3,1), Absenses!6:6, "&lt;="&amp;DATE(2025,3,31)) = 0
</f>
        <v>1</v>
      </c>
      <c r="N6" s="71" t="b">
        <f t="array" ref="N6">COUNTIFS(Absenses!6:6, "&gt;="&amp;DATE(2025,4,1), Absenses!6:6, "&lt;="&amp;DATE(2025,4,31)) = 0
</f>
        <v>0</v>
      </c>
      <c r="O6" s="64" t="b">
        <f t="array" ref="O6">COUNTIFS(Absenses!6:6, "&gt;="&amp;DATE(2025,5,1), Absenses!6:6, "&lt;="&amp;DATE(2025,5,31)) = 0
</f>
        <v>1</v>
      </c>
      <c r="P6" s="64" t="b">
        <f t="array" ref="P6">COUNTIFS(Absenses!6:6, "&gt;="&amp;DATE(2025,6,1), Absenses!6:6, "&lt;="&amp;DATE(2025,6,31)) = 0
</f>
        <v>1</v>
      </c>
      <c r="Q6" s="64" t="b">
        <f t="array" ref="Q6">COUNTIFS(Absenses!6:6, "&gt;="&amp;DATE(2025,7,1), Absenses!6:6, "&lt;="&amp;DATE(2025,7,31)) = 0
</f>
        <v>1</v>
      </c>
      <c r="R6" s="64" t="b">
        <f t="array" ref="R6">COUNTIFS(Absenses!6:6, "&gt;="&amp;DATE(2025,8,1), Absenses!6:6, "&lt;="&amp;DATE(2025,8,31)) = 0
</f>
        <v>1</v>
      </c>
      <c r="S6" s="64" t="b">
        <f t="array" ref="S6">COUNTIFS(Absenses!6:6, "&gt;="&amp;DATE(2025,9,1), Absenses!6:6, "&lt;="&amp;DATE(2025,9,31)) = 0
</f>
        <v>1</v>
      </c>
      <c r="T6" s="64" t="b">
        <f t="array" ref="T6">COUNTIFS(Absenses!6:6, "&gt;="&amp;DATE(2025,10,1), Absenses!6:6, "&lt;="&amp;DATE(2025,10,31)) = 0
</f>
        <v>1</v>
      </c>
      <c r="U6" s="64" t="b">
        <f t="array" ref="U6">COUNTIFS(Absenses!6:6, "&gt;="&amp;DATE(2025,11,1), Absenses!6:6, "&lt;="&amp;DATE(2025,11,31)) = 0
</f>
        <v>1</v>
      </c>
      <c r="V6" s="65" t="b">
        <f t="array" ref="V6">COUNTIFS(Absenses!6:6, "&gt;="&amp;DATE(2025,12,1), Absenses!6:6, "&lt;="&amp;DATE(2025,12,31)) = 0
</f>
        <v>1</v>
      </c>
    </row>
    <row r="7" ht="19.5" customHeight="1">
      <c r="A7" s="66" t="str">
        <f>UKGDat!A7</f>
        <v>FT</v>
      </c>
      <c r="B7" s="67">
        <f>UKGDat!B7</f>
        <v>45642</v>
      </c>
      <c r="C7" s="68" t="str">
        <f>UKGDat!C7</f>
        <v>David</v>
      </c>
      <c r="D7" s="68" t="str">
        <f>UKGDat!D7</f>
        <v>Perry</v>
      </c>
      <c r="E7" s="68" t="str">
        <f>UKGDat!F7</f>
        <v>Drivers</v>
      </c>
      <c r="F7" s="69" t="str">
        <f>UKGDat!G7</f>
        <v>Ryan Brown</v>
      </c>
      <c r="G7" s="63" t="b">
        <f t="array" ref="G7">COUNTIFS(Absenses!7:7, "&gt;="&amp;DATE(2024,9,1), Absenses!7:7, "&lt;="&amp;DATE(2024,9,31)) = 0
</f>
        <v>1</v>
      </c>
      <c r="H7" s="63" t="b">
        <f t="array" ref="H7">COUNTIFS(Absenses!7:7, "&gt;="&amp;DATE(2024,10,1), Absenses!7:7, "&lt;="&amp;DATE(2024,10,31)) = 0
</f>
        <v>1</v>
      </c>
      <c r="I7" s="63" t="b">
        <f t="array" ref="I7">COUNTIFS(Absenses!7:7, "&gt;="&amp;DATE(2024,11,1), Absenses!7:7, "&lt;="&amp;DATE(2024,11,31)) = 0
</f>
        <v>1</v>
      </c>
      <c r="J7" s="63" t="b">
        <f t="array" ref="J7">COUNTIFS(Absenses!7:7, "&gt;="&amp;DATE(2024,12,1), Absenses!7:7, "&lt;="&amp;DATE(2024,12,31)) = 0
</f>
        <v>1</v>
      </c>
      <c r="K7" s="63" t="b">
        <f t="array" ref="K7">COUNTIFS(Absenses!7:7, "&gt;="&amp;DATE(2025,1,1), Absenses!7:7, "&lt;="&amp;DATE(2025,1,31)) = 0
</f>
        <v>1</v>
      </c>
      <c r="L7" s="63" t="b">
        <f t="array" ref="L7">COUNTIFS(Absenses!7:7, "&gt;="&amp;DATE(2025,2,1), Absenses!7:7, "&lt;="&amp;DATE(2025,2,31)) = 0
</f>
        <v>1</v>
      </c>
      <c r="M7" s="63" t="b">
        <f t="array" ref="M7">COUNTIFS(Absenses!7:7, "&gt;="&amp;DATE(2025,3,1), Absenses!7:7, "&lt;="&amp;DATE(2025,3,31)) = 0
</f>
        <v>1</v>
      </c>
      <c r="N7" s="63" t="b">
        <f t="array" ref="N7">COUNTIFS(Absenses!7:7, "&gt;="&amp;DATE(2025,4,1), Absenses!7:7, "&lt;="&amp;DATE(2025,4,31)) = 0
</f>
        <v>1</v>
      </c>
      <c r="O7" s="63" t="b">
        <f t="array" ref="O7">COUNTIFS(Absenses!7:7, "&gt;="&amp;DATE(2025,5,1), Absenses!7:7, "&lt;="&amp;DATE(2025,5,31)) = 0
</f>
        <v>1</v>
      </c>
      <c r="P7" s="70" t="b">
        <f t="array" ref="P7">COUNTIFS(Absenses!7:7, "&gt;="&amp;DATE(2025,6,1), Absenses!7:7, "&lt;="&amp;DATE(2025,6,31)) = 0
</f>
        <v>0</v>
      </c>
      <c r="Q7" s="63" t="b">
        <f t="array" ref="Q7">COUNTIFS(Absenses!7:7, "&gt;="&amp;DATE(2025,7,1), Absenses!7:7, "&lt;="&amp;DATE(2025,7,31)) = 0
</f>
        <v>1</v>
      </c>
      <c r="R7" s="63" t="b">
        <f t="array" ref="R7">COUNTIFS(Absenses!7:7, "&gt;="&amp;DATE(2025,8,1), Absenses!7:7, "&lt;="&amp;DATE(2025,8,31)) = 0
</f>
        <v>1</v>
      </c>
      <c r="S7" s="63" t="b">
        <f t="array" ref="S7">COUNTIFS(Absenses!7:7, "&gt;="&amp;DATE(2025,9,1), Absenses!7:7, "&lt;="&amp;DATE(2025,9,31)) = 0
</f>
        <v>1</v>
      </c>
      <c r="T7" s="63" t="b">
        <f t="array" ref="T7">COUNTIFS(Absenses!7:7, "&gt;="&amp;DATE(2025,10,1), Absenses!7:7, "&lt;="&amp;DATE(2025,10,31)) = 0
</f>
        <v>1</v>
      </c>
      <c r="U7" s="63" t="b">
        <f t="array" ref="U7">COUNTIFS(Absenses!7:7, "&gt;="&amp;DATE(2025,11,1), Absenses!7:7, "&lt;="&amp;DATE(2025,11,31)) = 0
</f>
        <v>1</v>
      </c>
      <c r="V7" s="65" t="b">
        <f t="array" ref="V7">COUNTIFS(Absenses!7:7, "&gt;="&amp;DATE(2025,12,1), Absenses!7:7, "&lt;="&amp;DATE(2025,12,31)) = 0
</f>
        <v>1</v>
      </c>
    </row>
    <row r="8" ht="19.5" customHeight="1">
      <c r="A8" s="59" t="str">
        <f>UKGDat!A8</f>
        <v>FT</v>
      </c>
      <c r="B8" s="60">
        <f>UKGDat!B8</f>
        <v>43811</v>
      </c>
      <c r="C8" s="61" t="str">
        <f>UKGDat!C8</f>
        <v>Jeffrey</v>
      </c>
      <c r="D8" s="61" t="str">
        <f>UKGDat!D8</f>
        <v>Spillner</v>
      </c>
      <c r="E8" s="73" t="str">
        <f>UKGDat!F8</f>
        <v>Drivers</v>
      </c>
      <c r="F8" s="62" t="str">
        <f>UKGDat!G8</f>
        <v>Ryan Brown</v>
      </c>
      <c r="G8" s="63" t="b">
        <f t="array" ref="G8">COUNTIFS(Absenses!8:8, "&gt;="&amp;DATE(2024,9,1), Absenses!8:8, "&lt;="&amp;DATE(2024,9,31)) = 0
</f>
        <v>1</v>
      </c>
      <c r="H8" s="63" t="b">
        <f t="array" ref="H8">COUNTIFS(Absenses!8:8, "&gt;="&amp;DATE(2024,10,1), Absenses!8:8, "&lt;="&amp;DATE(2024,10,31)) = 0
</f>
        <v>1</v>
      </c>
      <c r="I8" s="63" t="b">
        <f t="array" ref="I8">COUNTIFS(Absenses!8:8, "&gt;="&amp;DATE(2024,11,1), Absenses!8:8, "&lt;="&amp;DATE(2024,11,31)) = 0
</f>
        <v>1</v>
      </c>
      <c r="J8" s="63" t="b">
        <f t="array" ref="J8">COUNTIFS(Absenses!8:8, "&gt;="&amp;DATE(2024,12,1), Absenses!8:8, "&lt;="&amp;DATE(2024,12,31)) = 0
</f>
        <v>1</v>
      </c>
      <c r="K8" s="63" t="b">
        <f t="array" ref="K8">COUNTIFS(Absenses!8:8, "&gt;="&amp;DATE(2025,1,1), Absenses!8:8, "&lt;="&amp;DATE(2025,1,31)) = 0
</f>
        <v>1</v>
      </c>
      <c r="L8" s="70" t="b">
        <f t="array" ref="L8">COUNTIFS(Absenses!8:8, "&gt;="&amp;DATE(2025,2,1), Absenses!8:8, "&lt;="&amp;DATE(2025,2,31)) = 0
</f>
        <v>0</v>
      </c>
      <c r="M8" s="63" t="b">
        <f t="array" ref="M8">COUNTIFS(Absenses!8:8, "&gt;="&amp;DATE(2025,3,1), Absenses!8:8, "&lt;="&amp;DATE(2025,3,31)) = 0
</f>
        <v>1</v>
      </c>
      <c r="N8" s="63" t="b">
        <f t="array" ref="N8">COUNTIFS(Absenses!8:8, "&gt;="&amp;DATE(2025,4,1), Absenses!8:8, "&lt;="&amp;DATE(2025,4,31)) = 0
</f>
        <v>1</v>
      </c>
      <c r="O8" s="63" t="b">
        <f t="array" ref="O8">COUNTIFS(Absenses!8:8, "&gt;="&amp;DATE(2025,5,1), Absenses!8:8, "&lt;="&amp;DATE(2025,5,31)) = 0
</f>
        <v>1</v>
      </c>
      <c r="P8" s="63" t="b">
        <f t="array" ref="P8">COUNTIFS(Absenses!8:8, "&gt;="&amp;DATE(2025,6,1), Absenses!8:8, "&lt;="&amp;DATE(2025,6,31)) = 0
</f>
        <v>1</v>
      </c>
      <c r="Q8" s="63" t="b">
        <f t="array" ref="Q8">COUNTIFS(Absenses!8:8, "&gt;="&amp;DATE(2025,7,1), Absenses!8:8, "&lt;="&amp;DATE(2025,7,31)) = 0
</f>
        <v>1</v>
      </c>
      <c r="R8" s="63" t="b">
        <f t="array" ref="R8">COUNTIFS(Absenses!8:8, "&gt;="&amp;DATE(2025,8,1), Absenses!8:8, "&lt;="&amp;DATE(2025,8,31)) = 0
</f>
        <v>1</v>
      </c>
      <c r="S8" s="63" t="b">
        <f t="array" ref="S8">COUNTIFS(Absenses!8:8, "&gt;="&amp;DATE(2025,9,1), Absenses!8:8, "&lt;="&amp;DATE(2025,9,31)) = 0
</f>
        <v>1</v>
      </c>
      <c r="T8" s="63" t="b">
        <f t="array" ref="T8">COUNTIFS(Absenses!8:8, "&gt;="&amp;DATE(2025,10,1), Absenses!8:8, "&lt;="&amp;DATE(2025,10,31)) = 0
</f>
        <v>1</v>
      </c>
      <c r="U8" s="63" t="b">
        <f t="array" ref="U8">COUNTIFS(Absenses!8:8, "&gt;="&amp;DATE(2025,11,1), Absenses!8:8, "&lt;="&amp;DATE(2025,11,31)) = 0
</f>
        <v>1</v>
      </c>
      <c r="V8" s="65" t="b">
        <f t="array" ref="V8">COUNTIFS(Absenses!8:8, "&gt;="&amp;DATE(2025,12,1), Absenses!8:8, "&lt;="&amp;DATE(2025,12,31)) = 0
</f>
        <v>1</v>
      </c>
    </row>
    <row r="9" ht="19.5" customHeight="1">
      <c r="A9" s="66" t="str">
        <f>UKGDat!A9</f>
        <v>PT</v>
      </c>
      <c r="B9" s="67">
        <f>UKGDat!B9</f>
        <v>43767</v>
      </c>
      <c r="C9" s="68" t="str">
        <f>UKGDat!C9</f>
        <v>Jed</v>
      </c>
      <c r="D9" s="68" t="str">
        <f>UKGDat!D9</f>
        <v>Reichard</v>
      </c>
      <c r="E9" s="74" t="str">
        <f>UKGDat!F9</f>
        <v>Drivers</v>
      </c>
      <c r="F9" s="69" t="str">
        <f>UKGDat!G9</f>
        <v>Ryan Brown</v>
      </c>
      <c r="G9" s="63" t="b">
        <f t="array" ref="G9">COUNTIFS(Absenses!9:9, "&gt;="&amp;DATE(2024,9,1), Absenses!9:9, "&lt;="&amp;DATE(2024,9,31)) = 0
</f>
        <v>1</v>
      </c>
      <c r="H9" s="63" t="b">
        <f t="array" ref="H9">COUNTIFS(Absenses!9:9, "&gt;="&amp;DATE(2024,10,1), Absenses!9:9, "&lt;="&amp;DATE(2024,10,31)) = 0
</f>
        <v>1</v>
      </c>
      <c r="I9" s="63" t="b">
        <f t="array" ref="I9">COUNTIFS(Absenses!9:9, "&gt;="&amp;DATE(2024,11,1), Absenses!9:9, "&lt;="&amp;DATE(2024,11,31)) = 0
</f>
        <v>1</v>
      </c>
      <c r="J9" s="63" t="b">
        <f t="array" ref="J9">COUNTIFS(Absenses!9:9, "&gt;="&amp;DATE(2024,12,1), Absenses!9:9, "&lt;="&amp;DATE(2024,12,31)) = 0
</f>
        <v>1</v>
      </c>
      <c r="K9" s="63" t="b">
        <f t="array" ref="K9">COUNTIFS(Absenses!9:9, "&gt;="&amp;DATE(2025,1,1), Absenses!9:9, "&lt;="&amp;DATE(2025,1,31)) = 0
</f>
        <v>1</v>
      </c>
      <c r="L9" s="63" t="b">
        <f t="array" ref="L9">COUNTIFS(Absenses!9:9, "&gt;="&amp;DATE(2025,2,1), Absenses!9:9, "&lt;="&amp;DATE(2025,2,31)) = 0
</f>
        <v>1</v>
      </c>
      <c r="M9" s="63" t="b">
        <f t="array" ref="M9">COUNTIFS(Absenses!9:9, "&gt;="&amp;DATE(2025,3,1), Absenses!9:9, "&lt;="&amp;DATE(2025,3,31)) = 0
</f>
        <v>1</v>
      </c>
      <c r="N9" s="63" t="b">
        <f t="array" ref="N9">COUNTIFS(Absenses!9:9, "&gt;="&amp;DATE(2025,4,1), Absenses!9:9, "&lt;="&amp;DATE(2025,4,31)) = 0
</f>
        <v>1</v>
      </c>
      <c r="O9" s="63" t="b">
        <f t="array" ref="O9">COUNTIFS(Absenses!9:9, "&gt;="&amp;DATE(2025,5,1), Absenses!9:9, "&lt;="&amp;DATE(2025,5,31)) = 0
</f>
        <v>1</v>
      </c>
      <c r="P9" s="63" t="b">
        <f t="array" ref="P9">COUNTIFS(Absenses!9:9, "&gt;="&amp;DATE(2025,6,1), Absenses!9:9, "&lt;="&amp;DATE(2025,6,31)) = 0
</f>
        <v>1</v>
      </c>
      <c r="Q9" s="63" t="b">
        <f t="array" ref="Q9">COUNTIFS(Absenses!9:9, "&gt;="&amp;DATE(2025,7,1), Absenses!9:9, "&lt;="&amp;DATE(2025,7,31)) = 0
</f>
        <v>1</v>
      </c>
      <c r="R9" s="63" t="b">
        <f t="array" ref="R9">COUNTIFS(Absenses!9:9, "&gt;="&amp;DATE(2025,8,1), Absenses!9:9, "&lt;="&amp;DATE(2025,8,31)) = 0
</f>
        <v>1</v>
      </c>
      <c r="S9" s="63" t="b">
        <f t="array" ref="S9">COUNTIFS(Absenses!9:9, "&gt;="&amp;DATE(2025,9,1), Absenses!9:9, "&lt;="&amp;DATE(2025,9,31)) = 0
</f>
        <v>1</v>
      </c>
      <c r="T9" s="63" t="b">
        <f t="array" ref="T9">COUNTIFS(Absenses!9:9, "&gt;="&amp;DATE(2025,10,1), Absenses!9:9, "&lt;="&amp;DATE(2025,10,31)) = 0
</f>
        <v>1</v>
      </c>
      <c r="U9" s="63" t="b">
        <f t="array" ref="U9">COUNTIFS(Absenses!9:9, "&gt;="&amp;DATE(2025,11,1), Absenses!9:9, "&lt;="&amp;DATE(2025,11,31)) = 0
</f>
        <v>1</v>
      </c>
      <c r="V9" s="65" t="b">
        <f t="array" ref="V9">COUNTIFS(Absenses!9:9, "&gt;="&amp;DATE(2025,12,1), Absenses!9:9, "&lt;="&amp;DATE(2025,12,31)) = 0
</f>
        <v>1</v>
      </c>
    </row>
    <row r="10" ht="19.5" customHeight="1">
      <c r="A10" s="59" t="str">
        <f>UKGDat!A10</f>
        <v>NO</v>
      </c>
      <c r="B10" s="60">
        <f>UKGDat!B10</f>
        <v>45081</v>
      </c>
      <c r="C10" s="61" t="str">
        <f>UKGDat!C10</f>
        <v>Mark</v>
      </c>
      <c r="D10" s="61" t="str">
        <f>UKGDat!D10</f>
        <v>Rost</v>
      </c>
      <c r="E10" s="60" t="str">
        <f>UKGDat!F10</f>
        <v>Drivers</v>
      </c>
      <c r="F10" s="62" t="str">
        <f>UKGDat!G10</f>
        <v>Ryan Brown</v>
      </c>
      <c r="G10" s="70" t="b">
        <f t="array" ref="G10">COUNTIFS(Absenses!10:10, "&gt;="&amp;DATE(2024,9,1), Absenses!10:10, "&lt;="&amp;DATE(2024,9,31)) = 0
</f>
        <v>0</v>
      </c>
      <c r="H10" s="63" t="b">
        <f t="array" ref="H10">COUNTIFS(Absenses!10:10, "&gt;="&amp;DATE(2024,10,1), Absenses!10:10, "&lt;="&amp;DATE(2024,10,31)) = 0
</f>
        <v>1</v>
      </c>
      <c r="I10" s="63" t="b">
        <f t="array" ref="I10">COUNTIFS(Absenses!10:10, "&gt;="&amp;DATE(2024,11,1), Absenses!10:10, "&lt;="&amp;DATE(2024,11,31)) = 0
</f>
        <v>1</v>
      </c>
      <c r="J10" s="63" t="b">
        <f t="array" ref="J10">COUNTIFS(Absenses!10:10, "&gt;="&amp;DATE(2024,12,1), Absenses!10:10, "&lt;="&amp;DATE(2024,12,31)) = 0
</f>
        <v>1</v>
      </c>
      <c r="K10" s="63" t="b">
        <f t="array" ref="K10">COUNTIFS(Absenses!10:10, "&gt;="&amp;DATE(2025,1,1), Absenses!10:10, "&lt;="&amp;DATE(2025,1,31)) = 0
</f>
        <v>1</v>
      </c>
      <c r="L10" s="63" t="b">
        <f t="array" ref="L10">COUNTIFS(Absenses!10:10, "&gt;="&amp;DATE(2025,2,1), Absenses!10:10, "&lt;="&amp;DATE(2025,2,31)) = 0
</f>
        <v>1</v>
      </c>
      <c r="M10" s="63" t="b">
        <f t="array" ref="M10">COUNTIFS(Absenses!10:10, "&gt;="&amp;DATE(2025,3,1), Absenses!10:10, "&lt;="&amp;DATE(2025,3,31)) = 0
</f>
        <v>1</v>
      </c>
      <c r="N10" s="63" t="b">
        <f t="array" ref="N10">COUNTIFS(Absenses!10:10, "&gt;="&amp;DATE(2025,4,1), Absenses!10:10, "&lt;="&amp;DATE(2025,4,31)) = 0
</f>
        <v>1</v>
      </c>
      <c r="O10" s="63" t="b">
        <f t="array" ref="O10">COUNTIFS(Absenses!10:10, "&gt;="&amp;DATE(2025,5,1), Absenses!10:10, "&lt;="&amp;DATE(2025,5,31)) = 0
</f>
        <v>1</v>
      </c>
      <c r="P10" s="63" t="b">
        <f t="array" ref="P10">COUNTIFS(Absenses!10:10, "&gt;="&amp;DATE(2025,6,1), Absenses!10:10, "&lt;="&amp;DATE(2025,6,31)) = 0
</f>
        <v>1</v>
      </c>
      <c r="Q10" s="63" t="b">
        <f t="array" ref="Q10">COUNTIFS(Absenses!10:10, "&gt;="&amp;DATE(2025,7,1), Absenses!10:10, "&lt;="&amp;DATE(2025,7,31)) = 0
</f>
        <v>1</v>
      </c>
      <c r="R10" s="63" t="b">
        <f t="array" ref="R10">COUNTIFS(Absenses!10:10, "&gt;="&amp;DATE(2025,8,1), Absenses!10:10, "&lt;="&amp;DATE(2025,8,31)) = 0
</f>
        <v>1</v>
      </c>
      <c r="S10" s="63" t="b">
        <f t="array" ref="S10">COUNTIFS(Absenses!10:10, "&gt;="&amp;DATE(2025,9,1), Absenses!10:10, "&lt;="&amp;DATE(2025,9,31)) = 0
</f>
        <v>1</v>
      </c>
      <c r="T10" s="63" t="b">
        <f t="array" ref="T10">COUNTIFS(Absenses!10:10, "&gt;="&amp;DATE(2025,10,1), Absenses!10:10, "&lt;="&amp;DATE(2025,10,31)) = 0
</f>
        <v>1</v>
      </c>
      <c r="U10" s="63" t="b">
        <f t="array" ref="U10">COUNTIFS(Absenses!10:10, "&gt;="&amp;DATE(2025,11,1), Absenses!10:10, "&lt;="&amp;DATE(2025,11,31)) = 0
</f>
        <v>1</v>
      </c>
      <c r="V10" s="65" t="b">
        <f t="array" ref="V10">COUNTIFS(Absenses!10:10, "&gt;="&amp;DATE(2025,12,1), Absenses!10:10, "&lt;="&amp;DATE(2025,12,31)) = 0
</f>
        <v>1</v>
      </c>
    </row>
    <row r="11" ht="19.5" customHeight="1">
      <c r="A11" s="66" t="str">
        <f>UKGDat!A11</f>
        <v>FT</v>
      </c>
      <c r="B11" s="67">
        <f>UKGDat!B11</f>
        <v>45345</v>
      </c>
      <c r="C11" s="68" t="str">
        <f>UKGDat!C11</f>
        <v>James</v>
      </c>
      <c r="D11" s="68" t="str">
        <f>UKGDat!D11</f>
        <v>Bell</v>
      </c>
      <c r="E11" s="74" t="str">
        <f>UKGDat!F11</f>
        <v>Drivers</v>
      </c>
      <c r="F11" s="69" t="str">
        <f>UKGDat!G11</f>
        <v>Ryan Brown</v>
      </c>
      <c r="G11" s="63" t="b">
        <f t="array" ref="G11">COUNTIFS(Absenses!11:11, "&gt;="&amp;DATE(2024,9,1), Absenses!11:11, "&lt;="&amp;DATE(2024,9,31)) = 0
</f>
        <v>1</v>
      </c>
      <c r="H11" s="63" t="b">
        <f t="array" ref="H11">COUNTIFS(Absenses!11:11, "&gt;="&amp;DATE(2024,10,1), Absenses!11:11, "&lt;="&amp;DATE(2024,10,31)) = 0
</f>
        <v>1</v>
      </c>
      <c r="I11" s="63" t="b">
        <f t="array" ref="I11">COUNTIFS(Absenses!11:11, "&gt;="&amp;DATE(2024,11,1), Absenses!11:11, "&lt;="&amp;DATE(2024,11,31)) = 0
</f>
        <v>1</v>
      </c>
      <c r="J11" s="63" t="b">
        <f t="array" ref="J11">COUNTIFS(Absenses!11:11, "&gt;="&amp;DATE(2024,12,1), Absenses!11:11, "&lt;="&amp;DATE(2024,12,31)) = 0
</f>
        <v>1</v>
      </c>
      <c r="K11" s="63" t="b">
        <f t="array" ref="K11">COUNTIFS(Absenses!11:11, "&gt;="&amp;DATE(2025,1,1), Absenses!11:11, "&lt;="&amp;DATE(2025,1,31)) = 0
</f>
        <v>1</v>
      </c>
      <c r="L11" s="63" t="b">
        <f t="array" ref="L11">COUNTIFS(Absenses!11:11, "&gt;="&amp;DATE(2025,2,1), Absenses!11:11, "&lt;="&amp;DATE(2025,2,31)) = 0
</f>
        <v>1</v>
      </c>
      <c r="M11" s="63" t="b">
        <f t="array" ref="M11">COUNTIFS(Absenses!11:11, "&gt;="&amp;DATE(2025,3,1), Absenses!11:11, "&lt;="&amp;DATE(2025,3,31)) = 0
</f>
        <v>1</v>
      </c>
      <c r="N11" s="63" t="b">
        <f t="array" ref="N11">COUNTIFS(Absenses!11:11, "&gt;="&amp;DATE(2025,4,1), Absenses!11:11, "&lt;="&amp;DATE(2025,4,31)) = 0
</f>
        <v>1</v>
      </c>
      <c r="O11" s="63" t="b">
        <f t="array" ref="O11">COUNTIFS(Absenses!11:11, "&gt;="&amp;DATE(2025,5,1), Absenses!11:11, "&lt;="&amp;DATE(2025,5,31)) = 0
</f>
        <v>1</v>
      </c>
      <c r="P11" s="63" t="b">
        <f t="array" ref="P11">COUNTIFS(Absenses!11:11, "&gt;="&amp;DATE(2025,6,1), Absenses!11:11, "&lt;="&amp;DATE(2025,6,31)) = 0
</f>
        <v>1</v>
      </c>
      <c r="Q11" s="63" t="b">
        <f t="array" ref="Q11">COUNTIFS(Absenses!11:11, "&gt;="&amp;DATE(2025,7,1), Absenses!11:11, "&lt;="&amp;DATE(2025,7,31)) = 0
</f>
        <v>1</v>
      </c>
      <c r="R11" s="63" t="b">
        <f t="array" ref="R11">COUNTIFS(Absenses!11:11, "&gt;="&amp;DATE(2025,8,1), Absenses!11:11, "&lt;="&amp;DATE(2025,8,31)) = 0
</f>
        <v>1</v>
      </c>
      <c r="S11" s="63" t="b">
        <f t="array" ref="S11">COUNTIFS(Absenses!11:11, "&gt;="&amp;DATE(2025,9,1), Absenses!11:11, "&lt;="&amp;DATE(2025,9,31)) = 0
</f>
        <v>1</v>
      </c>
      <c r="T11" s="63" t="b">
        <f t="array" ref="T11">COUNTIFS(Absenses!11:11, "&gt;="&amp;DATE(2025,10,1), Absenses!11:11, "&lt;="&amp;DATE(2025,10,31)) = 0
</f>
        <v>1</v>
      </c>
      <c r="U11" s="63" t="b">
        <f t="array" ref="U11">COUNTIFS(Absenses!11:11, "&gt;="&amp;DATE(2025,11,1), Absenses!11:11, "&lt;="&amp;DATE(2025,11,31)) = 0
</f>
        <v>1</v>
      </c>
      <c r="V11" s="65" t="b">
        <f t="array" ref="V11">COUNTIFS(Absenses!11:11, "&gt;="&amp;DATE(2025,12,1), Absenses!11:11, "&lt;="&amp;DATE(2025,12,31)) = 0
</f>
        <v>1</v>
      </c>
      <c r="Z11" s="48" t="s">
        <v>43</v>
      </c>
    </row>
    <row r="12" ht="19.5" customHeight="1">
      <c r="A12" s="72" t="s">
        <v>19</v>
      </c>
      <c r="B12" s="60">
        <f>UKGDat!B12</f>
        <v>45807</v>
      </c>
      <c r="C12" s="61" t="str">
        <f>UKGDat!C12</f>
        <v>Kevin</v>
      </c>
      <c r="D12" s="61" t="str">
        <f>UKGDat!D12</f>
        <v>Shelton</v>
      </c>
      <c r="E12" s="61" t="str">
        <f>UKGDat!F12</f>
        <v>Drivers</v>
      </c>
      <c r="F12" s="62" t="str">
        <f>UKGDat!G12</f>
        <v>Ryan Brown</v>
      </c>
      <c r="G12" s="63" t="b">
        <f t="array" ref="G12">COUNTIFS(Absenses!13:13, "&gt;="&amp;DATE(2024,9,1), Absenses!13:13, "&lt;="&amp;DATE(2024,9,31)) = 0
</f>
        <v>1</v>
      </c>
      <c r="H12" s="63" t="b">
        <f t="array" ref="H12">COUNTIFS(Absenses!13:13, "&gt;="&amp;DATE(2024,10,1), Absenses!13:13, "&lt;="&amp;DATE(2024,10,31)) = 0
</f>
        <v>1</v>
      </c>
      <c r="I12" s="63" t="b">
        <f t="array" ref="I12">COUNTIFS(Absenses!13:13, "&gt;="&amp;DATE(2024,11,1), Absenses!13:13, "&lt;="&amp;DATE(2024,11,31)) = 0
</f>
        <v>1</v>
      </c>
      <c r="J12" s="63" t="b">
        <f t="array" ref="J12">COUNTIFS(Absenses!13:13, "&gt;="&amp;DATE(2024,12,1), Absenses!13:13, "&lt;="&amp;DATE(2024,12,31)) = 0
</f>
        <v>1</v>
      </c>
      <c r="K12" s="63" t="b">
        <f t="array" ref="K12">COUNTIFS(Absenses!13:13, "&gt;="&amp;DATE(2025,1,1), Absenses!13:13, "&lt;="&amp;DATE(2025,1,31)) = 0
</f>
        <v>1</v>
      </c>
      <c r="L12" s="63" t="b">
        <f t="array" ref="L12">COUNTIFS(Absenses!13:13, "&gt;="&amp;DATE(2025,2,1), Absenses!13:13, "&lt;="&amp;DATE(2025,2,31)) = 0
</f>
        <v>1</v>
      </c>
      <c r="M12" s="63" t="b">
        <f t="array" ref="M12">COUNTIFS(Absenses!13:13, "&gt;="&amp;DATE(2025,3,1), Absenses!13:13, "&lt;="&amp;DATE(2025,3,31)) = 0
</f>
        <v>1</v>
      </c>
      <c r="N12" s="63" t="b">
        <f t="array" ref="N12">COUNTIFS(Absenses!13:13, "&gt;="&amp;DATE(2025,4,1), Absenses!13:13, "&lt;="&amp;DATE(2025,4,31)) = 0
</f>
        <v>1</v>
      </c>
      <c r="O12" s="70" t="b">
        <f t="array" ref="O12">COUNTIFS(Absenses!13:13, "&gt;="&amp;DATE(2025,5,1), Absenses!13:13, "&lt;="&amp;DATE(2025,5,31)) = 0
</f>
        <v>0</v>
      </c>
      <c r="P12" s="63" t="b">
        <f t="array" ref="P12">COUNTIFS(Absenses!13:13, "&gt;="&amp;DATE(2025,6,1), Absenses!13:13, "&lt;="&amp;DATE(2025,6,31)) = 0
</f>
        <v>1</v>
      </c>
      <c r="Q12" s="63" t="b">
        <f t="array" ref="Q12">COUNTIFS(Absenses!13:13, "&gt;="&amp;DATE(2025,7,1), Absenses!13:13, "&lt;="&amp;DATE(2025,7,31)) = 0
</f>
        <v>1</v>
      </c>
      <c r="R12" s="63" t="b">
        <f t="array" ref="R12">COUNTIFS(Absenses!13:13, "&gt;="&amp;DATE(2025,8,1), Absenses!13:13, "&lt;="&amp;DATE(2025,8,31)) = 0
</f>
        <v>1</v>
      </c>
      <c r="S12" s="63" t="b">
        <f t="array" ref="S12">COUNTIFS(Absenses!13:13, "&gt;="&amp;DATE(2025,9,1), Absenses!13:13, "&lt;="&amp;DATE(2025,9,31)) = 0
</f>
        <v>1</v>
      </c>
      <c r="T12" s="63" t="b">
        <f t="array" ref="T12">COUNTIFS(Absenses!13:13, "&gt;="&amp;DATE(2025,10,1), Absenses!13:13, "&lt;="&amp;DATE(2025,10,31)) = 0
</f>
        <v>1</v>
      </c>
      <c r="U12" s="63" t="b">
        <f t="array" ref="U12">COUNTIFS(Absenses!13:13, "&gt;="&amp;DATE(2025,11,1), Absenses!13:13, "&lt;="&amp;DATE(2025,11,31)) = 0
</f>
        <v>1</v>
      </c>
      <c r="V12" s="65" t="b">
        <f t="array" ref="V12">COUNTIFS(Absenses!13:13, "&gt;="&amp;DATE(2025,12,1), Absenses!13:13, "&lt;="&amp;DATE(2025,12,31)) = 0
</f>
        <v>1</v>
      </c>
    </row>
    <row r="13" ht="19.5" customHeight="1">
      <c r="A13" s="66" t="str">
        <f>UKGDat!A13</f>
        <v>FT</v>
      </c>
      <c r="B13" s="67">
        <f>UKGDat!B13</f>
        <v>45789</v>
      </c>
      <c r="C13" s="68" t="str">
        <f>UKGDat!C13</f>
        <v>Kelly</v>
      </c>
      <c r="D13" s="68" t="str">
        <f>UKGDat!D13</f>
        <v>Johnson</v>
      </c>
      <c r="E13" s="68" t="str">
        <f>UKGDat!F13</f>
        <v>Clerk</v>
      </c>
      <c r="F13" s="69" t="str">
        <f>UKGDat!G13</f>
        <v>Ryan Brown</v>
      </c>
      <c r="G13" s="63" t="b">
        <f t="array" ref="G13">COUNTIFS(Absenses!13:13, "&gt;="&amp;DATE(2024,9,1), Absenses!13:13, "&lt;="&amp;DATE(2024,9,31)) = 0
</f>
        <v>1</v>
      </c>
      <c r="H13" s="63" t="b">
        <f t="array" ref="H13">COUNTIFS(Absenses!13:13, "&gt;="&amp;DATE(2024,10,1), Absenses!13:13, "&lt;="&amp;DATE(2024,10,31)) = 0
</f>
        <v>1</v>
      </c>
      <c r="I13" s="63" t="b">
        <f t="array" ref="I13">COUNTIFS(Absenses!13:13, "&gt;="&amp;DATE(2024,11,1), Absenses!13:13, "&lt;="&amp;DATE(2024,11,31)) = 0
</f>
        <v>1</v>
      </c>
      <c r="J13" s="63" t="b">
        <f t="array" ref="J13">COUNTIFS(Absenses!13:13, "&gt;="&amp;DATE(2024,12,1), Absenses!13:13, "&lt;="&amp;DATE(2024,12,31)) = 0
</f>
        <v>1</v>
      </c>
      <c r="K13" s="63" t="b">
        <f t="array" ref="K13">COUNTIFS(Absenses!13:13, "&gt;="&amp;DATE(2025,1,1), Absenses!13:13, "&lt;="&amp;DATE(2025,1,31)) = 0
</f>
        <v>1</v>
      </c>
      <c r="L13" s="63" t="b">
        <f t="array" ref="L13">COUNTIFS(Absenses!13:13, "&gt;="&amp;DATE(2025,2,1), Absenses!13:13, "&lt;="&amp;DATE(2025,2,31)) = 0
</f>
        <v>1</v>
      </c>
      <c r="M13" s="63" t="b">
        <f t="array" ref="M13">COUNTIFS(Absenses!13:13, "&gt;="&amp;DATE(2025,3,1), Absenses!13:13, "&lt;="&amp;DATE(2025,3,31)) = 0
</f>
        <v>1</v>
      </c>
      <c r="N13" s="63" t="b">
        <f t="array" ref="N13">COUNTIFS(Absenses!13:13, "&gt;="&amp;DATE(2025,4,1), Absenses!13:13, "&lt;="&amp;DATE(2025,4,31)) = 0
</f>
        <v>1</v>
      </c>
      <c r="O13" s="70" t="b">
        <f t="array" ref="O13">COUNTIFS(Absenses!13:13, "&gt;="&amp;DATE(2025,5,1), Absenses!13:13, "&lt;="&amp;DATE(2025,5,31)) = 0
</f>
        <v>0</v>
      </c>
      <c r="P13" s="63" t="b">
        <f t="array" ref="P13">COUNTIFS(Absenses!13:13, "&gt;="&amp;DATE(2025,6,1), Absenses!13:13, "&lt;="&amp;DATE(2025,6,31)) = 0
</f>
        <v>1</v>
      </c>
      <c r="Q13" s="63" t="b">
        <f t="array" ref="Q13">COUNTIFS(Absenses!13:13, "&gt;="&amp;DATE(2025,7,1), Absenses!13:13, "&lt;="&amp;DATE(2025,7,31)) = 0
</f>
        <v>1</v>
      </c>
      <c r="R13" s="63" t="b">
        <f t="array" ref="R13">COUNTIFS(Absenses!13:13, "&gt;="&amp;DATE(2025,8,1), Absenses!13:13, "&lt;="&amp;DATE(2025,8,31)) = 0
</f>
        <v>1</v>
      </c>
      <c r="S13" s="63" t="b">
        <f t="array" ref="S13">COUNTIFS(Absenses!13:13, "&gt;="&amp;DATE(2025,9,1), Absenses!13:13, "&lt;="&amp;DATE(2025,9,31)) = 0
</f>
        <v>1</v>
      </c>
      <c r="T13" s="63" t="b">
        <f t="array" ref="T13">COUNTIFS(Absenses!13:13, "&gt;="&amp;DATE(2025,10,1), Absenses!13:13, "&lt;="&amp;DATE(2025,10,31)) = 0
</f>
        <v>1</v>
      </c>
      <c r="U13" s="63" t="b">
        <f t="array" ref="U13">COUNTIFS(Absenses!13:13, "&gt;="&amp;DATE(2025,11,1), Absenses!13:13, "&lt;="&amp;DATE(2025,11,31)) = 0
</f>
        <v>1</v>
      </c>
      <c r="V13" s="65" t="b">
        <f t="array" ref="V13">COUNTIFS(Absenses!13:13, "&gt;="&amp;DATE(2025,12,1), Absenses!13:13, "&lt;="&amp;DATE(2025,12,31)) = 0
</f>
        <v>1</v>
      </c>
    </row>
    <row r="14" ht="19.5" customHeight="1">
      <c r="A14" s="59" t="str">
        <f>UKGDat!A14</f>
        <v>FT</v>
      </c>
      <c r="B14" s="60">
        <f>UKGDat!B14</f>
        <v>45579</v>
      </c>
      <c r="C14" s="61" t="str">
        <f>UKGDat!C14</f>
        <v>Ashardae</v>
      </c>
      <c r="D14" s="61" t="str">
        <f>UKGDat!D14</f>
        <v>Robinson</v>
      </c>
      <c r="E14" s="61" t="str">
        <f>UKGDat!F14</f>
        <v>Clerk</v>
      </c>
      <c r="F14" s="62" t="str">
        <f>UKGDat!G14</f>
        <v>Ryan Brown</v>
      </c>
      <c r="G14" s="63" t="b">
        <f t="array" ref="G14">COUNTIFS(Absenses!14:14, "&gt;="&amp;DATE(2024,9,1), Absenses!14:14, "&lt;="&amp;DATE(2024,9,31)) = 0
</f>
        <v>1</v>
      </c>
      <c r="H14" s="63" t="b">
        <f t="array" ref="H14">COUNTIFS(Absenses!14:14, "&gt;="&amp;DATE(2024,10,1), Absenses!14:14, "&lt;="&amp;DATE(2024,10,31)) = 0
</f>
        <v>1</v>
      </c>
      <c r="I14" s="63" t="b">
        <f t="array" ref="I14">COUNTIFS(Absenses!14:14, "&gt;="&amp;DATE(2024,11,1), Absenses!14:14, "&lt;="&amp;DATE(2024,11,31)) = 0
</f>
        <v>1</v>
      </c>
      <c r="J14" s="63" t="b">
        <f t="array" ref="J14">COUNTIFS(Absenses!14:14, "&gt;="&amp;DATE(2024,12,1), Absenses!14:14, "&lt;="&amp;DATE(2024,12,31)) = 0
</f>
        <v>1</v>
      </c>
      <c r="K14" s="70" t="b">
        <f t="array" ref="K14">COUNTIFS(Absenses!14:14, "&gt;="&amp;DATE(2025,1,1), Absenses!14:14, "&lt;="&amp;DATE(2025,1,31)) = 0
</f>
        <v>0</v>
      </c>
      <c r="L14" s="63" t="b">
        <f t="array" ref="L14">COUNTIFS(Absenses!14:14, "&gt;="&amp;DATE(2025,2,1), Absenses!14:14, "&lt;="&amp;DATE(2025,2,31)) = 0
</f>
        <v>1</v>
      </c>
      <c r="M14" s="63" t="b">
        <f t="array" ref="M14">COUNTIFS(Absenses!14:14, "&gt;="&amp;DATE(2025,3,1), Absenses!14:14, "&lt;="&amp;DATE(2025,3,31)) = 0
</f>
        <v>1</v>
      </c>
      <c r="N14" s="63" t="b">
        <f t="array" ref="N14">COUNTIFS(Absenses!14:14, "&gt;="&amp;DATE(2025,4,1), Absenses!14:14, "&lt;="&amp;DATE(2025,4,31)) = 0
</f>
        <v>1</v>
      </c>
      <c r="O14" s="63" t="b">
        <f t="array" ref="O14">COUNTIFS(Absenses!14:14, "&gt;="&amp;DATE(2025,5,1), Absenses!14:14, "&lt;="&amp;DATE(2025,5,31)) = 0
</f>
        <v>1</v>
      </c>
      <c r="P14" s="63" t="b">
        <f t="array" ref="P14">COUNTIFS(Absenses!14:14, "&gt;="&amp;DATE(2025,6,1), Absenses!14:14, "&lt;="&amp;DATE(2025,6,31)) = 0
</f>
        <v>1</v>
      </c>
      <c r="Q14" s="63" t="b">
        <f t="array" ref="Q14">COUNTIFS(Absenses!14:14, "&gt;="&amp;DATE(2025,7,1), Absenses!14:14, "&lt;="&amp;DATE(2025,7,31)) = 0
</f>
        <v>1</v>
      </c>
      <c r="R14" s="63" t="b">
        <f t="array" ref="R14">COUNTIFS(Absenses!14:14, "&gt;="&amp;DATE(2025,8,1), Absenses!14:14, "&lt;="&amp;DATE(2025,8,31)) = 0
</f>
        <v>1</v>
      </c>
      <c r="S14" s="63" t="b">
        <f t="array" ref="S14">COUNTIFS(Absenses!14:14, "&gt;="&amp;DATE(2025,9,1), Absenses!14:14, "&lt;="&amp;DATE(2025,9,31)) = 0
</f>
        <v>1</v>
      </c>
      <c r="T14" s="63" t="b">
        <f t="array" ref="T14">COUNTIFS(Absenses!14:14, "&gt;="&amp;DATE(2025,10,1), Absenses!14:14, "&lt;="&amp;DATE(2025,10,31)) = 0
</f>
        <v>1</v>
      </c>
      <c r="U14" s="63" t="b">
        <f t="array" ref="U14">COUNTIFS(Absenses!14:14, "&gt;="&amp;DATE(2025,11,1), Absenses!14:14, "&lt;="&amp;DATE(2025,11,31)) = 0
</f>
        <v>1</v>
      </c>
      <c r="V14" s="65" t="b">
        <f t="array" ref="V14">COUNTIFS(Absenses!14:14, "&gt;="&amp;DATE(2025,12,1), Absenses!14:14, "&lt;="&amp;DATE(2025,12,31)) = 0
</f>
        <v>1</v>
      </c>
    </row>
    <row r="15" ht="19.5" customHeight="1">
      <c r="A15" s="66" t="str">
        <f>UKGDat!A15</f>
        <v>FT</v>
      </c>
      <c r="B15" s="67">
        <f>UKGDat!B15</f>
        <v>45635</v>
      </c>
      <c r="C15" s="68" t="str">
        <f>UKGDat!C15</f>
        <v>Ashley</v>
      </c>
      <c r="D15" s="68" t="str">
        <f>UKGDat!D15</f>
        <v>Whightsel</v>
      </c>
      <c r="E15" s="68" t="str">
        <f>UKGDat!F15</f>
        <v>Clerk</v>
      </c>
      <c r="F15" s="69" t="str">
        <f>UKGDat!G15</f>
        <v>Ryan Brown</v>
      </c>
      <c r="G15" s="63" t="b">
        <f t="array" ref="G15">COUNTIFS(Absenses!15:15, "&gt;="&amp;DATE(2024,9,1), Absenses!15:15, "&lt;="&amp;DATE(2024,9,31)) = 0
</f>
        <v>1</v>
      </c>
      <c r="H15" s="63" t="b">
        <f t="array" ref="H15">COUNTIFS(Absenses!15:15, "&gt;="&amp;DATE(2024,10,1), Absenses!15:15, "&lt;="&amp;DATE(2024,10,31)) = 0
</f>
        <v>1</v>
      </c>
      <c r="I15" s="63" t="b">
        <f t="array" ref="I15">COUNTIFS(Absenses!15:15, "&gt;="&amp;DATE(2024,11,1), Absenses!15:15, "&lt;="&amp;DATE(2024,11,31)) = 0
</f>
        <v>1</v>
      </c>
      <c r="J15" s="63" t="b">
        <f t="array" ref="J15">COUNTIFS(Absenses!15:15, "&gt;="&amp;DATE(2024,12,1), Absenses!15:15, "&lt;="&amp;DATE(2024,12,31)) = 0
</f>
        <v>1</v>
      </c>
      <c r="K15" s="70" t="b">
        <f t="array" ref="K15">COUNTIFS(Absenses!15:15, "&gt;="&amp;DATE(2025,1,1), Absenses!15:15, "&lt;="&amp;DATE(2025,1,31)) = 0
</f>
        <v>0</v>
      </c>
      <c r="L15" s="63" t="b">
        <f t="array" ref="L15">COUNTIFS(Absenses!15:15, "&gt;="&amp;DATE(2025,2,1), Absenses!15:15, "&lt;="&amp;DATE(2025,2,31)) = 0
</f>
        <v>1</v>
      </c>
      <c r="M15" s="63" t="b">
        <f t="array" ref="M15">COUNTIFS(Absenses!15:15, "&gt;="&amp;DATE(2025,3,1), Absenses!15:15, "&lt;="&amp;DATE(2025,3,31)) = 0
</f>
        <v>1</v>
      </c>
      <c r="N15" s="70" t="b">
        <f t="array" ref="N15">COUNTIFS(Absenses!15:15, "&gt;="&amp;DATE(2025,4,1), Absenses!15:15, "&lt;="&amp;DATE(2025,4,31)) = 0
</f>
        <v>0</v>
      </c>
      <c r="O15" s="70" t="b">
        <f t="array" ref="O15">COUNTIFS(Absenses!15:15, "&gt;="&amp;DATE(2025,5,1), Absenses!15:15, "&lt;="&amp;DATE(2025,5,31)) = 0
</f>
        <v>0</v>
      </c>
      <c r="P15" s="70" t="b">
        <f t="array" ref="P15">COUNTIFS(Absenses!15:15, "&gt;="&amp;DATE(2025,6,1), Absenses!15:15, "&lt;="&amp;DATE(2025,6,31)) = 0
</f>
        <v>0</v>
      </c>
      <c r="Q15" s="63" t="b">
        <f t="array" ref="Q15">COUNTIFS(Absenses!15:15, "&gt;="&amp;DATE(2025,7,1), Absenses!15:15, "&lt;="&amp;DATE(2025,7,31)) = 0
</f>
        <v>1</v>
      </c>
      <c r="R15" s="63" t="b">
        <f t="array" ref="R15">COUNTIFS(Absenses!15:15, "&gt;="&amp;DATE(2025,8,1), Absenses!15:15, "&lt;="&amp;DATE(2025,8,31)) = 0
</f>
        <v>1</v>
      </c>
      <c r="S15" s="63" t="b">
        <f t="array" ref="S15">COUNTIFS(Absenses!15:15, "&gt;="&amp;DATE(2025,9,1), Absenses!15:15, "&lt;="&amp;DATE(2025,9,31)) = 0
</f>
        <v>1</v>
      </c>
      <c r="T15" s="63" t="b">
        <f t="array" ref="T15">COUNTIFS(Absenses!15:15, "&gt;="&amp;DATE(2025,10,1), Absenses!15:15, "&lt;="&amp;DATE(2025,10,31)) = 0
</f>
        <v>1</v>
      </c>
      <c r="U15" s="63" t="b">
        <f t="array" ref="U15">COUNTIFS(Absenses!15:15, "&gt;="&amp;DATE(2025,11,1), Absenses!15:15, "&lt;="&amp;DATE(2025,11,31)) = 0
</f>
        <v>1</v>
      </c>
      <c r="V15" s="65" t="b">
        <f t="array" ref="V15">COUNTIFS(Absenses!15:15, "&gt;="&amp;DATE(2025,12,1), Absenses!15:15, "&lt;="&amp;DATE(2025,12,31)) = 0
</f>
        <v>1</v>
      </c>
    </row>
    <row r="16" ht="19.5" customHeight="1">
      <c r="A16" s="59" t="str">
        <f>UKGDat!A16</f>
        <v>FT</v>
      </c>
      <c r="B16" s="60">
        <f>UKGDat!B16</f>
        <v>45065</v>
      </c>
      <c r="C16" s="61" t="str">
        <f>UKGDat!C16</f>
        <v>Angela</v>
      </c>
      <c r="D16" s="61" t="str">
        <f>UKGDat!D16</f>
        <v>Moss</v>
      </c>
      <c r="E16" s="73" t="str">
        <f>UKGDat!F16</f>
        <v>Clerk</v>
      </c>
      <c r="F16" s="62" t="str">
        <f>UKGDat!G16</f>
        <v>Ryan Brown</v>
      </c>
      <c r="G16" s="70" t="b">
        <f t="array" ref="G16">COUNTIFS(Absenses!16:16, "&gt;="&amp;DATE(2024,9,1), Absenses!16:16, "&lt;="&amp;DATE(2024,9,31)) = 0
</f>
        <v>0</v>
      </c>
      <c r="H16" s="70" t="b">
        <f t="array" ref="H16">COUNTIFS(Absenses!16:16, "&gt;="&amp;DATE(2024,10,1), Absenses!16:16, "&lt;="&amp;DATE(2024,10,31)) = 0
</f>
        <v>0</v>
      </c>
      <c r="I16" s="70" t="b">
        <f t="array" ref="I16">COUNTIFS(Absenses!16:16, "&gt;="&amp;DATE(2024,11,1), Absenses!16:16, "&lt;="&amp;DATE(2024,11,31)) = 0
</f>
        <v>0</v>
      </c>
      <c r="J16" s="63" t="b">
        <f t="array" ref="J16">COUNTIFS(Absenses!16:16, "&gt;="&amp;DATE(2024,12,1), Absenses!16:16, "&lt;="&amp;DATE(2024,12,31)) = 0
</f>
        <v>1</v>
      </c>
      <c r="K16" s="63" t="b">
        <f t="array" ref="K16">COUNTIFS(Absenses!16:16, "&gt;="&amp;DATE(2025,1,1), Absenses!16:16, "&lt;="&amp;DATE(2025,1,31)) = 0
</f>
        <v>1</v>
      </c>
      <c r="L16" s="70" t="b">
        <f t="array" ref="L16">COUNTIFS(Absenses!16:16, "&gt;="&amp;DATE(2025,2,1), Absenses!16:16, "&lt;="&amp;DATE(2025,2,31)) = 0
</f>
        <v>0</v>
      </c>
      <c r="M16" s="70" t="b">
        <f t="array" ref="M16">COUNTIFS(Absenses!16:16, "&gt;="&amp;DATE(2025,3,1), Absenses!16:16, "&lt;="&amp;DATE(2025,3,31)) = 0
</f>
        <v>0</v>
      </c>
      <c r="N16" s="70" t="b">
        <f t="array" ref="N16">COUNTIFS(Absenses!16:16, "&gt;="&amp;DATE(2025,4,1), Absenses!16:16, "&lt;="&amp;DATE(2025,4,31)) = 0
</f>
        <v>0</v>
      </c>
      <c r="O16" s="70" t="b">
        <f t="array" ref="O16">COUNTIFS(Absenses!16:16, "&gt;="&amp;DATE(2025,5,1), Absenses!16:16, "&lt;="&amp;DATE(2025,5,31)) = 0
</f>
        <v>0</v>
      </c>
      <c r="P16" s="63" t="b">
        <f t="array" ref="P16">COUNTIFS(Absenses!16:16, "&gt;="&amp;DATE(2025,6,1), Absenses!16:16, "&lt;="&amp;DATE(2025,6,31)) = 0
</f>
        <v>1</v>
      </c>
      <c r="Q16" s="63" t="b">
        <f t="array" ref="Q16">COUNTIFS(Absenses!16:16, "&gt;="&amp;DATE(2025,7,1), Absenses!16:16, "&lt;="&amp;DATE(2025,7,31)) = 0
</f>
        <v>1</v>
      </c>
      <c r="R16" s="63" t="b">
        <f t="array" ref="R16">COUNTIFS(Absenses!16:16, "&gt;="&amp;DATE(2025,8,1), Absenses!16:16, "&lt;="&amp;DATE(2025,8,31)) = 0
</f>
        <v>1</v>
      </c>
      <c r="S16" s="63" t="b">
        <f t="array" ref="S16">COUNTIFS(Absenses!16:16, "&gt;="&amp;DATE(2025,9,1), Absenses!16:16, "&lt;="&amp;DATE(2025,9,31)) = 0
</f>
        <v>1</v>
      </c>
      <c r="T16" s="63" t="b">
        <f t="array" ref="T16">COUNTIFS(Absenses!16:16, "&gt;="&amp;DATE(2025,10,1), Absenses!16:16, "&lt;="&amp;DATE(2025,10,31)) = 0
</f>
        <v>1</v>
      </c>
      <c r="U16" s="63" t="b">
        <f t="array" ref="U16">COUNTIFS(Absenses!16:16, "&gt;="&amp;DATE(2025,11,1), Absenses!16:16, "&lt;="&amp;DATE(2025,11,31)) = 0
</f>
        <v>1</v>
      </c>
      <c r="V16" s="65" t="b">
        <f t="array" ref="V16">COUNTIFS(Absenses!16:16, "&gt;="&amp;DATE(2025,12,1), Absenses!16:16, "&lt;="&amp;DATE(2025,12,31)) = 0
</f>
        <v>1</v>
      </c>
    </row>
    <row r="17" ht="19.5" customHeight="1">
      <c r="A17" s="66" t="str">
        <f>UKGDat!A17</f>
        <v>FT</v>
      </c>
      <c r="B17" s="67">
        <f>UKGDat!B17</f>
        <v>44452</v>
      </c>
      <c r="C17" s="68" t="str">
        <f>UKGDat!C17</f>
        <v>Karmen</v>
      </c>
      <c r="D17" s="68" t="str">
        <f>UKGDat!D17</f>
        <v>Nelson</v>
      </c>
      <c r="E17" s="67" t="str">
        <f>UKGDat!F17</f>
        <v>Clerk</v>
      </c>
      <c r="F17" s="69" t="str">
        <f>UKGDat!G17</f>
        <v>Ryan Brown</v>
      </c>
      <c r="G17" s="63" t="b">
        <f t="array" ref="G17">COUNTIFS(Absenses!17:17, "&gt;="&amp;DATE(2024,9,1), Absenses!17:17, "&lt;="&amp;DATE(2024,9,31)) = 0
</f>
        <v>1</v>
      </c>
      <c r="H17" s="63" t="b">
        <f t="array" ref="H17">COUNTIFS(Absenses!17:17, "&gt;="&amp;DATE(2024,10,1), Absenses!17:17, "&lt;="&amp;DATE(2024,10,31)) = 0
</f>
        <v>1</v>
      </c>
      <c r="I17" s="63" t="b">
        <f t="array" ref="I17">COUNTIFS(Absenses!17:17, "&gt;="&amp;DATE(2024,11,1), Absenses!17:17, "&lt;="&amp;DATE(2024,11,31)) = 0
</f>
        <v>1</v>
      </c>
      <c r="J17" s="63" t="b">
        <f t="array" ref="J17">COUNTIFS(Absenses!17:17, "&gt;="&amp;DATE(2024,12,1), Absenses!17:17, "&lt;="&amp;DATE(2024,12,31)) = 0
</f>
        <v>1</v>
      </c>
      <c r="K17" s="70" t="b">
        <f t="array" ref="K17">COUNTIFS(Absenses!17:17, "&gt;="&amp;DATE(2025,1,1), Absenses!17:17, "&lt;="&amp;DATE(2025,1,31)) = 0
</f>
        <v>0</v>
      </c>
      <c r="L17" s="63" t="b">
        <f t="array" ref="L17">COUNTIFS(Absenses!17:17, "&gt;="&amp;DATE(2025,2,1), Absenses!17:17, "&lt;="&amp;DATE(2025,2,31)) = 0
</f>
        <v>1</v>
      </c>
      <c r="M17" s="63" t="b">
        <f t="array" ref="M17">COUNTIFS(Absenses!17:17, "&gt;="&amp;DATE(2025,3,1), Absenses!17:17, "&lt;="&amp;DATE(2025,3,31)) = 0
</f>
        <v>1</v>
      </c>
      <c r="N17" s="63" t="b">
        <f t="array" ref="N17">COUNTIFS(Absenses!17:17, "&gt;="&amp;DATE(2025,4,1), Absenses!17:17, "&lt;="&amp;DATE(2025,4,31)) = 0
</f>
        <v>1</v>
      </c>
      <c r="O17" s="63" t="b">
        <f t="array" ref="O17">COUNTIFS(Absenses!17:17, "&gt;="&amp;DATE(2025,5,1), Absenses!17:17, "&lt;="&amp;DATE(2025,5,31)) = 0
</f>
        <v>1</v>
      </c>
      <c r="P17" s="63" t="b">
        <f t="array" ref="P17">COUNTIFS(Absenses!17:17, "&gt;="&amp;DATE(2025,6,1), Absenses!17:17, "&lt;="&amp;DATE(2025,6,31)) = 0
</f>
        <v>1</v>
      </c>
      <c r="Q17" s="63" t="b">
        <f t="array" ref="Q17">COUNTIFS(Absenses!17:17, "&gt;="&amp;DATE(2025,7,1), Absenses!17:17, "&lt;="&amp;DATE(2025,7,31)) = 0
</f>
        <v>1</v>
      </c>
      <c r="R17" s="63" t="b">
        <f t="array" ref="R17">COUNTIFS(Absenses!17:17, "&gt;="&amp;DATE(2025,8,1), Absenses!17:17, "&lt;="&amp;DATE(2025,8,31)) = 0
</f>
        <v>1</v>
      </c>
      <c r="S17" s="63" t="b">
        <f t="array" ref="S17">COUNTIFS(Absenses!17:17, "&gt;="&amp;DATE(2025,9,1), Absenses!17:17, "&lt;="&amp;DATE(2025,9,31)) = 0
</f>
        <v>1</v>
      </c>
      <c r="T17" s="63" t="b">
        <f t="array" ref="T17">COUNTIFS(Absenses!17:17, "&gt;="&amp;DATE(2025,10,1), Absenses!17:17, "&lt;="&amp;DATE(2025,10,31)) = 0
</f>
        <v>1</v>
      </c>
      <c r="U17" s="63" t="b">
        <f t="array" ref="U17">COUNTIFS(Absenses!17:17, "&gt;="&amp;DATE(2025,11,1), Absenses!17:17, "&lt;="&amp;DATE(2025,11,31)) = 0
</f>
        <v>1</v>
      </c>
      <c r="V17" s="65" t="b">
        <f t="array" ref="V17">COUNTIFS(Absenses!17:17, "&gt;="&amp;DATE(2025,12,1), Absenses!17:17, "&lt;="&amp;DATE(2025,12,31)) = 0
</f>
        <v>1</v>
      </c>
    </row>
    <row r="18" ht="19.5" customHeight="1">
      <c r="A18" s="59" t="str">
        <f>UKGDat!A18</f>
        <v>FT</v>
      </c>
      <c r="B18" s="60">
        <f>UKGDat!B18</f>
        <v>-611669</v>
      </c>
      <c r="C18" s="61" t="str">
        <f>UKGDat!C18</f>
        <v>Ingrid</v>
      </c>
      <c r="D18" s="61" t="str">
        <f>UKGDat!D18</f>
        <v>Heineman</v>
      </c>
      <c r="E18" s="61" t="str">
        <f>UKGDat!F18</f>
        <v>Clerk</v>
      </c>
      <c r="F18" s="62" t="str">
        <f>UKGDat!G18</f>
        <v>Ryan Brown</v>
      </c>
      <c r="G18" s="63" t="b">
        <f t="array" ref="G18">COUNTIFS(Absenses!18:18, "&gt;="&amp;DATE(2024,9,1), Absenses!18:18, "&lt;="&amp;DATE(2024,9,31)) = 0
</f>
        <v>1</v>
      </c>
      <c r="H18" s="63" t="b">
        <f t="array" ref="H18">COUNTIFS(Absenses!18:18, "&gt;="&amp;DATE(2024,10,1), Absenses!18:18, "&lt;="&amp;DATE(2024,10,31)) = 0
</f>
        <v>1</v>
      </c>
      <c r="I18" s="63" t="b">
        <f t="array" ref="I18">COUNTIFS(Absenses!18:18, "&gt;="&amp;DATE(2024,11,1), Absenses!18:18, "&lt;="&amp;DATE(2024,11,31)) = 0
</f>
        <v>1</v>
      </c>
      <c r="J18" s="63" t="b">
        <f t="array" ref="J18">COUNTIFS(Absenses!18:18, "&gt;="&amp;DATE(2024,12,1), Absenses!18:18, "&lt;="&amp;DATE(2024,12,31)) = 0
</f>
        <v>1</v>
      </c>
      <c r="K18" s="63" t="b">
        <f t="array" ref="K18">COUNTIFS(Absenses!18:18, "&gt;="&amp;DATE(2025,1,1), Absenses!18:18, "&lt;="&amp;DATE(2025,1,31)) = 0
</f>
        <v>1</v>
      </c>
      <c r="L18" s="63" t="b">
        <f t="array" ref="L18">COUNTIFS(Absenses!18:18, "&gt;="&amp;DATE(2025,2,1), Absenses!18:18, "&lt;="&amp;DATE(2025,2,31)) = 0
</f>
        <v>1</v>
      </c>
      <c r="M18" s="63" t="b">
        <f t="array" ref="M18">COUNTIFS(Absenses!18:18, "&gt;="&amp;DATE(2025,3,1), Absenses!18:18, "&lt;="&amp;DATE(2025,3,31)) = 0
</f>
        <v>1</v>
      </c>
      <c r="N18" s="70" t="b">
        <f t="array" ref="N18">COUNTIFS(Absenses!18:18, "&gt;="&amp;DATE(2025,4,1), Absenses!18:18, "&lt;="&amp;DATE(2025,4,31)) = 0
</f>
        <v>0</v>
      </c>
      <c r="O18" s="63" t="b">
        <f t="array" ref="O18">COUNTIFS(Absenses!18:18, "&gt;="&amp;DATE(2025,5,1), Absenses!18:18, "&lt;="&amp;DATE(2025,5,31)) = 0
</f>
        <v>1</v>
      </c>
      <c r="P18" s="63" t="b">
        <f t="array" ref="P18">COUNTIFS(Absenses!18:18, "&gt;="&amp;DATE(2025,6,1), Absenses!18:18, "&lt;="&amp;DATE(2025,6,31)) = 0
</f>
        <v>1</v>
      </c>
      <c r="Q18" s="63" t="b">
        <f t="array" ref="Q18">COUNTIFS(Absenses!18:18, "&gt;="&amp;DATE(2025,7,1), Absenses!18:18, "&lt;="&amp;DATE(2025,7,31)) = 0
</f>
        <v>1</v>
      </c>
      <c r="R18" s="63" t="b">
        <f t="array" ref="R18">COUNTIFS(Absenses!18:18, "&gt;="&amp;DATE(2025,8,1), Absenses!18:18, "&lt;="&amp;DATE(2025,8,31)) = 0
</f>
        <v>1</v>
      </c>
      <c r="S18" s="63" t="b">
        <f t="array" ref="S18">COUNTIFS(Absenses!18:18, "&gt;="&amp;DATE(2025,9,1), Absenses!18:18, "&lt;="&amp;DATE(2025,9,31)) = 0
</f>
        <v>1</v>
      </c>
      <c r="T18" s="63" t="b">
        <f t="array" ref="T18">COUNTIFS(Absenses!18:18, "&gt;="&amp;DATE(2025,10,1), Absenses!18:18, "&lt;="&amp;DATE(2025,10,31)) = 0
</f>
        <v>1</v>
      </c>
      <c r="U18" s="63" t="b">
        <f t="array" ref="U18">COUNTIFS(Absenses!18:18, "&gt;="&amp;DATE(2025,11,1), Absenses!18:18, "&lt;="&amp;DATE(2025,11,31)) = 0
</f>
        <v>1</v>
      </c>
      <c r="V18" s="65" t="b">
        <f t="array" ref="V18">COUNTIFS(Absenses!18:18, "&gt;="&amp;DATE(2025,12,1), Absenses!18:18, "&lt;="&amp;DATE(2025,12,31)) = 0
</f>
        <v>1</v>
      </c>
    </row>
    <row r="19" ht="19.5" customHeight="1">
      <c r="A19" s="66" t="str">
        <f>UKGDat!A19</f>
        <v>FT</v>
      </c>
      <c r="B19" s="67">
        <f>UKGDat!B19</f>
        <v>44200</v>
      </c>
      <c r="C19" s="68" t="str">
        <f>UKGDat!C19</f>
        <v>Omar</v>
      </c>
      <c r="D19" s="68" t="str">
        <f>UKGDat!D19</f>
        <v>Ramirez Cruz</v>
      </c>
      <c r="E19" s="67" t="str">
        <f>UKGDat!F19</f>
        <v>Clerk</v>
      </c>
      <c r="F19" s="69" t="str">
        <f>UKGDat!G19</f>
        <v>Ryan Brown</v>
      </c>
      <c r="G19" s="70" t="b">
        <f t="array" ref="G19">COUNTIFS(Absenses!19:19, "&gt;="&amp;DATE(2024,9,1), Absenses!19:19, "&lt;="&amp;DATE(2024,9,31)) = 0
</f>
        <v>0</v>
      </c>
      <c r="H19" s="70" t="b">
        <f t="array" ref="H19">COUNTIFS(Absenses!19:19, "&gt;="&amp;DATE(2024,10,1), Absenses!19:19, "&lt;="&amp;DATE(2024,10,31)) = 0
</f>
        <v>0</v>
      </c>
      <c r="I19" s="63" t="b">
        <f t="array" ref="I19">COUNTIFS(Absenses!19:19, "&gt;="&amp;DATE(2024,11,1), Absenses!19:19, "&lt;="&amp;DATE(2024,11,31)) = 0
</f>
        <v>1</v>
      </c>
      <c r="J19" s="63" t="b">
        <f t="array" ref="J19">COUNTIFS(Absenses!19:19, "&gt;="&amp;DATE(2024,12,1), Absenses!19:19, "&lt;="&amp;DATE(2024,12,31)) = 0
</f>
        <v>1</v>
      </c>
      <c r="K19" s="63" t="b">
        <f t="array" ref="K19">COUNTIFS(Absenses!19:19, "&gt;="&amp;DATE(2025,1,1), Absenses!19:19, "&lt;="&amp;DATE(2025,1,31)) = 0
</f>
        <v>1</v>
      </c>
      <c r="L19" s="63" t="b">
        <f t="array" ref="L19">COUNTIFS(Absenses!19:19, "&gt;="&amp;DATE(2025,2,1), Absenses!19:19, "&lt;="&amp;DATE(2025,2,31)) = 0
</f>
        <v>1</v>
      </c>
      <c r="M19" s="63" t="b">
        <f t="array" ref="M19">COUNTIFS(Absenses!19:19, "&gt;="&amp;DATE(2025,3,1), Absenses!19:19, "&lt;="&amp;DATE(2025,3,31)) = 0
</f>
        <v>1</v>
      </c>
      <c r="N19" s="63" t="b">
        <f t="array" ref="N19">COUNTIFS(Absenses!19:19, "&gt;="&amp;DATE(2025,4,1), Absenses!19:19, "&lt;="&amp;DATE(2025,4,31)) = 0
</f>
        <v>1</v>
      </c>
      <c r="O19" s="63" t="b">
        <f t="array" ref="O19">COUNTIFS(Absenses!19:19, "&gt;="&amp;DATE(2025,5,1), Absenses!19:19, "&lt;="&amp;DATE(2025,5,31)) = 0
</f>
        <v>1</v>
      </c>
      <c r="P19" s="63" t="b">
        <f t="array" ref="P19">COUNTIFS(Absenses!19:19, "&gt;="&amp;DATE(2025,6,1), Absenses!19:19, "&lt;="&amp;DATE(2025,6,31)) = 0
</f>
        <v>1</v>
      </c>
      <c r="Q19" s="63" t="b">
        <f t="array" ref="Q19">COUNTIFS(Absenses!19:19, "&gt;="&amp;DATE(2025,7,1), Absenses!19:19, "&lt;="&amp;DATE(2025,7,31)) = 0
</f>
        <v>1</v>
      </c>
      <c r="R19" s="63" t="b">
        <f t="array" ref="R19">COUNTIFS(Absenses!19:19, "&gt;="&amp;DATE(2025,8,1), Absenses!19:19, "&lt;="&amp;DATE(2025,8,31)) = 0
</f>
        <v>1</v>
      </c>
      <c r="S19" s="63" t="b">
        <f t="array" ref="S19">COUNTIFS(Absenses!19:19, "&gt;="&amp;DATE(2025,9,1), Absenses!19:19, "&lt;="&amp;DATE(2025,9,31)) = 0
</f>
        <v>1</v>
      </c>
      <c r="T19" s="63" t="b">
        <f t="array" ref="T19">COUNTIFS(Absenses!19:19, "&gt;="&amp;DATE(2025,10,1), Absenses!19:19, "&lt;="&amp;DATE(2025,10,31)) = 0
</f>
        <v>1</v>
      </c>
      <c r="U19" s="63" t="b">
        <f t="array" ref="U19">COUNTIFS(Absenses!19:19, "&gt;="&amp;DATE(2025,11,1), Absenses!19:19, "&lt;="&amp;DATE(2025,11,31)) = 0
</f>
        <v>1</v>
      </c>
      <c r="V19" s="65" t="b">
        <f t="array" ref="V19">COUNTIFS(Absenses!19:19, "&gt;="&amp;DATE(2025,12,1), Absenses!19:19, "&lt;="&amp;DATE(2025,12,31)) = 0
</f>
        <v>1</v>
      </c>
    </row>
    <row r="20" ht="19.5" customHeight="1">
      <c r="A20" s="59" t="str">
        <f>UKGDat!A20</f>
        <v>FT</v>
      </c>
      <c r="B20" s="60">
        <f>UKGDat!B20</f>
        <v>45393</v>
      </c>
      <c r="C20" s="61" t="str">
        <f>UKGDat!C20</f>
        <v>Dorian</v>
      </c>
      <c r="D20" s="61" t="str">
        <f>UKGDat!D20</f>
        <v>Grant</v>
      </c>
      <c r="E20" s="60" t="str">
        <f>UKGDat!F20</f>
        <v>Clerk</v>
      </c>
      <c r="F20" s="62" t="str">
        <f>UKGDat!G20</f>
        <v>Ryan Brown</v>
      </c>
      <c r="G20" s="63" t="b">
        <f t="array" ref="G20">COUNTIFS(Absenses!20:20, "&gt;="&amp;DATE(2024,9,1), Absenses!20:20, "&lt;="&amp;DATE(2024,9,31)) = 0
</f>
        <v>1</v>
      </c>
      <c r="H20" s="63" t="b">
        <f t="array" ref="H20">COUNTIFS(Absenses!20:20, "&gt;="&amp;DATE(2024,10,1), Absenses!20:20, "&lt;="&amp;DATE(2024,10,31)) = 0
</f>
        <v>1</v>
      </c>
      <c r="I20" s="70" t="b">
        <f t="array" ref="I20">COUNTIFS(Absenses!20:20, "&gt;="&amp;DATE(2024,11,1), Absenses!20:20, "&lt;="&amp;DATE(2024,11,31)) = 0
</f>
        <v>0</v>
      </c>
      <c r="J20" s="63" t="b">
        <f t="array" ref="J20">COUNTIFS(Absenses!20:20, "&gt;="&amp;DATE(2024,12,1), Absenses!20:20, "&lt;="&amp;DATE(2024,12,31)) = 0
</f>
        <v>1</v>
      </c>
      <c r="K20" s="70" t="b">
        <f t="array" ref="K20">COUNTIFS(Absenses!20:20, "&gt;="&amp;DATE(2025,1,1), Absenses!20:20, "&lt;="&amp;DATE(2025,1,31)) = 0
</f>
        <v>0</v>
      </c>
      <c r="L20" s="63" t="b">
        <f t="array" ref="L20">COUNTIFS(Absenses!20:20, "&gt;="&amp;DATE(2025,2,1), Absenses!20:20, "&lt;="&amp;DATE(2025,2,31)) = 0
</f>
        <v>1</v>
      </c>
      <c r="M20" s="63" t="b">
        <f t="array" ref="M20">COUNTIFS(Absenses!20:20, "&gt;="&amp;DATE(2025,3,1), Absenses!20:20, "&lt;="&amp;DATE(2025,3,31)) = 0
</f>
        <v>1</v>
      </c>
      <c r="N20" s="63" t="b">
        <f t="array" ref="N20">COUNTIFS(Absenses!20:20, "&gt;="&amp;DATE(2025,4,1), Absenses!20:20, "&lt;="&amp;DATE(2025,4,31)) = 0
</f>
        <v>1</v>
      </c>
      <c r="O20" s="63" t="b">
        <f t="array" ref="O20">COUNTIFS(Absenses!20:20, "&gt;="&amp;DATE(2025,5,1), Absenses!20:20, "&lt;="&amp;DATE(2025,5,31)) = 0
</f>
        <v>1</v>
      </c>
      <c r="P20" s="63" t="b">
        <f t="array" ref="P20">COUNTIFS(Absenses!20:20, "&gt;="&amp;DATE(2025,6,1), Absenses!20:20, "&lt;="&amp;DATE(2025,6,31)) = 0
</f>
        <v>1</v>
      </c>
      <c r="Q20" s="63" t="b">
        <f t="array" ref="Q20">COUNTIFS(Absenses!20:20, "&gt;="&amp;DATE(2025,7,1), Absenses!20:20, "&lt;="&amp;DATE(2025,7,31)) = 0
</f>
        <v>1</v>
      </c>
      <c r="R20" s="63" t="b">
        <f t="array" ref="R20">COUNTIFS(Absenses!20:20, "&gt;="&amp;DATE(2025,8,1), Absenses!20:20, "&lt;="&amp;DATE(2025,8,31)) = 0
</f>
        <v>1</v>
      </c>
      <c r="S20" s="63" t="b">
        <f t="array" ref="S20">COUNTIFS(Absenses!20:20, "&gt;="&amp;DATE(2025,9,1), Absenses!20:20, "&lt;="&amp;DATE(2025,9,31)) = 0
</f>
        <v>1</v>
      </c>
      <c r="T20" s="63" t="b">
        <f t="array" ref="T20">COUNTIFS(Absenses!20:20, "&gt;="&amp;DATE(2025,10,1), Absenses!20:20, "&lt;="&amp;DATE(2025,10,31)) = 0
</f>
        <v>1</v>
      </c>
      <c r="U20" s="63" t="b">
        <f t="array" ref="U20">COUNTIFS(Absenses!20:20, "&gt;="&amp;DATE(2025,11,1), Absenses!20:20, "&lt;="&amp;DATE(2025,11,31)) = 0
</f>
        <v>1</v>
      </c>
      <c r="V20" s="65" t="b">
        <f t="array" ref="V20">COUNTIFS(Absenses!20:20, "&gt;="&amp;DATE(2025,12,1), Absenses!20:20, "&lt;="&amp;DATE(2025,12,31)) = 0
</f>
        <v>1</v>
      </c>
    </row>
    <row r="21" ht="19.5" customHeight="1">
      <c r="A21" s="66" t="str">
        <f>UKGDat!A21</f>
        <v>FT</v>
      </c>
      <c r="B21" s="67">
        <f>UKGDat!B21</f>
        <v>42229</v>
      </c>
      <c r="C21" s="68" t="str">
        <f>UKGDat!C21</f>
        <v>Lisa</v>
      </c>
      <c r="D21" s="68" t="str">
        <f>UKGDat!D21</f>
        <v>Mabry</v>
      </c>
      <c r="E21" s="67" t="str">
        <f>UKGDat!F21</f>
        <v>Clerk</v>
      </c>
      <c r="F21" s="69" t="str">
        <f>UKGDat!G21</f>
        <v>Ryan Brown</v>
      </c>
      <c r="G21" s="63" t="b">
        <f t="array" ref="G21">COUNTIFS(Absenses!21:21, "&gt;="&amp;DATE(2024,9,1), Absenses!21:21, "&lt;="&amp;DATE(2024,9,31)) = 0
</f>
        <v>1</v>
      </c>
      <c r="H21" s="63" t="b">
        <f t="array" ref="H21">COUNTIFS(Absenses!21:21, "&gt;="&amp;DATE(2024,10,1), Absenses!21:21, "&lt;="&amp;DATE(2024,10,31)) = 0
</f>
        <v>1</v>
      </c>
      <c r="I21" s="63" t="b">
        <f t="array" ref="I21">COUNTIFS(Absenses!21:21, "&gt;="&amp;DATE(2024,11,1), Absenses!21:21, "&lt;="&amp;DATE(2024,11,31)) = 0
</f>
        <v>1</v>
      </c>
      <c r="J21" s="63" t="b">
        <f t="array" ref="J21">COUNTIFS(Absenses!21:21, "&gt;="&amp;DATE(2024,12,1), Absenses!21:21, "&lt;="&amp;DATE(2024,12,31)) = 0
</f>
        <v>1</v>
      </c>
      <c r="K21" s="63" t="b">
        <f t="array" ref="K21">COUNTIFS(Absenses!21:21, "&gt;="&amp;DATE(2025,1,1), Absenses!21:21, "&lt;="&amp;DATE(2025,1,31)) = 0
</f>
        <v>1</v>
      </c>
      <c r="L21" s="63" t="b">
        <f t="array" ref="L21">COUNTIFS(Absenses!21:21, "&gt;="&amp;DATE(2025,2,1), Absenses!21:21, "&lt;="&amp;DATE(2025,2,31)) = 0
</f>
        <v>1</v>
      </c>
      <c r="M21" s="63" t="b">
        <f t="array" ref="M21">COUNTIFS(Absenses!21:21, "&gt;="&amp;DATE(2025,3,1), Absenses!21:21, "&lt;="&amp;DATE(2025,3,31)) = 0
</f>
        <v>1</v>
      </c>
      <c r="N21" s="70" t="b">
        <f t="array" ref="N21">COUNTIFS(Absenses!21:21, "&gt;="&amp;DATE(2025,4,1), Absenses!21:21, "&lt;="&amp;DATE(2025,4,31)) = 0
</f>
        <v>0</v>
      </c>
      <c r="O21" s="63" t="b">
        <f t="array" ref="O21">COUNTIFS(Absenses!21:21, "&gt;="&amp;DATE(2025,5,1), Absenses!21:21, "&lt;="&amp;DATE(2025,5,31)) = 0
</f>
        <v>1</v>
      </c>
      <c r="P21" s="63" t="b">
        <f t="array" ref="P21">COUNTIFS(Absenses!21:21, "&gt;="&amp;DATE(2025,6,1), Absenses!21:21, "&lt;="&amp;DATE(2025,6,31)) = 0
</f>
        <v>1</v>
      </c>
      <c r="Q21" s="63" t="b">
        <f t="array" ref="Q21">COUNTIFS(Absenses!21:21, "&gt;="&amp;DATE(2025,7,1), Absenses!21:21, "&lt;="&amp;DATE(2025,7,31)) = 0
</f>
        <v>1</v>
      </c>
      <c r="R21" s="63" t="b">
        <f t="array" ref="R21">COUNTIFS(Absenses!21:21, "&gt;="&amp;DATE(2025,8,1), Absenses!21:21, "&lt;="&amp;DATE(2025,8,31)) = 0
</f>
        <v>1</v>
      </c>
      <c r="S21" s="63" t="b">
        <f t="array" ref="S21">COUNTIFS(Absenses!21:21, "&gt;="&amp;DATE(2025,9,1), Absenses!21:21, "&lt;="&amp;DATE(2025,9,31)) = 0
</f>
        <v>1</v>
      </c>
      <c r="T21" s="63" t="b">
        <f t="array" ref="T21">COUNTIFS(Absenses!21:21, "&gt;="&amp;DATE(2025,10,1), Absenses!21:21, "&lt;="&amp;DATE(2025,10,31)) = 0
</f>
        <v>1</v>
      </c>
      <c r="U21" s="63" t="b">
        <f t="array" ref="U21">COUNTIFS(Absenses!21:21, "&gt;="&amp;DATE(2025,11,1), Absenses!21:21, "&lt;="&amp;DATE(2025,11,31)) = 0
</f>
        <v>1</v>
      </c>
      <c r="V21" s="65" t="b">
        <f t="array" ref="V21">COUNTIFS(Absenses!21:21, "&gt;="&amp;DATE(2025,12,1), Absenses!21:21, "&lt;="&amp;DATE(2025,12,31)) = 0
</f>
        <v>1</v>
      </c>
    </row>
    <row r="22" ht="19.5" customHeight="1">
      <c r="A22" s="59" t="str">
        <f>UKGDat!A22</f>
        <v>FT</v>
      </c>
      <c r="B22" s="60">
        <f>UKGDat!B22</f>
        <v>36836</v>
      </c>
      <c r="C22" s="61" t="str">
        <f>UKGDat!C22</f>
        <v>Lynn</v>
      </c>
      <c r="D22" s="61" t="str">
        <f>UKGDat!D22</f>
        <v>Kerst</v>
      </c>
      <c r="E22" s="60" t="str">
        <f>UKGDat!F22</f>
        <v>Clerk</v>
      </c>
      <c r="F22" s="62" t="str">
        <f>UKGDat!G22</f>
        <v>Ryan Brown</v>
      </c>
      <c r="G22" s="63" t="b">
        <f t="array" ref="G22">COUNTIFS(Absenses!22:22, "&gt;="&amp;DATE(2024,9,1), Absenses!22:22, "&lt;="&amp;DATE(2024,9,31)) = 0
</f>
        <v>1</v>
      </c>
      <c r="H22" s="63" t="b">
        <f t="array" ref="H22">COUNTIFS(Absenses!22:22, "&gt;="&amp;DATE(2024,10,1), Absenses!22:22, "&lt;="&amp;DATE(2024,10,31)) = 0
</f>
        <v>1</v>
      </c>
      <c r="I22" s="63" t="b">
        <f t="array" ref="I22">COUNTIFS(Absenses!22:22, "&gt;="&amp;DATE(2024,11,1), Absenses!22:22, "&lt;="&amp;DATE(2024,11,31)) = 0
</f>
        <v>1</v>
      </c>
      <c r="J22" s="63" t="b">
        <f t="array" ref="J22">COUNTIFS(Absenses!22:22, "&gt;="&amp;DATE(2024,12,1), Absenses!22:22, "&lt;="&amp;DATE(2024,12,31)) = 0
</f>
        <v>1</v>
      </c>
      <c r="K22" s="63" t="b">
        <f t="array" ref="K22">COUNTIFS(Absenses!22:22, "&gt;="&amp;DATE(2025,1,1), Absenses!22:22, "&lt;="&amp;DATE(2025,1,31)) = 0
</f>
        <v>1</v>
      </c>
      <c r="L22" s="63" t="b">
        <f t="array" ref="L22">COUNTIFS(Absenses!22:22, "&gt;="&amp;DATE(2025,2,1), Absenses!22:22, "&lt;="&amp;DATE(2025,2,31)) = 0
</f>
        <v>1</v>
      </c>
      <c r="M22" s="63" t="b">
        <f t="array" ref="M22">COUNTIFS(Absenses!22:22, "&gt;="&amp;DATE(2025,3,1), Absenses!22:22, "&lt;="&amp;DATE(2025,3,31)) = 0
</f>
        <v>1</v>
      </c>
      <c r="N22" s="70" t="b">
        <f t="array" ref="N22">COUNTIFS(Absenses!22:22, "&gt;="&amp;DATE(2025,4,1), Absenses!22:22, "&lt;="&amp;DATE(2025,4,31)) = 0
</f>
        <v>0</v>
      </c>
      <c r="O22" s="70" t="b">
        <f t="array" ref="O22">COUNTIFS(Absenses!22:22, "&gt;="&amp;DATE(2025,5,1), Absenses!22:22, "&lt;="&amp;DATE(2025,5,31)) = 0
</f>
        <v>0</v>
      </c>
      <c r="P22" s="63" t="b">
        <f t="array" ref="P22">COUNTIFS(Absenses!22:22, "&gt;="&amp;DATE(2025,6,1), Absenses!22:22, "&lt;="&amp;DATE(2025,6,31)) = 0
</f>
        <v>1</v>
      </c>
      <c r="Q22" s="63" t="b">
        <f t="array" ref="Q22">COUNTIFS(Absenses!22:22, "&gt;="&amp;DATE(2025,7,1), Absenses!22:22, "&lt;="&amp;DATE(2025,7,31)) = 0
</f>
        <v>1</v>
      </c>
      <c r="R22" s="63" t="b">
        <f t="array" ref="R22">COUNTIFS(Absenses!22:22, "&gt;="&amp;DATE(2025,8,1), Absenses!22:22, "&lt;="&amp;DATE(2025,8,31)) = 0
</f>
        <v>1</v>
      </c>
      <c r="S22" s="63" t="b">
        <f t="array" ref="S22">COUNTIFS(Absenses!22:22, "&gt;="&amp;DATE(2025,9,1), Absenses!22:22, "&lt;="&amp;DATE(2025,9,31)) = 0
</f>
        <v>1</v>
      </c>
      <c r="T22" s="63" t="b">
        <f t="array" ref="T22">COUNTIFS(Absenses!22:22, "&gt;="&amp;DATE(2025,10,1), Absenses!22:22, "&lt;="&amp;DATE(2025,10,31)) = 0
</f>
        <v>1</v>
      </c>
      <c r="U22" s="63" t="b">
        <f t="array" ref="U22">COUNTIFS(Absenses!22:22, "&gt;="&amp;DATE(2025,11,1), Absenses!22:22, "&lt;="&amp;DATE(2025,11,31)) = 0
</f>
        <v>1</v>
      </c>
      <c r="V22" s="65" t="b">
        <f t="array" ref="V22">COUNTIFS(Absenses!22:22, "&gt;="&amp;DATE(2025,12,1), Absenses!22:22, "&lt;="&amp;DATE(2025,12,31)) = 0
</f>
        <v>1</v>
      </c>
    </row>
    <row r="23" ht="19.5" customHeight="1">
      <c r="A23" s="66" t="str">
        <f>UKGDat!A23</f>
        <v>FT</v>
      </c>
      <c r="B23" s="67">
        <f>UKGDat!B23</f>
        <v>43899</v>
      </c>
      <c r="C23" s="68" t="str">
        <f>UKGDat!C23</f>
        <v>Regina</v>
      </c>
      <c r="D23" s="68" t="str">
        <f>UKGDat!D23</f>
        <v>Barnett</v>
      </c>
      <c r="E23" s="74" t="str">
        <f>UKGDat!F23</f>
        <v>Clerk</v>
      </c>
      <c r="F23" s="69" t="str">
        <f>UKGDat!G23</f>
        <v>Ryan Brown</v>
      </c>
      <c r="G23" s="63" t="b">
        <f t="array" ref="G23">COUNTIFS(Absenses!23:23, "&gt;="&amp;DATE(2024,9,1), Absenses!23:23, "&lt;="&amp;DATE(2024,9,31)) = 0
</f>
        <v>1</v>
      </c>
      <c r="H23" s="63" t="b">
        <f t="array" ref="H23">COUNTIFS(Absenses!23:23, "&gt;="&amp;DATE(2024,10,1), Absenses!23:23, "&lt;="&amp;DATE(2024,10,31)) = 0
</f>
        <v>1</v>
      </c>
      <c r="I23" s="63" t="b">
        <f t="array" ref="I23">COUNTIFS(Absenses!23:23, "&gt;="&amp;DATE(2024,11,1), Absenses!23:23, "&lt;="&amp;DATE(2024,11,31)) = 0
</f>
        <v>1</v>
      </c>
      <c r="J23" s="63" t="b">
        <f t="array" ref="J23">COUNTIFS(Absenses!23:23, "&gt;="&amp;DATE(2024,12,1), Absenses!23:23, "&lt;="&amp;DATE(2024,12,31)) = 0
</f>
        <v>1</v>
      </c>
      <c r="K23" s="63" t="b">
        <f t="array" ref="K23">COUNTIFS(Absenses!23:23, "&gt;="&amp;DATE(2025,1,1), Absenses!23:23, "&lt;="&amp;DATE(2025,1,31)) = 0
</f>
        <v>1</v>
      </c>
      <c r="L23" s="63" t="b">
        <f t="array" ref="L23">COUNTIFS(Absenses!23:23, "&gt;="&amp;DATE(2025,2,1), Absenses!23:23, "&lt;="&amp;DATE(2025,2,31)) = 0
</f>
        <v>1</v>
      </c>
      <c r="M23" s="63" t="b">
        <f t="array" ref="M23">COUNTIFS(Absenses!23:23, "&gt;="&amp;DATE(2025,3,1), Absenses!23:23, "&lt;="&amp;DATE(2025,3,31)) = 0
</f>
        <v>1</v>
      </c>
      <c r="N23" s="63" t="b">
        <f t="array" ref="N23">COUNTIFS(Absenses!23:23, "&gt;="&amp;DATE(2025,4,1), Absenses!23:23, "&lt;="&amp;DATE(2025,4,31)) = 0
</f>
        <v>1</v>
      </c>
      <c r="O23" s="63" t="b">
        <f t="array" ref="O23">COUNTIFS(Absenses!23:23, "&gt;="&amp;DATE(2025,5,1), Absenses!23:23, "&lt;="&amp;DATE(2025,5,31)) = 0
</f>
        <v>1</v>
      </c>
      <c r="P23" s="63" t="b">
        <f t="array" ref="P23">COUNTIFS(Absenses!23:23, "&gt;="&amp;DATE(2025,6,1), Absenses!23:23, "&lt;="&amp;DATE(2025,6,31)) = 0
</f>
        <v>1</v>
      </c>
      <c r="Q23" s="63" t="b">
        <f t="array" ref="Q23">COUNTIFS(Absenses!23:23, "&gt;="&amp;DATE(2025,7,1), Absenses!23:23, "&lt;="&amp;DATE(2025,7,31)) = 0
</f>
        <v>1</v>
      </c>
      <c r="R23" s="63" t="b">
        <f t="array" ref="R23">COUNTIFS(Absenses!23:23, "&gt;="&amp;DATE(2025,8,1), Absenses!23:23, "&lt;="&amp;DATE(2025,8,31)) = 0
</f>
        <v>1</v>
      </c>
      <c r="S23" s="63" t="b">
        <f t="array" ref="S23">COUNTIFS(Absenses!23:23, "&gt;="&amp;DATE(2025,9,1), Absenses!23:23, "&lt;="&amp;DATE(2025,9,31)) = 0
</f>
        <v>1</v>
      </c>
      <c r="T23" s="63" t="b">
        <f t="array" ref="T23">COUNTIFS(Absenses!23:23, "&gt;="&amp;DATE(2025,10,1), Absenses!23:23, "&lt;="&amp;DATE(2025,10,31)) = 0
</f>
        <v>1</v>
      </c>
      <c r="U23" s="63" t="b">
        <f t="array" ref="U23">COUNTIFS(Absenses!23:23, "&gt;="&amp;DATE(2025,11,1), Absenses!23:23, "&lt;="&amp;DATE(2025,11,31)) = 0
</f>
        <v>1</v>
      </c>
      <c r="V23" s="65" t="b">
        <f t="array" ref="V23">COUNTIFS(Absenses!23:23, "&gt;="&amp;DATE(2025,12,1), Absenses!23:23, "&lt;="&amp;DATE(2025,12,31)) = 0
</f>
        <v>1</v>
      </c>
    </row>
    <row r="24" ht="19.5" customHeight="1">
      <c r="A24" s="59" t="str">
        <f>UKGDat!A24</f>
        <v>FT</v>
      </c>
      <c r="B24" s="60">
        <f>UKGDat!B24</f>
        <v>44550</v>
      </c>
      <c r="C24" s="61" t="str">
        <f>UKGDat!C24</f>
        <v>Shelly</v>
      </c>
      <c r="D24" s="61" t="str">
        <f>UKGDat!D24</f>
        <v>Beckman</v>
      </c>
      <c r="E24" s="60" t="str">
        <f>UKGDat!F24</f>
        <v>Clerk</v>
      </c>
      <c r="F24" s="62" t="str">
        <f>UKGDat!G24</f>
        <v>Ryan Brown</v>
      </c>
      <c r="G24" s="63" t="b">
        <f t="array" ref="G24">COUNTIFS(Absenses!24:24, "&gt;="&amp;DATE(2024,9,1), Absenses!24:24, "&lt;="&amp;DATE(2024,9,31)) = 0
</f>
        <v>1</v>
      </c>
      <c r="H24" s="70" t="b">
        <f t="array" ref="H24">COUNTIFS(Absenses!24:24, "&gt;="&amp;DATE(2024,10,1), Absenses!24:24, "&lt;="&amp;DATE(2024,10,31)) = 0
</f>
        <v>0</v>
      </c>
      <c r="I24" s="63" t="b">
        <f t="array" ref="I24">COUNTIFS(Absenses!24:24, "&gt;="&amp;DATE(2024,11,1), Absenses!24:24, "&lt;="&amp;DATE(2024,11,31)) = 0
</f>
        <v>1</v>
      </c>
      <c r="J24" s="63" t="b">
        <f t="array" ref="J24">COUNTIFS(Absenses!24:24, "&gt;="&amp;DATE(2024,12,1), Absenses!24:24, "&lt;="&amp;DATE(2024,12,31)) = 0
</f>
        <v>1</v>
      </c>
      <c r="K24" s="70" t="b">
        <f t="array" ref="K24">COUNTIFS(Absenses!24:24, "&gt;="&amp;DATE(2025,1,1), Absenses!24:24, "&lt;="&amp;DATE(2025,1,31)) = 0
</f>
        <v>0</v>
      </c>
      <c r="L24" s="63" t="b">
        <f t="array" ref="L24">COUNTIFS(Absenses!24:24, "&gt;="&amp;DATE(2025,2,1), Absenses!24:24, "&lt;="&amp;DATE(2025,2,31)) = 0
</f>
        <v>1</v>
      </c>
      <c r="M24" s="63" t="b">
        <f t="array" ref="M24">COUNTIFS(Absenses!24:24, "&gt;="&amp;DATE(2025,3,1), Absenses!24:24, "&lt;="&amp;DATE(2025,3,31)) = 0
</f>
        <v>1</v>
      </c>
      <c r="N24" s="63" t="b">
        <f t="array" ref="N24">COUNTIFS(Absenses!24:24, "&gt;="&amp;DATE(2025,4,1), Absenses!24:24, "&lt;="&amp;DATE(2025,4,31)) = 0
</f>
        <v>1</v>
      </c>
      <c r="O24" s="63" t="b">
        <f t="array" ref="O24">COUNTIFS(Absenses!24:24, "&gt;="&amp;DATE(2025,5,1), Absenses!24:24, "&lt;="&amp;DATE(2025,5,31)) = 0
</f>
        <v>1</v>
      </c>
      <c r="P24" s="63" t="b">
        <f t="array" ref="P24">COUNTIFS(Absenses!24:24, "&gt;="&amp;DATE(2025,6,1), Absenses!24:24, "&lt;="&amp;DATE(2025,6,31)) = 0
</f>
        <v>1</v>
      </c>
      <c r="Q24" s="63" t="b">
        <f t="array" ref="Q24">COUNTIFS(Absenses!24:24, "&gt;="&amp;DATE(2025,7,1), Absenses!24:24, "&lt;="&amp;DATE(2025,7,31)) = 0
</f>
        <v>1</v>
      </c>
      <c r="R24" s="63" t="b">
        <f t="array" ref="R24">COUNTIFS(Absenses!24:24, "&gt;="&amp;DATE(2025,8,1), Absenses!24:24, "&lt;="&amp;DATE(2025,8,31)) = 0
</f>
        <v>1</v>
      </c>
      <c r="S24" s="63" t="b">
        <f t="array" ref="S24">COUNTIFS(Absenses!24:24, "&gt;="&amp;DATE(2025,9,1), Absenses!24:24, "&lt;="&amp;DATE(2025,9,31)) = 0
</f>
        <v>1</v>
      </c>
      <c r="T24" s="63" t="b">
        <f t="array" ref="T24">COUNTIFS(Absenses!24:24, "&gt;="&amp;DATE(2025,10,1), Absenses!24:24, "&lt;="&amp;DATE(2025,10,31)) = 0
</f>
        <v>1</v>
      </c>
      <c r="U24" s="63" t="b">
        <f t="array" ref="U24">COUNTIFS(Absenses!24:24, "&gt;="&amp;DATE(2025,11,1), Absenses!24:24, "&lt;="&amp;DATE(2025,11,31)) = 0
</f>
        <v>1</v>
      </c>
      <c r="V24" s="65" t="b">
        <f t="array" ref="V24">COUNTIFS(Absenses!24:24, "&gt;="&amp;DATE(2025,12,1), Absenses!24:24, "&lt;="&amp;DATE(2025,12,31)) = 0
</f>
        <v>1</v>
      </c>
    </row>
    <row r="25" ht="19.5" customHeight="1">
      <c r="A25" s="66" t="str">
        <f>UKGDat!A25</f>
        <v>FT</v>
      </c>
      <c r="B25" s="67">
        <f>UKGDat!B25</f>
        <v>44868</v>
      </c>
      <c r="C25" s="68" t="str">
        <f>UKGDat!C25</f>
        <v>Nellie</v>
      </c>
      <c r="D25" s="68" t="str">
        <f>UKGDat!D25</f>
        <v>Cumbow</v>
      </c>
      <c r="E25" s="67" t="str">
        <f>UKGDat!F25</f>
        <v>Clerk</v>
      </c>
      <c r="F25" s="69" t="str">
        <f>UKGDat!G25</f>
        <v>Ryan Brown</v>
      </c>
      <c r="G25" s="63" t="b">
        <f t="array" ref="G25">COUNTIFS(Absenses!25:25, "&gt;="&amp;DATE(2024,9,1), Absenses!25:25, "&lt;="&amp;DATE(2024,9,31)) = 0
</f>
        <v>1</v>
      </c>
      <c r="H25" s="63" t="b">
        <f t="array" ref="H25">COUNTIFS(Absenses!25:25, "&gt;="&amp;DATE(2024,10,1), Absenses!25:25, "&lt;="&amp;DATE(2024,10,31)) = 0
</f>
        <v>1</v>
      </c>
      <c r="I25" s="63" t="b">
        <f t="array" ref="I25">COUNTIFS(Absenses!25:25, "&gt;="&amp;DATE(2024,11,1), Absenses!25:25, "&lt;="&amp;DATE(2024,11,31)) = 0
</f>
        <v>1</v>
      </c>
      <c r="J25" s="63" t="b">
        <f t="array" ref="J25">COUNTIFS(Absenses!25:25, "&gt;="&amp;DATE(2024,12,1), Absenses!25:25, "&lt;="&amp;DATE(2024,12,31)) = 0
</f>
        <v>1</v>
      </c>
      <c r="K25" s="63" t="b">
        <f t="array" ref="K25">COUNTIFS(Absenses!25:25, "&gt;="&amp;DATE(2025,1,1), Absenses!25:25, "&lt;="&amp;DATE(2025,1,31)) = 0
</f>
        <v>1</v>
      </c>
      <c r="L25" s="63" t="b">
        <f t="array" ref="L25">COUNTIFS(Absenses!25:25, "&gt;="&amp;DATE(2025,2,1), Absenses!25:25, "&lt;="&amp;DATE(2025,2,31)) = 0
</f>
        <v>1</v>
      </c>
      <c r="M25" s="63" t="b">
        <f t="array" ref="M25">COUNTIFS(Absenses!25:25, "&gt;="&amp;DATE(2025,3,1), Absenses!25:25, "&lt;="&amp;DATE(2025,3,31)) = 0
</f>
        <v>1</v>
      </c>
      <c r="N25" s="63" t="b">
        <f t="array" ref="N25">COUNTIFS(Absenses!25:25, "&gt;="&amp;DATE(2025,4,1), Absenses!25:25, "&lt;="&amp;DATE(2025,4,31)) = 0
</f>
        <v>1</v>
      </c>
      <c r="O25" s="63" t="b">
        <f t="array" ref="O25">COUNTIFS(Absenses!25:25, "&gt;="&amp;DATE(2025,5,1), Absenses!25:25, "&lt;="&amp;DATE(2025,5,31)) = 0
</f>
        <v>1</v>
      </c>
      <c r="P25" s="63" t="b">
        <f t="array" ref="P25">COUNTIFS(Absenses!25:25, "&gt;="&amp;DATE(2025,6,1), Absenses!25:25, "&lt;="&amp;DATE(2025,6,31)) = 0
</f>
        <v>1</v>
      </c>
      <c r="Q25" s="63" t="b">
        <f t="array" ref="Q25">COUNTIFS(Absenses!25:25, "&gt;="&amp;DATE(2025,7,1), Absenses!25:25, "&lt;="&amp;DATE(2025,7,31)) = 0
</f>
        <v>1</v>
      </c>
      <c r="R25" s="63" t="b">
        <f t="array" ref="R25">COUNTIFS(Absenses!25:25, "&gt;="&amp;DATE(2025,8,1), Absenses!25:25, "&lt;="&amp;DATE(2025,8,31)) = 0
</f>
        <v>1</v>
      </c>
      <c r="S25" s="63" t="b">
        <f t="array" ref="S25">COUNTIFS(Absenses!25:25, "&gt;="&amp;DATE(2025,9,1), Absenses!25:25, "&lt;="&amp;DATE(2025,9,31)) = 0
</f>
        <v>1</v>
      </c>
      <c r="T25" s="63" t="b">
        <f t="array" ref="T25">COUNTIFS(Absenses!25:25, "&gt;="&amp;DATE(2025,10,1), Absenses!25:25, "&lt;="&amp;DATE(2025,10,31)) = 0
</f>
        <v>1</v>
      </c>
      <c r="U25" s="63" t="b">
        <f t="array" ref="U25">COUNTIFS(Absenses!25:25, "&gt;="&amp;DATE(2025,11,1), Absenses!25:25, "&lt;="&amp;DATE(2025,11,31)) = 0
</f>
        <v>1</v>
      </c>
      <c r="V25" s="65" t="b">
        <f t="array" ref="V25">COUNTIFS(Absenses!25:25, "&gt;="&amp;DATE(2025,12,1), Absenses!25:25, "&lt;="&amp;DATE(2025,12,31)) = 0
</f>
        <v>1</v>
      </c>
    </row>
    <row r="26" ht="19.5" customHeight="1">
      <c r="A26" s="59" t="str">
        <f>UKGDat!A26</f>
        <v>FT</v>
      </c>
      <c r="B26" s="60">
        <f>UKGDat!B26</f>
        <v>40997</v>
      </c>
      <c r="C26" s="61" t="str">
        <f>UKGDat!C26</f>
        <v>Demetria</v>
      </c>
      <c r="D26" s="61" t="str">
        <f>UKGDat!D26</f>
        <v>Dale</v>
      </c>
      <c r="E26" s="60" t="str">
        <f>UKGDat!F26</f>
        <v>Clerk</v>
      </c>
      <c r="F26" s="62" t="str">
        <f>UKGDat!G26</f>
        <v>Ryan Brown</v>
      </c>
      <c r="G26" s="63" t="b">
        <f t="array" ref="G26">COUNTIFS(Absenses!26:26, "&gt;="&amp;DATE(2024,9,1), Absenses!26:26, "&lt;="&amp;DATE(2024,9,31)) = 0
</f>
        <v>1</v>
      </c>
      <c r="H26" s="63" t="b">
        <f t="array" ref="H26">COUNTIFS(Absenses!26:26, "&gt;="&amp;DATE(2024,10,1), Absenses!26:26, "&lt;="&amp;DATE(2024,10,31)) = 0
</f>
        <v>1</v>
      </c>
      <c r="I26" s="63" t="b">
        <f t="array" ref="I26">COUNTIFS(Absenses!26:26, "&gt;="&amp;DATE(2024,11,1), Absenses!26:26, "&lt;="&amp;DATE(2024,11,31)) = 0
</f>
        <v>1</v>
      </c>
      <c r="J26" s="63" t="b">
        <f t="array" ref="J26">COUNTIFS(Absenses!26:26, "&gt;="&amp;DATE(2024,12,1), Absenses!26:26, "&lt;="&amp;DATE(2024,12,31)) = 0
</f>
        <v>1</v>
      </c>
      <c r="K26" s="63" t="b">
        <f t="array" ref="K26">COUNTIFS(Absenses!26:26, "&gt;="&amp;DATE(2025,1,1), Absenses!26:26, "&lt;="&amp;DATE(2025,1,31)) = 0
</f>
        <v>1</v>
      </c>
      <c r="L26" s="63" t="b">
        <f t="array" ref="L26">COUNTIFS(Absenses!26:26, "&gt;="&amp;DATE(2025,2,1), Absenses!26:26, "&lt;="&amp;DATE(2025,2,31)) = 0
</f>
        <v>1</v>
      </c>
      <c r="M26" s="70" t="b">
        <f t="array" ref="M26">COUNTIFS(Absenses!26:26, "&gt;="&amp;DATE(2025,3,1), Absenses!26:26, "&lt;="&amp;DATE(2025,3,31)) = 0
</f>
        <v>0</v>
      </c>
      <c r="N26" s="63" t="b">
        <f t="array" ref="N26">COUNTIFS(Absenses!26:26, "&gt;="&amp;DATE(2025,4,1), Absenses!26:26, "&lt;="&amp;DATE(2025,4,31)) = 0
</f>
        <v>1</v>
      </c>
      <c r="O26" s="63" t="b">
        <f t="array" ref="O26">COUNTIFS(Absenses!26:26, "&gt;="&amp;DATE(2025,5,1), Absenses!26:26, "&lt;="&amp;DATE(2025,5,31)) = 0
</f>
        <v>1</v>
      </c>
      <c r="P26" s="63" t="b">
        <f t="array" ref="P26">COUNTIFS(Absenses!26:26, "&gt;="&amp;DATE(2025,6,1), Absenses!26:26, "&lt;="&amp;DATE(2025,6,31)) = 0
</f>
        <v>1</v>
      </c>
      <c r="Q26" s="63" t="b">
        <f t="array" ref="Q26">COUNTIFS(Absenses!26:26, "&gt;="&amp;DATE(2025,7,1), Absenses!26:26, "&lt;="&amp;DATE(2025,7,31)) = 0
</f>
        <v>1</v>
      </c>
      <c r="R26" s="63" t="b">
        <f t="array" ref="R26">COUNTIFS(Absenses!26:26, "&gt;="&amp;DATE(2025,8,1), Absenses!26:26, "&lt;="&amp;DATE(2025,8,31)) = 0
</f>
        <v>1</v>
      </c>
      <c r="S26" s="63" t="b">
        <f t="array" ref="S26">COUNTIFS(Absenses!26:26, "&gt;="&amp;DATE(2025,9,1), Absenses!26:26, "&lt;="&amp;DATE(2025,9,31)) = 0
</f>
        <v>1</v>
      </c>
      <c r="T26" s="63" t="b">
        <f t="array" ref="T26">COUNTIFS(Absenses!26:26, "&gt;="&amp;DATE(2025,10,1), Absenses!26:26, "&lt;="&amp;DATE(2025,10,31)) = 0
</f>
        <v>1</v>
      </c>
      <c r="U26" s="63" t="b">
        <f t="array" ref="U26">COUNTIFS(Absenses!26:26, "&gt;="&amp;DATE(2025,11,1), Absenses!26:26, "&lt;="&amp;DATE(2025,11,31)) = 0
</f>
        <v>1</v>
      </c>
      <c r="V26" s="65" t="b">
        <f t="array" ref="V26">COUNTIFS(Absenses!26:26, "&gt;="&amp;DATE(2025,12,1), Absenses!26:26, "&lt;="&amp;DATE(2025,12,31)) = 0
</f>
        <v>1</v>
      </c>
    </row>
    <row r="27" ht="19.5" customHeight="1">
      <c r="A27" s="66" t="str">
        <f>UKGDat!A27</f>
        <v>FT</v>
      </c>
      <c r="B27" s="67">
        <f>UKGDat!B27</f>
        <v>44200</v>
      </c>
      <c r="C27" s="68" t="str">
        <f>UKGDat!C27</f>
        <v>Dipali</v>
      </c>
      <c r="D27" s="68" t="str">
        <f>UKGDat!D27</f>
        <v>Dutta</v>
      </c>
      <c r="E27" s="67" t="str">
        <f>UKGDat!F27</f>
        <v>Clerk</v>
      </c>
      <c r="F27" s="69" t="str">
        <f>UKGDat!G27</f>
        <v>Ryan Brown</v>
      </c>
      <c r="G27" s="63" t="b">
        <f t="array" ref="G27">COUNTIFS(Absenses!27:27, "&gt;="&amp;DATE(2024,9,1), Absenses!27:27, "&lt;="&amp;DATE(2024,9,31)) = 0
</f>
        <v>1</v>
      </c>
      <c r="H27" s="63" t="b">
        <f t="array" ref="H27">COUNTIFS(Absenses!27:27, "&gt;="&amp;DATE(2024,10,1), Absenses!27:27, "&lt;="&amp;DATE(2024,10,31)) = 0
</f>
        <v>1</v>
      </c>
      <c r="I27" s="63" t="b">
        <f t="array" ref="I27">COUNTIFS(Absenses!27:27, "&gt;="&amp;DATE(2024,11,1), Absenses!27:27, "&lt;="&amp;DATE(2024,11,31)) = 0
</f>
        <v>1</v>
      </c>
      <c r="J27" s="70" t="b">
        <f t="array" ref="J27">COUNTIFS(Absenses!27:27, "&gt;="&amp;DATE(2024,12,1), Absenses!27:27, "&lt;="&amp;DATE(2024,12,31)) = 0
</f>
        <v>0</v>
      </c>
      <c r="K27" s="70" t="b">
        <f t="array" ref="K27">COUNTIFS(Absenses!27:27, "&gt;="&amp;DATE(2025,1,1), Absenses!27:27, "&lt;="&amp;DATE(2025,1,31)) = 0
</f>
        <v>0</v>
      </c>
      <c r="L27" s="63" t="b">
        <f t="array" ref="L27">COUNTIFS(Absenses!27:27, "&gt;="&amp;DATE(2025,2,1), Absenses!27:27, "&lt;="&amp;DATE(2025,2,31)) = 0
</f>
        <v>1</v>
      </c>
      <c r="M27" s="63" t="b">
        <f t="array" ref="M27">COUNTIFS(Absenses!27:27, "&gt;="&amp;DATE(2025,3,1), Absenses!27:27, "&lt;="&amp;DATE(2025,3,31)) = 0
</f>
        <v>1</v>
      </c>
      <c r="N27" s="63" t="b">
        <f t="array" ref="N27">COUNTIFS(Absenses!27:27, "&gt;="&amp;DATE(2025,4,1), Absenses!27:27, "&lt;="&amp;DATE(2025,4,31)) = 0
</f>
        <v>1</v>
      </c>
      <c r="O27" s="63" t="b">
        <f t="array" ref="O27">COUNTIFS(Absenses!27:27, "&gt;="&amp;DATE(2025,5,1), Absenses!27:27, "&lt;="&amp;DATE(2025,5,31)) = 0
</f>
        <v>1</v>
      </c>
      <c r="P27" s="63" t="b">
        <f t="array" ref="P27">COUNTIFS(Absenses!27:27, "&gt;="&amp;DATE(2025,6,1), Absenses!27:27, "&lt;="&amp;DATE(2025,6,31)) = 0
</f>
        <v>1</v>
      </c>
      <c r="Q27" s="63" t="b">
        <f t="array" ref="Q27">COUNTIFS(Absenses!27:27, "&gt;="&amp;DATE(2025,7,1), Absenses!27:27, "&lt;="&amp;DATE(2025,7,31)) = 0
</f>
        <v>1</v>
      </c>
      <c r="R27" s="63" t="b">
        <f t="array" ref="R27">COUNTIFS(Absenses!27:27, "&gt;="&amp;DATE(2025,8,1), Absenses!27:27, "&lt;="&amp;DATE(2025,8,31)) = 0
</f>
        <v>1</v>
      </c>
      <c r="S27" s="63" t="b">
        <f t="array" ref="S27">COUNTIFS(Absenses!27:27, "&gt;="&amp;DATE(2025,9,1), Absenses!27:27, "&lt;="&amp;DATE(2025,9,31)) = 0
</f>
        <v>1</v>
      </c>
      <c r="T27" s="63" t="b">
        <f t="array" ref="T27">COUNTIFS(Absenses!27:27, "&gt;="&amp;DATE(2025,10,1), Absenses!27:27, "&lt;="&amp;DATE(2025,10,31)) = 0
</f>
        <v>1</v>
      </c>
      <c r="U27" s="63" t="b">
        <f t="array" ref="U27">COUNTIFS(Absenses!27:27, "&gt;="&amp;DATE(2025,11,1), Absenses!27:27, "&lt;="&amp;DATE(2025,11,31)) = 0
</f>
        <v>1</v>
      </c>
      <c r="V27" s="65" t="b">
        <f t="array" ref="V27">COUNTIFS(Absenses!27:27, "&gt;="&amp;DATE(2025,12,1), Absenses!27:27, "&lt;="&amp;DATE(2025,12,31)) = 0
</f>
        <v>1</v>
      </c>
    </row>
    <row r="28" ht="19.5" customHeight="1">
      <c r="A28" s="59" t="str">
        <f>UKGDat!A28</f>
        <v>NO</v>
      </c>
      <c r="B28" s="60">
        <f>UKGDat!B28</f>
        <v>44911</v>
      </c>
      <c r="C28" s="61" t="str">
        <f>UKGDat!C28</f>
        <v>Jordyn</v>
      </c>
      <c r="D28" s="61" t="str">
        <f>UKGDat!D28</f>
        <v>Grieser</v>
      </c>
      <c r="E28" s="60" t="str">
        <f>UKGDat!F28</f>
        <v>Clerk</v>
      </c>
      <c r="F28" s="62" t="str">
        <f>UKGDat!G28</f>
        <v>Ryan Brown</v>
      </c>
      <c r="G28" s="70" t="b">
        <f t="array" ref="G28">COUNTIFS(Absenses!28:28, "&gt;="&amp;DATE(2024,9,1), Absenses!28:28, "&lt;="&amp;DATE(2024,9,31)) = 0
</f>
        <v>0</v>
      </c>
      <c r="H28" s="63" t="b">
        <f t="array" ref="H28">COUNTIFS(Absenses!28:28, "&gt;="&amp;DATE(2024,10,1), Absenses!28:28, "&lt;="&amp;DATE(2024,10,31)) = 0
</f>
        <v>1</v>
      </c>
      <c r="I28" s="63" t="b">
        <f t="array" ref="I28">COUNTIFS(Absenses!28:28, "&gt;="&amp;DATE(2024,11,1), Absenses!28:28, "&lt;="&amp;DATE(2024,11,31)) = 0
</f>
        <v>1</v>
      </c>
      <c r="J28" s="63" t="b">
        <f t="array" ref="J28">COUNTIFS(Absenses!28:28, "&gt;="&amp;DATE(2024,12,1), Absenses!28:28, "&lt;="&amp;DATE(2024,12,31)) = 0
</f>
        <v>1</v>
      </c>
      <c r="K28" s="63" t="b">
        <f t="array" ref="K28">COUNTIFS(Absenses!28:28, "&gt;="&amp;DATE(2025,1,1), Absenses!28:28, "&lt;="&amp;DATE(2025,1,31)) = 0
</f>
        <v>1</v>
      </c>
      <c r="L28" s="63" t="b">
        <f t="array" ref="L28">COUNTIFS(Absenses!28:28, "&gt;="&amp;DATE(2025,2,1), Absenses!28:28, "&lt;="&amp;DATE(2025,2,31)) = 0
</f>
        <v>1</v>
      </c>
      <c r="M28" s="63" t="b">
        <f t="array" ref="M28">COUNTIFS(Absenses!28:28, "&gt;="&amp;DATE(2025,3,1), Absenses!28:28, "&lt;="&amp;DATE(2025,3,31)) = 0
</f>
        <v>1</v>
      </c>
      <c r="N28" s="70" t="b">
        <f t="array" ref="N28">COUNTIFS(Absenses!28:28, "&gt;="&amp;DATE(2025,4,1), Absenses!28:28, "&lt;="&amp;DATE(2025,4,31)) = 0
</f>
        <v>0</v>
      </c>
      <c r="O28" s="63" t="b">
        <f t="array" ref="O28">COUNTIFS(Absenses!28:28, "&gt;="&amp;DATE(2025,5,1), Absenses!28:28, "&lt;="&amp;DATE(2025,5,31)) = 0
</f>
        <v>1</v>
      </c>
      <c r="P28" s="70" t="b">
        <f t="array" ref="P28">COUNTIFS(Absenses!28:28, "&gt;="&amp;DATE(2025,6,1), Absenses!28:28, "&lt;="&amp;DATE(2025,6,31)) = 0
</f>
        <v>0</v>
      </c>
      <c r="Q28" s="63" t="b">
        <f t="array" ref="Q28">COUNTIFS(Absenses!28:28, "&gt;="&amp;DATE(2025,7,1), Absenses!28:28, "&lt;="&amp;DATE(2025,7,31)) = 0
</f>
        <v>1</v>
      </c>
      <c r="R28" s="63" t="b">
        <f t="array" ref="R28">COUNTIFS(Absenses!28:28, "&gt;="&amp;DATE(2025,8,1), Absenses!28:28, "&lt;="&amp;DATE(2025,8,31)) = 0
</f>
        <v>1</v>
      </c>
      <c r="S28" s="63" t="b">
        <f t="array" ref="S28">COUNTIFS(Absenses!28:28, "&gt;="&amp;DATE(2025,9,1), Absenses!28:28, "&lt;="&amp;DATE(2025,9,31)) = 0
</f>
        <v>1</v>
      </c>
      <c r="T28" s="63" t="b">
        <f t="array" ref="T28">COUNTIFS(Absenses!28:28, "&gt;="&amp;DATE(2025,10,1), Absenses!28:28, "&lt;="&amp;DATE(2025,10,31)) = 0
</f>
        <v>1</v>
      </c>
      <c r="U28" s="63" t="b">
        <f t="array" ref="U28">COUNTIFS(Absenses!28:28, "&gt;="&amp;DATE(2025,11,1), Absenses!28:28, "&lt;="&amp;DATE(2025,11,31)) = 0
</f>
        <v>1</v>
      </c>
      <c r="V28" s="65" t="b">
        <f t="array" ref="V28">COUNTIFS(Absenses!28:28, "&gt;="&amp;DATE(2025,12,1), Absenses!28:28, "&lt;="&amp;DATE(2025,12,31)) = 0
</f>
        <v>1</v>
      </c>
    </row>
    <row r="29" ht="19.5" customHeight="1">
      <c r="A29" s="66" t="str">
        <f>UKGDat!A29</f>
        <v>FT</v>
      </c>
      <c r="B29" s="67">
        <f>UKGDat!B29</f>
        <v>43213</v>
      </c>
      <c r="C29" s="68" t="str">
        <f>UKGDat!C29</f>
        <v>Heather</v>
      </c>
      <c r="D29" s="68" t="str">
        <f>UKGDat!D29</f>
        <v>Haskins</v>
      </c>
      <c r="E29" s="67" t="str">
        <f>UKGDat!F29</f>
        <v>Clerk</v>
      </c>
      <c r="F29" s="69" t="str">
        <f>UKGDat!G29</f>
        <v>Ryan Brown</v>
      </c>
      <c r="G29" s="70" t="b">
        <f t="array" ref="G29">COUNTIFS(Absenses!29:29, "&gt;="&amp;DATE(2024,9,1), Absenses!29:29, "&lt;="&amp;DATE(2024,9,31)) = 0
</f>
        <v>0</v>
      </c>
      <c r="H29" s="70" t="b">
        <f t="array" ref="H29">COUNTIFS(Absenses!29:29, "&gt;="&amp;DATE(2024,10,1), Absenses!29:29, "&lt;="&amp;DATE(2024,10,31)) = 0
</f>
        <v>0</v>
      </c>
      <c r="I29" s="63" t="b">
        <f t="array" ref="I29">COUNTIFS(Absenses!29:29, "&gt;="&amp;DATE(2024,11,1), Absenses!29:29, "&lt;="&amp;DATE(2024,11,31)) = 0
</f>
        <v>1</v>
      </c>
      <c r="J29" s="63" t="b">
        <f t="array" ref="J29">COUNTIFS(Absenses!29:29, "&gt;="&amp;DATE(2024,12,1), Absenses!29:29, "&lt;="&amp;DATE(2024,12,31)) = 0
</f>
        <v>1</v>
      </c>
      <c r="K29" s="70" t="b">
        <f t="array" ref="K29">COUNTIFS(Absenses!29:29, "&gt;="&amp;DATE(2025,1,1), Absenses!29:29, "&lt;="&amp;DATE(2025,1,31)) = 0
</f>
        <v>0</v>
      </c>
      <c r="L29" s="70" t="b">
        <f t="array" ref="L29">COUNTIFS(Absenses!29:29, "&gt;="&amp;DATE(2025,2,1), Absenses!29:29, "&lt;="&amp;DATE(2025,2,31)) = 0
</f>
        <v>0</v>
      </c>
      <c r="M29" s="70" t="b">
        <f t="array" ref="M29">COUNTIFS(Absenses!29:29, "&gt;="&amp;DATE(2025,3,1), Absenses!29:29, "&lt;="&amp;DATE(2025,3,31)) = 0
</f>
        <v>0</v>
      </c>
      <c r="N29" s="70" t="b">
        <f t="array" ref="N29">COUNTIFS(Absenses!29:29, "&gt;="&amp;DATE(2025,4,1), Absenses!29:29, "&lt;="&amp;DATE(2025,4,31)) = 0
</f>
        <v>0</v>
      </c>
      <c r="O29" s="63" t="b">
        <f t="array" ref="O29">COUNTIFS(Absenses!29:29, "&gt;="&amp;DATE(2025,5,1), Absenses!29:29, "&lt;="&amp;DATE(2025,5,31)) = 0
</f>
        <v>1</v>
      </c>
      <c r="P29" s="63" t="b">
        <f t="array" ref="P29">COUNTIFS(Absenses!29:29, "&gt;="&amp;DATE(2025,6,1), Absenses!29:29, "&lt;="&amp;DATE(2025,6,31)) = 0
</f>
        <v>1</v>
      </c>
      <c r="Q29" s="63" t="b">
        <f t="array" ref="Q29">COUNTIFS(Absenses!29:29, "&gt;="&amp;DATE(2025,7,1), Absenses!29:29, "&lt;="&amp;DATE(2025,7,31)) = 0
</f>
        <v>1</v>
      </c>
      <c r="R29" s="63" t="b">
        <f t="array" ref="R29">COUNTIFS(Absenses!29:29, "&gt;="&amp;DATE(2025,8,1), Absenses!29:29, "&lt;="&amp;DATE(2025,8,31)) = 0
</f>
        <v>1</v>
      </c>
      <c r="S29" s="63" t="b">
        <f t="array" ref="S29">COUNTIFS(Absenses!29:29, "&gt;="&amp;DATE(2025,9,1), Absenses!29:29, "&lt;="&amp;DATE(2025,9,31)) = 0
</f>
        <v>1</v>
      </c>
      <c r="T29" s="63" t="b">
        <f t="array" ref="T29">COUNTIFS(Absenses!29:29, "&gt;="&amp;DATE(2025,10,1), Absenses!29:29, "&lt;="&amp;DATE(2025,10,31)) = 0
</f>
        <v>1</v>
      </c>
      <c r="U29" s="63" t="b">
        <f t="array" ref="U29">COUNTIFS(Absenses!29:29, "&gt;="&amp;DATE(2025,11,1), Absenses!29:29, "&lt;="&amp;DATE(2025,11,31)) = 0
</f>
        <v>1</v>
      </c>
      <c r="V29" s="65" t="b">
        <f t="array" ref="V29">COUNTIFS(Absenses!29:29, "&gt;="&amp;DATE(2025,12,1), Absenses!29:29, "&lt;="&amp;DATE(2025,12,31)) = 0
</f>
        <v>1</v>
      </c>
    </row>
    <row r="30" ht="19.5" customHeight="1">
      <c r="A30" s="59" t="str">
        <f>UKGDat!A30</f>
        <v>PT</v>
      </c>
      <c r="B30" s="60">
        <f>UKGDat!B30</f>
        <v>44002</v>
      </c>
      <c r="C30" s="61" t="str">
        <f>UKGDat!C30</f>
        <v>Beth</v>
      </c>
      <c r="D30" s="61" t="str">
        <f>UKGDat!D30</f>
        <v>Artz</v>
      </c>
      <c r="E30" s="60" t="str">
        <f>UKGDat!F30</f>
        <v>Alterations/Shared</v>
      </c>
      <c r="F30" s="62" t="str">
        <f>UKGDat!G30</f>
        <v>Ryan Brown</v>
      </c>
      <c r="G30" s="63" t="b">
        <f t="array" ref="G30">COUNTIFS(Absenses!30:30, "&gt;="&amp;DATE(2024,9,1), Absenses!30:30, "&lt;="&amp;DATE(2024,9,31)) = 0
</f>
        <v>1</v>
      </c>
      <c r="H30" s="63" t="b">
        <f t="array" ref="H30">COUNTIFS(Absenses!30:30, "&gt;="&amp;DATE(2024,10,1), Absenses!30:30, "&lt;="&amp;DATE(2024,10,31)) = 0
</f>
        <v>1</v>
      </c>
      <c r="I30" s="63" t="b">
        <f t="array" ref="I30">COUNTIFS(Absenses!30:30, "&gt;="&amp;DATE(2024,11,1), Absenses!30:30, "&lt;="&amp;DATE(2024,11,31)) = 0
</f>
        <v>1</v>
      </c>
      <c r="J30" s="63" t="b">
        <f t="array" ref="J30">COUNTIFS(Absenses!30:30, "&gt;="&amp;DATE(2024,12,1), Absenses!30:30, "&lt;="&amp;DATE(2024,12,31)) = 0
</f>
        <v>1</v>
      </c>
      <c r="K30" s="63" t="b">
        <f t="array" ref="K30">COUNTIFS(Absenses!30:30, "&gt;="&amp;DATE(2025,1,1), Absenses!30:30, "&lt;="&amp;DATE(2025,1,31)) = 0
</f>
        <v>1</v>
      </c>
      <c r="L30" s="63" t="b">
        <f t="array" ref="L30">COUNTIFS(Absenses!30:30, "&gt;="&amp;DATE(2025,2,1), Absenses!30:30, "&lt;="&amp;DATE(2025,2,31)) = 0
</f>
        <v>1</v>
      </c>
      <c r="M30" s="63" t="b">
        <f t="array" ref="M30">COUNTIFS(Absenses!30:30, "&gt;="&amp;DATE(2025,3,1), Absenses!30:30, "&lt;="&amp;DATE(2025,3,31)) = 0
</f>
        <v>1</v>
      </c>
      <c r="N30" s="63" t="b">
        <f t="array" ref="N30">COUNTIFS(Absenses!30:30, "&gt;="&amp;DATE(2025,4,1), Absenses!30:30, "&lt;="&amp;DATE(2025,4,31)) = 0
</f>
        <v>1</v>
      </c>
      <c r="O30" s="63" t="b">
        <f t="array" ref="O30">COUNTIFS(Absenses!30:30, "&gt;="&amp;DATE(2025,5,1), Absenses!30:30, "&lt;="&amp;DATE(2025,5,31)) = 0
</f>
        <v>1</v>
      </c>
      <c r="P30" s="63" t="b">
        <f t="array" ref="P30">COUNTIFS(Absenses!30:30, "&gt;="&amp;DATE(2025,6,1), Absenses!30:30, "&lt;="&amp;DATE(2025,6,31)) = 0
</f>
        <v>1</v>
      </c>
      <c r="Q30" s="63" t="b">
        <f t="array" ref="Q30">COUNTIFS(Absenses!30:30, "&gt;="&amp;DATE(2025,7,1), Absenses!30:30, "&lt;="&amp;DATE(2025,7,31)) = 0
</f>
        <v>1</v>
      </c>
      <c r="R30" s="63" t="b">
        <f t="array" ref="R30">COUNTIFS(Absenses!30:30, "&gt;="&amp;DATE(2025,8,1), Absenses!30:30, "&lt;="&amp;DATE(2025,8,31)) = 0
</f>
        <v>1</v>
      </c>
      <c r="S30" s="63" t="b">
        <f t="array" ref="S30">COUNTIFS(Absenses!30:30, "&gt;="&amp;DATE(2025,9,1), Absenses!30:30, "&lt;="&amp;DATE(2025,9,31)) = 0
</f>
        <v>1</v>
      </c>
      <c r="T30" s="63" t="b">
        <f t="array" ref="T30">COUNTIFS(Absenses!30:30, "&gt;="&amp;DATE(2025,10,1), Absenses!30:30, "&lt;="&amp;DATE(2025,10,31)) = 0
</f>
        <v>1</v>
      </c>
      <c r="U30" s="63" t="b">
        <f t="array" ref="U30">COUNTIFS(Absenses!30:30, "&gt;="&amp;DATE(2025,11,1), Absenses!30:30, "&lt;="&amp;DATE(2025,11,31)) = 0
</f>
        <v>1</v>
      </c>
      <c r="V30" s="65" t="b">
        <f t="array" ref="V30">COUNTIFS(Absenses!30:30, "&gt;="&amp;DATE(2025,12,1), Absenses!30:30, "&lt;="&amp;DATE(2025,12,31)) = 0
</f>
        <v>1</v>
      </c>
    </row>
    <row r="31" ht="19.5" customHeight="1">
      <c r="A31" s="66" t="str">
        <f>UKGDat!A31</f>
        <v>FT</v>
      </c>
      <c r="B31" s="67">
        <f>UKGDat!B31</f>
        <v>45811</v>
      </c>
      <c r="C31" s="68" t="str">
        <f>UKGDat!C31</f>
        <v>InSun</v>
      </c>
      <c r="D31" s="68" t="str">
        <f>UKGDat!D31</f>
        <v>Hong</v>
      </c>
      <c r="E31" s="68" t="str">
        <f>UKGDat!F31</f>
        <v>Alterations</v>
      </c>
      <c r="F31" s="69" t="str">
        <f>UKGDat!G31</f>
        <v>Melissa K. Lackey</v>
      </c>
      <c r="G31" s="63" t="b">
        <f t="array" ref="G31">COUNTIFS(Absenses!32:32, "&gt;="&amp;DATE(2024,9,1), Absenses!32:32, "&lt;="&amp;DATE(2024,9,31)) = 0
</f>
        <v>1</v>
      </c>
      <c r="H31" s="63" t="b">
        <f t="array" ref="H31">COUNTIFS(Absenses!32:32, "&gt;="&amp;DATE(2024,10,1), Absenses!32:32, "&lt;="&amp;DATE(2024,10,31)) = 0
</f>
        <v>1</v>
      </c>
      <c r="I31" s="70" t="b">
        <f t="array" ref="I31">COUNTIFS(Absenses!32:32, "&gt;="&amp;DATE(2024,11,1), Absenses!32:32, "&lt;="&amp;DATE(2024,11,31)) = 0
</f>
        <v>0</v>
      </c>
      <c r="J31" s="63" t="b">
        <f t="array" ref="J31">COUNTIFS(Absenses!32:32, "&gt;="&amp;DATE(2024,12,1), Absenses!32:32, "&lt;="&amp;DATE(2024,12,31)) = 0
</f>
        <v>1</v>
      </c>
      <c r="K31" s="70" t="b">
        <f t="array" ref="K31">COUNTIFS(Absenses!32:32, "&gt;="&amp;DATE(2025,1,1), Absenses!32:32, "&lt;="&amp;DATE(2025,1,31)) = 0
</f>
        <v>0</v>
      </c>
      <c r="L31" s="63" t="b">
        <f t="array" ref="L31">COUNTIFS(Absenses!32:32, "&gt;="&amp;DATE(2025,2,1), Absenses!32:32, "&lt;="&amp;DATE(2025,2,31)) = 0
</f>
        <v>1</v>
      </c>
      <c r="M31" s="63" t="b">
        <f t="array" ref="M31">COUNTIFS(Absenses!32:32, "&gt;="&amp;DATE(2025,3,1), Absenses!32:32, "&lt;="&amp;DATE(2025,3,31)) = 0
</f>
        <v>1</v>
      </c>
      <c r="N31" s="70" t="b">
        <f t="array" ref="N31">COUNTIFS(Absenses!32:32, "&gt;="&amp;DATE(2025,4,1), Absenses!32:32, "&lt;="&amp;DATE(2025,4,31)) = 0
</f>
        <v>0</v>
      </c>
      <c r="O31" s="70" t="b">
        <f t="array" ref="O31">COUNTIFS(Absenses!32:32, "&gt;="&amp;DATE(2025,5,1), Absenses!32:32, "&lt;="&amp;DATE(2025,5,31)) = 0
</f>
        <v>0</v>
      </c>
      <c r="P31" s="70" t="b">
        <f t="array" ref="P31">COUNTIFS(Absenses!32:32, "&gt;="&amp;DATE(2025,6,1), Absenses!32:32, "&lt;="&amp;DATE(2025,6,31)) = 0
</f>
        <v>0</v>
      </c>
      <c r="Q31" s="63" t="b">
        <f t="array" ref="Q31">COUNTIFS(Absenses!32:32, "&gt;="&amp;DATE(2025,7,1), Absenses!32:32, "&lt;="&amp;DATE(2025,7,31)) = 0
</f>
        <v>1</v>
      </c>
      <c r="R31" s="63" t="b">
        <f t="array" ref="R31">COUNTIFS(Absenses!32:32, "&gt;="&amp;DATE(2025,8,1), Absenses!32:32, "&lt;="&amp;DATE(2025,8,31)) = 0
</f>
        <v>1</v>
      </c>
      <c r="S31" s="63" t="b">
        <f t="array" ref="S31">COUNTIFS(Absenses!32:32, "&gt;="&amp;DATE(2025,9,1), Absenses!32:32, "&lt;="&amp;DATE(2025,9,31)) = 0
</f>
        <v>1</v>
      </c>
      <c r="T31" s="63" t="b">
        <f t="array" ref="T31">COUNTIFS(Absenses!32:32, "&gt;="&amp;DATE(2025,10,1), Absenses!32:32, "&lt;="&amp;DATE(2025,10,31)) = 0
</f>
        <v>1</v>
      </c>
      <c r="U31" s="63" t="b">
        <f t="array" ref="U31">COUNTIFS(Absenses!32:32, "&gt;="&amp;DATE(2025,11,1), Absenses!32:32, "&lt;="&amp;DATE(2025,11,31)) = 0
</f>
        <v>1</v>
      </c>
      <c r="V31" s="65" t="b">
        <f t="array" ref="V31">COUNTIFS(Absenses!32:32, "&gt;="&amp;DATE(2025,12,1), Absenses!32:32, "&lt;="&amp;DATE(2025,12,31)) = 0
</f>
        <v>1</v>
      </c>
    </row>
    <row r="32" ht="19.5" customHeight="1">
      <c r="A32" s="59" t="str">
        <f>UKGDat!A32</f>
        <v>FT</v>
      </c>
      <c r="B32" s="60">
        <f>UKGDat!B32</f>
        <v>42296</v>
      </c>
      <c r="C32" s="61" t="str">
        <f>UKGDat!C32</f>
        <v>Francisco</v>
      </c>
      <c r="D32" s="61" t="str">
        <f>UKGDat!D32</f>
        <v>Hernandez</v>
      </c>
      <c r="E32" s="60" t="str">
        <f>UKGDat!F32</f>
        <v>Shirt Pressers</v>
      </c>
      <c r="F32" s="62" t="str">
        <f>UKGDat!G32</f>
        <v>Melissa K. Lackey</v>
      </c>
      <c r="G32" s="63" t="b">
        <f t="array" ref="G32">COUNTIFS(Absenses!32:32, "&gt;="&amp;DATE(2024,9,1), Absenses!32:32, "&lt;="&amp;DATE(2024,9,31)) = 0
</f>
        <v>1</v>
      </c>
      <c r="H32" s="63" t="b">
        <f t="array" ref="H32">COUNTIFS(Absenses!32:32, "&gt;="&amp;DATE(2024,10,1), Absenses!32:32, "&lt;="&amp;DATE(2024,10,31)) = 0
</f>
        <v>1</v>
      </c>
      <c r="I32" s="70" t="b">
        <f t="array" ref="I32">COUNTIFS(Absenses!32:32, "&gt;="&amp;DATE(2024,11,1), Absenses!32:32, "&lt;="&amp;DATE(2024,11,31)) = 0
</f>
        <v>0</v>
      </c>
      <c r="J32" s="63" t="b">
        <f t="array" ref="J32">COUNTIFS(Absenses!32:32, "&gt;="&amp;DATE(2024,12,1), Absenses!32:32, "&lt;="&amp;DATE(2024,12,31)) = 0
</f>
        <v>1</v>
      </c>
      <c r="K32" s="70" t="b">
        <f t="array" ref="K32">COUNTIFS(Absenses!32:32, "&gt;="&amp;DATE(2025,1,1), Absenses!32:32, "&lt;="&amp;DATE(2025,1,31)) = 0
</f>
        <v>0</v>
      </c>
      <c r="L32" s="63" t="b">
        <f t="array" ref="L32">COUNTIFS(Absenses!32:32, "&gt;="&amp;DATE(2025,2,1), Absenses!32:32, "&lt;="&amp;DATE(2025,2,31)) = 0
</f>
        <v>1</v>
      </c>
      <c r="M32" s="63" t="b">
        <f t="array" ref="M32">COUNTIFS(Absenses!32:32, "&gt;="&amp;DATE(2025,3,1), Absenses!32:32, "&lt;="&amp;DATE(2025,3,31)) = 0
</f>
        <v>1</v>
      </c>
      <c r="N32" s="70" t="b">
        <f t="array" ref="N32">COUNTIFS(Absenses!32:32, "&gt;="&amp;DATE(2025,4,1), Absenses!32:32, "&lt;="&amp;DATE(2025,4,31)) = 0
</f>
        <v>0</v>
      </c>
      <c r="O32" s="70" t="b">
        <f t="array" ref="O32">COUNTIFS(Absenses!32:32, "&gt;="&amp;DATE(2025,5,1), Absenses!32:32, "&lt;="&amp;DATE(2025,5,31)) = 0
</f>
        <v>0</v>
      </c>
      <c r="P32" s="70" t="b">
        <f t="array" ref="P32">COUNTIFS(Absenses!32:32, "&gt;="&amp;DATE(2025,6,1), Absenses!32:32, "&lt;="&amp;DATE(2025,6,31)) = 0
</f>
        <v>0</v>
      </c>
      <c r="Q32" s="63" t="b">
        <f t="array" ref="Q32">COUNTIFS(Absenses!32:32, "&gt;="&amp;DATE(2025,7,1), Absenses!32:32, "&lt;="&amp;DATE(2025,7,31)) = 0
</f>
        <v>1</v>
      </c>
      <c r="R32" s="63" t="b">
        <f t="array" ref="R32">COUNTIFS(Absenses!32:32, "&gt;="&amp;DATE(2025,8,1), Absenses!32:32, "&lt;="&amp;DATE(2025,8,31)) = 0
</f>
        <v>1</v>
      </c>
      <c r="S32" s="63" t="b">
        <f t="array" ref="S32">COUNTIFS(Absenses!32:32, "&gt;="&amp;DATE(2025,9,1), Absenses!32:32, "&lt;="&amp;DATE(2025,9,31)) = 0
</f>
        <v>1</v>
      </c>
      <c r="T32" s="63" t="b">
        <f t="array" ref="T32">COUNTIFS(Absenses!32:32, "&gt;="&amp;DATE(2025,10,1), Absenses!32:32, "&lt;="&amp;DATE(2025,10,31)) = 0
</f>
        <v>1</v>
      </c>
      <c r="U32" s="63" t="b">
        <f t="array" ref="U32">COUNTIFS(Absenses!32:32, "&gt;="&amp;DATE(2025,11,1), Absenses!32:32, "&lt;="&amp;DATE(2025,11,31)) = 0
</f>
        <v>1</v>
      </c>
      <c r="V32" s="65" t="b">
        <f t="array" ref="V32">COUNTIFS(Absenses!32:32, "&gt;="&amp;DATE(2025,12,1), Absenses!32:32, "&lt;="&amp;DATE(2025,12,31)) = 0
</f>
        <v>1</v>
      </c>
    </row>
    <row r="33" ht="19.5" customHeight="1">
      <c r="A33" s="66" t="str">
        <f>UKGDat!A33</f>
        <v>FT</v>
      </c>
      <c r="B33" s="67">
        <f>UKGDat!B33</f>
        <v>41589</v>
      </c>
      <c r="C33" s="68" t="str">
        <f>UKGDat!C33</f>
        <v>Silvia</v>
      </c>
      <c r="D33" s="68" t="str">
        <f>UKGDat!D33</f>
        <v>Cedeno</v>
      </c>
      <c r="E33" s="67" t="str">
        <f>UKGDat!F33</f>
        <v>Shirt Pressers</v>
      </c>
      <c r="F33" s="69" t="str">
        <f>UKGDat!G33</f>
        <v>Melissa K. Lackey</v>
      </c>
      <c r="G33" s="63" t="b">
        <f t="array" ref="G33">COUNTIFS(Absenses!33:33, "&gt;="&amp;DATE(2024,9,1), Absenses!33:33, "&lt;="&amp;DATE(2024,9,31)) = 0
</f>
        <v>1</v>
      </c>
      <c r="H33" s="70" t="b">
        <f t="array" ref="H33">COUNTIFS(Absenses!33:33, "&gt;="&amp;DATE(2024,10,1), Absenses!33:33, "&lt;="&amp;DATE(2024,10,31)) = 0
</f>
        <v>0</v>
      </c>
      <c r="I33" s="63" t="b">
        <f t="array" ref="I33">COUNTIFS(Absenses!33:33, "&gt;="&amp;DATE(2024,11,1), Absenses!33:33, "&lt;="&amp;DATE(2024,11,31)) = 0
</f>
        <v>1</v>
      </c>
      <c r="J33" s="63" t="b">
        <f t="array" ref="J33">COUNTIFS(Absenses!33:33, "&gt;="&amp;DATE(2024,12,1), Absenses!33:33, "&lt;="&amp;DATE(2024,12,31)) = 0
</f>
        <v>1</v>
      </c>
      <c r="K33" s="70" t="b">
        <f t="array" ref="K33">COUNTIFS(Absenses!33:33, "&gt;="&amp;DATE(2025,1,1), Absenses!33:33, "&lt;="&amp;DATE(2025,1,31)) = 0
</f>
        <v>0</v>
      </c>
      <c r="L33" s="63" t="b">
        <f t="array" ref="L33">COUNTIFS(Absenses!33:33, "&gt;="&amp;DATE(2025,2,1), Absenses!33:33, "&lt;="&amp;DATE(2025,2,31)) = 0
</f>
        <v>1</v>
      </c>
      <c r="M33" s="63" t="b">
        <f t="array" ref="M33">COUNTIFS(Absenses!33:33, "&gt;="&amp;DATE(2025,3,1), Absenses!33:33, "&lt;="&amp;DATE(2025,3,31)) = 0
</f>
        <v>1</v>
      </c>
      <c r="N33" s="70" t="b">
        <f t="array" ref="N33">COUNTIFS(Absenses!33:33, "&gt;="&amp;DATE(2025,4,1), Absenses!33:33, "&lt;="&amp;DATE(2025,4,31)) = 0
</f>
        <v>0</v>
      </c>
      <c r="O33" s="70" t="b">
        <f t="array" ref="O33">COUNTIFS(Absenses!33:33, "&gt;="&amp;DATE(2025,5,1), Absenses!33:33, "&lt;="&amp;DATE(2025,5,31)) = 0
</f>
        <v>0</v>
      </c>
      <c r="P33" s="70" t="b">
        <f t="array" ref="P33">COUNTIFS(Absenses!33:33, "&gt;="&amp;DATE(2025,6,1), Absenses!33:33, "&lt;="&amp;DATE(2025,6,31)) = 0
</f>
        <v>0</v>
      </c>
      <c r="Q33" s="63" t="b">
        <f t="array" ref="Q33">COUNTIFS(Absenses!33:33, "&gt;="&amp;DATE(2025,7,1), Absenses!33:33, "&lt;="&amp;DATE(2025,7,31)) = 0
</f>
        <v>1</v>
      </c>
      <c r="R33" s="63" t="b">
        <f t="array" ref="R33">COUNTIFS(Absenses!33:33, "&gt;="&amp;DATE(2025,8,1), Absenses!33:33, "&lt;="&amp;DATE(2025,8,31)) = 0
</f>
        <v>1</v>
      </c>
      <c r="S33" s="63" t="b">
        <f t="array" ref="S33">COUNTIFS(Absenses!33:33, "&gt;="&amp;DATE(2025,9,1), Absenses!33:33, "&lt;="&amp;DATE(2025,9,31)) = 0
</f>
        <v>1</v>
      </c>
      <c r="T33" s="63" t="b">
        <f t="array" ref="T33">COUNTIFS(Absenses!33:33, "&gt;="&amp;DATE(2025,10,1), Absenses!33:33, "&lt;="&amp;DATE(2025,10,31)) = 0
</f>
        <v>1</v>
      </c>
      <c r="U33" s="63" t="b">
        <f t="array" ref="U33">COUNTIFS(Absenses!33:33, "&gt;="&amp;DATE(2025,11,1), Absenses!33:33, "&lt;="&amp;DATE(2025,11,31)) = 0
</f>
        <v>1</v>
      </c>
      <c r="V33" s="65" t="b">
        <f t="array" ref="V33">COUNTIFS(Absenses!33:33, "&gt;="&amp;DATE(2025,12,1), Absenses!33:33, "&lt;="&amp;DATE(2025,12,31)) = 0
</f>
        <v>1</v>
      </c>
    </row>
    <row r="34" ht="19.5" customHeight="1">
      <c r="A34" s="59" t="str">
        <f>UKGDat!A34</f>
        <v>FT</v>
      </c>
      <c r="B34" s="60">
        <f>UKGDat!B34</f>
        <v>44837</v>
      </c>
      <c r="C34" s="61" t="str">
        <f>UKGDat!C34</f>
        <v>Jorge</v>
      </c>
      <c r="D34" s="61" t="str">
        <f>UKGDat!D34</f>
        <v>Delgado</v>
      </c>
      <c r="E34" s="73" t="str">
        <f>UKGDat!F34</f>
        <v>Shirt Pressers</v>
      </c>
      <c r="F34" s="62" t="str">
        <f>UKGDat!G34</f>
        <v>Melissa K. Lackey</v>
      </c>
      <c r="G34" s="70" t="b">
        <f t="array" ref="G34">COUNTIFS(Absenses!34:34, "&gt;="&amp;DATE(2024,9,1), Absenses!34:34, "&lt;="&amp;DATE(2024,9,31)) = 0
</f>
        <v>0</v>
      </c>
      <c r="H34" s="63" t="b">
        <f t="array" ref="H34">COUNTIFS(Absenses!34:34, "&gt;="&amp;DATE(2024,10,1), Absenses!34:34, "&lt;="&amp;DATE(2024,10,31)) = 0
</f>
        <v>1</v>
      </c>
      <c r="I34" s="63" t="b">
        <f t="array" ref="I34">COUNTIFS(Absenses!34:34, "&gt;="&amp;DATE(2024,11,1), Absenses!34:34, "&lt;="&amp;DATE(2024,11,31)) = 0
</f>
        <v>1</v>
      </c>
      <c r="J34" s="63" t="b">
        <f t="array" ref="J34">COUNTIFS(Absenses!34:34, "&gt;="&amp;DATE(2024,12,1), Absenses!34:34, "&lt;="&amp;DATE(2024,12,31)) = 0
</f>
        <v>1</v>
      </c>
      <c r="K34" s="63" t="b">
        <f t="array" ref="K34">COUNTIFS(Absenses!34:34, "&gt;="&amp;DATE(2025,1,1), Absenses!34:34, "&lt;="&amp;DATE(2025,1,31)) = 0
</f>
        <v>1</v>
      </c>
      <c r="L34" s="70" t="b">
        <f t="array" ref="L34">COUNTIFS(Absenses!34:34, "&gt;="&amp;DATE(2025,2,1), Absenses!34:34, "&lt;="&amp;DATE(2025,2,31)) = 0
</f>
        <v>0</v>
      </c>
      <c r="M34" s="63" t="b">
        <f t="array" ref="M34">COUNTIFS(Absenses!34:34, "&gt;="&amp;DATE(2025,3,1), Absenses!34:34, "&lt;="&amp;DATE(2025,3,31)) = 0
</f>
        <v>1</v>
      </c>
      <c r="N34" s="63" t="b">
        <f t="array" ref="N34">COUNTIFS(Absenses!34:34, "&gt;="&amp;DATE(2025,4,1), Absenses!34:34, "&lt;="&amp;DATE(2025,4,31)) = 0
</f>
        <v>1</v>
      </c>
      <c r="O34" s="63" t="b">
        <f t="array" ref="O34">COUNTIFS(Absenses!34:34, "&gt;="&amp;DATE(2025,5,1), Absenses!34:34, "&lt;="&amp;DATE(2025,5,31)) = 0
</f>
        <v>1</v>
      </c>
      <c r="P34" s="63" t="b">
        <f t="array" ref="P34">COUNTIFS(Absenses!34:34, "&gt;="&amp;DATE(2025,6,1), Absenses!34:34, "&lt;="&amp;DATE(2025,6,31)) = 0
</f>
        <v>1</v>
      </c>
      <c r="Q34" s="63" t="b">
        <f t="array" ref="Q34">COUNTIFS(Absenses!34:34, "&gt;="&amp;DATE(2025,7,1), Absenses!34:34, "&lt;="&amp;DATE(2025,7,31)) = 0
</f>
        <v>1</v>
      </c>
      <c r="R34" s="63" t="b">
        <f t="array" ref="R34">COUNTIFS(Absenses!34:34, "&gt;="&amp;DATE(2025,8,1), Absenses!34:34, "&lt;="&amp;DATE(2025,8,31)) = 0
</f>
        <v>1</v>
      </c>
      <c r="S34" s="63" t="b">
        <f t="array" ref="S34">COUNTIFS(Absenses!34:34, "&gt;="&amp;DATE(2025,9,1), Absenses!34:34, "&lt;="&amp;DATE(2025,9,31)) = 0
</f>
        <v>1</v>
      </c>
      <c r="T34" s="63" t="b">
        <f t="array" ref="T34">COUNTIFS(Absenses!34:34, "&gt;="&amp;DATE(2025,10,1), Absenses!34:34, "&lt;="&amp;DATE(2025,10,31)) = 0
</f>
        <v>1</v>
      </c>
      <c r="U34" s="63" t="b">
        <f t="array" ref="U34">COUNTIFS(Absenses!34:34, "&gt;="&amp;DATE(2025,11,1), Absenses!34:34, "&lt;="&amp;DATE(2025,11,31)) = 0
</f>
        <v>1</v>
      </c>
      <c r="V34" s="65" t="b">
        <f t="array" ref="V34">COUNTIFS(Absenses!34:34, "&gt;="&amp;DATE(2025,12,1), Absenses!34:34, "&lt;="&amp;DATE(2025,12,31)) = 0
</f>
        <v>1</v>
      </c>
    </row>
    <row r="35" ht="19.5" customHeight="1">
      <c r="A35" s="66" t="str">
        <f>UKGDat!A35</f>
        <v>FT</v>
      </c>
      <c r="B35" s="67">
        <f>UKGDat!B35</f>
        <v>45518</v>
      </c>
      <c r="C35" s="68" t="str">
        <f>UKGDat!C35</f>
        <v>Karla</v>
      </c>
      <c r="D35" s="68" t="str">
        <f>UKGDat!D35</f>
        <v>Mercado</v>
      </c>
      <c r="E35" s="67" t="str">
        <f>UKGDat!F35</f>
        <v>Shirt Pressers</v>
      </c>
      <c r="F35" s="69" t="str">
        <f>UKGDat!G35</f>
        <v>Melissa K. Lackey</v>
      </c>
      <c r="G35" s="63" t="b">
        <f t="array" ref="G35">COUNTIFS(Absenses!35:35, "&gt;="&amp;DATE(2024,9,1), Absenses!35:35, "&lt;="&amp;DATE(2024,9,31)) = 0
</f>
        <v>1</v>
      </c>
      <c r="H35" s="63" t="b">
        <f t="array" ref="H35">COUNTIFS(Absenses!35:35, "&gt;="&amp;DATE(2024,10,1), Absenses!35:35, "&lt;="&amp;DATE(2024,10,31)) = 0
</f>
        <v>1</v>
      </c>
      <c r="I35" s="63" t="b">
        <f t="array" ref="I35">COUNTIFS(Absenses!35:35, "&gt;="&amp;DATE(2024,11,1), Absenses!35:35, "&lt;="&amp;DATE(2024,11,31)) = 0
</f>
        <v>1</v>
      </c>
      <c r="J35" s="70" t="b">
        <f t="array" ref="J35">COUNTIFS(Absenses!35:35, "&gt;="&amp;DATE(2024,12,1), Absenses!35:35, "&lt;="&amp;DATE(2024,12,31)) = 0
</f>
        <v>0</v>
      </c>
      <c r="K35" s="70" t="b">
        <f t="array" ref="K35">COUNTIFS(Absenses!35:35, "&gt;="&amp;DATE(2025,1,1), Absenses!35:35, "&lt;="&amp;DATE(2025,1,31)) = 0
</f>
        <v>0</v>
      </c>
      <c r="L35" s="70" t="b">
        <f t="array" ref="L35">COUNTIFS(Absenses!35:35, "&gt;="&amp;DATE(2025,2,1), Absenses!35:35, "&lt;="&amp;DATE(2025,2,31)) = 0
</f>
        <v>0</v>
      </c>
      <c r="M35" s="70" t="b">
        <f t="array" ref="M35">COUNTIFS(Absenses!35:35, "&gt;="&amp;DATE(2025,3,1), Absenses!35:35, "&lt;="&amp;DATE(2025,3,31)) = 0
</f>
        <v>0</v>
      </c>
      <c r="N35" s="70" t="b">
        <f t="array" ref="N35">COUNTIFS(Absenses!35:35, "&gt;="&amp;DATE(2025,4,1), Absenses!35:35, "&lt;="&amp;DATE(2025,4,31)) = 0
</f>
        <v>0</v>
      </c>
      <c r="O35" s="70" t="b">
        <f t="array" ref="O35">COUNTIFS(Absenses!35:35, "&gt;="&amp;DATE(2025,5,1), Absenses!35:35, "&lt;="&amp;DATE(2025,5,31)) = 0
</f>
        <v>0</v>
      </c>
      <c r="P35" s="70" t="b">
        <f t="array" ref="P35">COUNTIFS(Absenses!35:35, "&gt;="&amp;DATE(2025,6,1), Absenses!35:35, "&lt;="&amp;DATE(2025,6,31)) = 0
</f>
        <v>0</v>
      </c>
      <c r="Q35" s="63" t="b">
        <f t="array" ref="Q35">COUNTIFS(Absenses!35:35, "&gt;="&amp;DATE(2025,7,1), Absenses!35:35, "&lt;="&amp;DATE(2025,7,31)) = 0
</f>
        <v>1</v>
      </c>
      <c r="R35" s="63" t="b">
        <f t="array" ref="R35">COUNTIFS(Absenses!35:35, "&gt;="&amp;DATE(2025,8,1), Absenses!35:35, "&lt;="&amp;DATE(2025,8,31)) = 0
</f>
        <v>1</v>
      </c>
      <c r="S35" s="63" t="b">
        <f t="array" ref="S35">COUNTIFS(Absenses!35:35, "&gt;="&amp;DATE(2025,9,1), Absenses!35:35, "&lt;="&amp;DATE(2025,9,31)) = 0
</f>
        <v>1</v>
      </c>
      <c r="T35" s="63" t="b">
        <f t="array" ref="T35">COUNTIFS(Absenses!35:35, "&gt;="&amp;DATE(2025,10,1), Absenses!35:35, "&lt;="&amp;DATE(2025,10,31)) = 0
</f>
        <v>1</v>
      </c>
      <c r="U35" s="63" t="b">
        <f t="array" ref="U35">COUNTIFS(Absenses!35:35, "&gt;="&amp;DATE(2025,11,1), Absenses!35:35, "&lt;="&amp;DATE(2025,11,31)) = 0
</f>
        <v>1</v>
      </c>
      <c r="V35" s="65" t="b">
        <f t="array" ref="V35">COUNTIFS(Absenses!35:35, "&gt;="&amp;DATE(2025,12,1), Absenses!35:35, "&lt;="&amp;DATE(2025,12,31)) = 0
</f>
        <v>1</v>
      </c>
    </row>
    <row r="36" ht="19.5" customHeight="1">
      <c r="A36" s="59" t="str">
        <f>UKGDat!A36</f>
        <v>FT</v>
      </c>
      <c r="B36" s="60">
        <f>UKGDat!B36</f>
        <v>45516</v>
      </c>
      <c r="C36" s="61" t="str">
        <f>UKGDat!C36</f>
        <v>Gloria</v>
      </c>
      <c r="D36" s="61" t="str">
        <f>UKGDat!D36</f>
        <v>Salto</v>
      </c>
      <c r="E36" s="60" t="str">
        <f>UKGDat!F36</f>
        <v>Dry Clean Production</v>
      </c>
      <c r="F36" s="62" t="str">
        <f>UKGDat!G36</f>
        <v>Melissa K. Lackey</v>
      </c>
      <c r="G36" s="70" t="b">
        <f t="array" ref="G36">COUNTIFS(Absenses!36:36, "&gt;="&amp;DATE(2024,9,1), Absenses!36:36, "&lt;="&amp;DATE(2024,9,31)) = 0
</f>
        <v>0</v>
      </c>
      <c r="H36" s="70" t="b">
        <f t="array" ref="H36">COUNTIFS(Absenses!36:36, "&gt;="&amp;DATE(2024,10,1), Absenses!36:36, "&lt;="&amp;DATE(2024,10,31)) = 0
</f>
        <v>0</v>
      </c>
      <c r="I36" s="70" t="b">
        <f t="array" ref="I36">COUNTIFS(Absenses!36:36, "&gt;="&amp;DATE(2024,11,1), Absenses!36:36, "&lt;="&amp;DATE(2024,11,31)) = 0
</f>
        <v>0</v>
      </c>
      <c r="J36" s="70" t="b">
        <f t="array" ref="J36">COUNTIFS(Absenses!36:36, "&gt;="&amp;DATE(2024,12,1), Absenses!36:36, "&lt;="&amp;DATE(2024,12,31)) = 0
</f>
        <v>0</v>
      </c>
      <c r="K36" s="70" t="b">
        <f t="array" ref="K36">COUNTIFS(Absenses!36:36, "&gt;="&amp;DATE(2025,1,1), Absenses!36:36, "&lt;="&amp;DATE(2025,1,31)) = 0
</f>
        <v>0</v>
      </c>
      <c r="L36" s="70" t="b">
        <f t="array" ref="L36">COUNTIFS(Absenses!36:36, "&gt;="&amp;DATE(2025,2,1), Absenses!36:36, "&lt;="&amp;DATE(2025,2,31)) = 0
</f>
        <v>0</v>
      </c>
      <c r="M36" s="70" t="b">
        <f t="array" ref="M36">COUNTIFS(Absenses!36:36, "&gt;="&amp;DATE(2025,3,1), Absenses!36:36, "&lt;="&amp;DATE(2025,3,31)) = 0
</f>
        <v>0</v>
      </c>
      <c r="N36" s="70" t="b">
        <f t="array" ref="N36">COUNTIFS(Absenses!36:36, "&gt;="&amp;DATE(2025,4,1), Absenses!36:36, "&lt;="&amp;DATE(2025,4,31)) = 0
</f>
        <v>0</v>
      </c>
      <c r="O36" s="70" t="b">
        <f t="array" ref="O36">COUNTIFS(Absenses!36:36, "&gt;="&amp;DATE(2025,5,1), Absenses!36:36, "&lt;="&amp;DATE(2025,5,31)) = 0
</f>
        <v>0</v>
      </c>
      <c r="P36" s="70" t="b">
        <f t="array" ref="P36">COUNTIFS(Absenses!36:36, "&gt;="&amp;DATE(2025,6,1), Absenses!36:36, "&lt;="&amp;DATE(2025,6,31)) = 0
</f>
        <v>0</v>
      </c>
      <c r="Q36" s="63" t="b">
        <f t="array" ref="Q36">COUNTIFS(Absenses!36:36, "&gt;="&amp;DATE(2025,7,1), Absenses!36:36, "&lt;="&amp;DATE(2025,7,31)) = 0
</f>
        <v>1</v>
      </c>
      <c r="R36" s="63" t="b">
        <f t="array" ref="R36">COUNTIFS(Absenses!36:36, "&gt;="&amp;DATE(2025,8,1), Absenses!36:36, "&lt;="&amp;DATE(2025,8,31)) = 0
</f>
        <v>1</v>
      </c>
      <c r="S36" s="63" t="b">
        <f t="array" ref="S36">COUNTIFS(Absenses!36:36, "&gt;="&amp;DATE(2025,9,1), Absenses!36:36, "&lt;="&amp;DATE(2025,9,31)) = 0
</f>
        <v>1</v>
      </c>
      <c r="T36" s="63" t="b">
        <f t="array" ref="T36">COUNTIFS(Absenses!36:36, "&gt;="&amp;DATE(2025,10,1), Absenses!36:36, "&lt;="&amp;DATE(2025,10,31)) = 0
</f>
        <v>1</v>
      </c>
      <c r="U36" s="63" t="b">
        <f t="array" ref="U36">COUNTIFS(Absenses!36:36, "&gt;="&amp;DATE(2025,11,1), Absenses!36:36, "&lt;="&amp;DATE(2025,11,31)) = 0
</f>
        <v>1</v>
      </c>
      <c r="V36" s="65" t="b">
        <f t="array" ref="V36">COUNTIFS(Absenses!36:36, "&gt;="&amp;DATE(2025,12,1), Absenses!36:36, "&lt;="&amp;DATE(2025,12,31)) = 0
</f>
        <v>1</v>
      </c>
    </row>
    <row r="37" ht="19.5" customHeight="1">
      <c r="A37" s="66" t="str">
        <f>UKGDat!A37</f>
        <v>FT</v>
      </c>
      <c r="B37" s="67">
        <f>UKGDat!B37</f>
        <v>45369</v>
      </c>
      <c r="C37" s="68" t="str">
        <f>UKGDat!C37</f>
        <v>Marcela</v>
      </c>
      <c r="D37" s="68" t="str">
        <f>UKGDat!D37</f>
        <v>Mora</v>
      </c>
      <c r="E37" s="67" t="str">
        <f>UKGDat!F37</f>
        <v>Dry Clean Production</v>
      </c>
      <c r="F37" s="69" t="str">
        <f>UKGDat!G37</f>
        <v>Melissa K. Lackey</v>
      </c>
      <c r="G37" s="70" t="b">
        <f t="array" ref="G37">COUNTIFS(Absenses!37:37, "&gt;="&amp;DATE(2024,9,1), Absenses!37:37, "&lt;="&amp;DATE(2024,9,31)) = 0
</f>
        <v>0</v>
      </c>
      <c r="H37" s="70" t="b">
        <f t="array" ref="H37">COUNTIFS(Absenses!37:37, "&gt;="&amp;DATE(2024,10,1), Absenses!37:37, "&lt;="&amp;DATE(2024,10,31)) = 0
</f>
        <v>0</v>
      </c>
      <c r="I37" s="70" t="b">
        <f t="array" ref="I37">COUNTIFS(Absenses!37:37, "&gt;="&amp;DATE(2024,11,1), Absenses!37:37, "&lt;="&amp;DATE(2024,11,31)) = 0
</f>
        <v>0</v>
      </c>
      <c r="J37" s="63" t="b">
        <f t="array" ref="J37">COUNTIFS(Absenses!37:37, "&gt;="&amp;DATE(2024,12,1), Absenses!37:37, "&lt;="&amp;DATE(2024,12,31)) = 0
</f>
        <v>1</v>
      </c>
      <c r="K37" s="70" t="b">
        <f t="array" ref="K37">COUNTIFS(Absenses!37:37, "&gt;="&amp;DATE(2025,1,1), Absenses!37:37, "&lt;="&amp;DATE(2025,1,31)) = 0
</f>
        <v>0</v>
      </c>
      <c r="L37" s="70" t="b">
        <f t="array" ref="L37">COUNTIFS(Absenses!37:37, "&gt;="&amp;DATE(2025,2,1), Absenses!37:37, "&lt;="&amp;DATE(2025,2,31)) = 0
</f>
        <v>0</v>
      </c>
      <c r="M37" s="70" t="b">
        <f t="array" ref="M37">COUNTIFS(Absenses!37:37, "&gt;="&amp;DATE(2025,3,1), Absenses!37:37, "&lt;="&amp;DATE(2025,3,31)) = 0
</f>
        <v>0</v>
      </c>
      <c r="N37" s="70" t="b">
        <f t="array" ref="N37">COUNTIFS(Absenses!37:37, "&gt;="&amp;DATE(2025,4,1), Absenses!37:37, "&lt;="&amp;DATE(2025,4,31)) = 0
</f>
        <v>0</v>
      </c>
      <c r="O37" s="63" t="b">
        <f t="array" ref="O37">COUNTIFS(Absenses!37:37, "&gt;="&amp;DATE(2025,5,1), Absenses!37:37, "&lt;="&amp;DATE(2025,5,31)) = 0
</f>
        <v>1</v>
      </c>
      <c r="P37" s="63" t="b">
        <f t="array" ref="P37">COUNTIFS(Absenses!37:37, "&gt;="&amp;DATE(2025,6,1), Absenses!37:37, "&lt;="&amp;DATE(2025,6,31)) = 0
</f>
        <v>1</v>
      </c>
      <c r="Q37" s="63" t="b">
        <f t="array" ref="Q37">COUNTIFS(Absenses!37:37, "&gt;="&amp;DATE(2025,7,1), Absenses!37:37, "&lt;="&amp;DATE(2025,7,31)) = 0
</f>
        <v>1</v>
      </c>
      <c r="R37" s="63" t="b">
        <f t="array" ref="R37">COUNTIFS(Absenses!37:37, "&gt;="&amp;DATE(2025,8,1), Absenses!37:37, "&lt;="&amp;DATE(2025,8,31)) = 0
</f>
        <v>1</v>
      </c>
      <c r="S37" s="63" t="b">
        <f t="array" ref="S37">COUNTIFS(Absenses!37:37, "&gt;="&amp;DATE(2025,9,1), Absenses!37:37, "&lt;="&amp;DATE(2025,9,31)) = 0
</f>
        <v>1</v>
      </c>
      <c r="T37" s="63" t="b">
        <f t="array" ref="T37">COUNTIFS(Absenses!37:37, "&gt;="&amp;DATE(2025,10,1), Absenses!37:37, "&lt;="&amp;DATE(2025,10,31)) = 0
</f>
        <v>1</v>
      </c>
      <c r="U37" s="63" t="b">
        <f t="array" ref="U37">COUNTIFS(Absenses!37:37, "&gt;="&amp;DATE(2025,11,1), Absenses!37:37, "&lt;="&amp;DATE(2025,11,31)) = 0
</f>
        <v>1</v>
      </c>
      <c r="V37" s="65" t="b">
        <f t="array" ref="V37">COUNTIFS(Absenses!37:37, "&gt;="&amp;DATE(2025,12,1), Absenses!37:37, "&lt;="&amp;DATE(2025,12,31)) = 0
</f>
        <v>1</v>
      </c>
    </row>
    <row r="38" ht="19.5" customHeight="1">
      <c r="A38" s="59" t="str">
        <f>UKGDat!A38</f>
        <v>FT</v>
      </c>
      <c r="B38" s="60">
        <f>UKGDat!B38</f>
        <v>45670</v>
      </c>
      <c r="C38" s="61" t="str">
        <f>UKGDat!C38</f>
        <v>Mireya</v>
      </c>
      <c r="D38" s="61" t="str">
        <f>UKGDat!D38</f>
        <v>Martinez Rivas</v>
      </c>
      <c r="E38" s="60" t="str">
        <f>UKGDat!F38</f>
        <v>Dry Clean Production</v>
      </c>
      <c r="F38" s="62" t="str">
        <f>UKGDat!G38</f>
        <v>Melissa K. Lackey</v>
      </c>
      <c r="G38" s="63" t="b">
        <f t="array" ref="G38">COUNTIFS(Absenses!38:38, "&gt;="&amp;DATE(2024,9,1), Absenses!38:38, "&lt;="&amp;DATE(2024,9,31)) = 0
</f>
        <v>1</v>
      </c>
      <c r="H38" s="63" t="b">
        <f t="array" ref="H38">COUNTIFS(Absenses!38:38, "&gt;="&amp;DATE(2024,10,1), Absenses!38:38, "&lt;="&amp;DATE(2024,10,31)) = 0
</f>
        <v>1</v>
      </c>
      <c r="I38" s="63" t="b">
        <f t="array" ref="I38">COUNTIFS(Absenses!38:38, "&gt;="&amp;DATE(2024,11,1), Absenses!38:38, "&lt;="&amp;DATE(2024,11,31)) = 0
</f>
        <v>1</v>
      </c>
      <c r="J38" s="63" t="b">
        <f t="array" ref="J38">COUNTIFS(Absenses!38:38, "&gt;="&amp;DATE(2024,12,1), Absenses!38:38, "&lt;="&amp;DATE(2024,12,31)) = 0
</f>
        <v>1</v>
      </c>
      <c r="K38" s="63" t="b">
        <f t="array" ref="K38">COUNTIFS(Absenses!38:38, "&gt;="&amp;DATE(2025,1,1), Absenses!38:38, "&lt;="&amp;DATE(2025,1,31)) = 0
</f>
        <v>1</v>
      </c>
      <c r="L38" s="63" t="b">
        <f t="array" ref="L38">COUNTIFS(Absenses!38:38, "&gt;="&amp;DATE(2025,2,1), Absenses!38:38, "&lt;="&amp;DATE(2025,2,31)) = 0
</f>
        <v>1</v>
      </c>
      <c r="M38" s="63" t="b">
        <f t="array" ref="M38">COUNTIFS(Absenses!38:38, "&gt;="&amp;DATE(2025,3,1), Absenses!38:38, "&lt;="&amp;DATE(2025,3,31)) = 0
</f>
        <v>1</v>
      </c>
      <c r="N38" s="63" t="b">
        <f t="array" ref="N38">COUNTIFS(Absenses!38:38, "&gt;="&amp;DATE(2025,4,1), Absenses!38:38, "&lt;="&amp;DATE(2025,4,31)) = 0
</f>
        <v>1</v>
      </c>
      <c r="O38" s="63" t="b">
        <f t="array" ref="O38">COUNTIFS(Absenses!38:38, "&gt;="&amp;DATE(2025,5,1), Absenses!38:38, "&lt;="&amp;DATE(2025,5,31)) = 0
</f>
        <v>1</v>
      </c>
      <c r="P38" s="63" t="b">
        <f t="array" ref="P38">COUNTIFS(Absenses!38:38, "&gt;="&amp;DATE(2025,6,1), Absenses!38:38, "&lt;="&amp;DATE(2025,6,31)) = 0
</f>
        <v>1</v>
      </c>
      <c r="Q38" s="63" t="b">
        <f t="array" ref="Q38">COUNTIFS(Absenses!38:38, "&gt;="&amp;DATE(2025,7,1), Absenses!38:38, "&lt;="&amp;DATE(2025,7,31)) = 0
</f>
        <v>1</v>
      </c>
      <c r="R38" s="63" t="b">
        <f t="array" ref="R38">COUNTIFS(Absenses!38:38, "&gt;="&amp;DATE(2025,8,1), Absenses!38:38, "&lt;="&amp;DATE(2025,8,31)) = 0
</f>
        <v>1</v>
      </c>
      <c r="S38" s="63" t="b">
        <f t="array" ref="S38">COUNTIFS(Absenses!38:38, "&gt;="&amp;DATE(2025,9,1), Absenses!38:38, "&lt;="&amp;DATE(2025,9,31)) = 0
</f>
        <v>1</v>
      </c>
      <c r="T38" s="63" t="b">
        <f t="array" ref="T38">COUNTIFS(Absenses!38:38, "&gt;="&amp;DATE(2025,10,1), Absenses!38:38, "&lt;="&amp;DATE(2025,10,31)) = 0
</f>
        <v>1</v>
      </c>
      <c r="U38" s="63" t="b">
        <f t="array" ref="U38">COUNTIFS(Absenses!38:38, "&gt;="&amp;DATE(2025,11,1), Absenses!38:38, "&lt;="&amp;DATE(2025,11,31)) = 0
</f>
        <v>1</v>
      </c>
      <c r="V38" s="65" t="b">
        <f t="array" ref="V38">COUNTIFS(Absenses!38:38, "&gt;="&amp;DATE(2025,12,1), Absenses!38:38, "&lt;="&amp;DATE(2025,12,31)) = 0
</f>
        <v>1</v>
      </c>
    </row>
    <row r="39" ht="19.5" customHeight="1">
      <c r="A39" s="66" t="str">
        <f>UKGDat!A39</f>
        <v>NO</v>
      </c>
      <c r="B39" s="67">
        <f>UKGDat!B39</f>
        <v>45453</v>
      </c>
      <c r="C39" s="68" t="str">
        <f>UKGDat!C39</f>
        <v>Kaylee</v>
      </c>
      <c r="D39" s="68" t="str">
        <f>UKGDat!D39</f>
        <v>Lackey</v>
      </c>
      <c r="E39" s="74" t="str">
        <f>UKGDat!F39</f>
        <v>Dry Clean Production</v>
      </c>
      <c r="F39" s="69" t="str">
        <f>UKGDat!G39</f>
        <v>Melissa K. Lackey</v>
      </c>
      <c r="G39" s="70" t="b">
        <f t="array" ref="G39">COUNTIFS(Absenses!39:39, "&gt;="&amp;DATE(2024,9,1), Absenses!39:39, "&lt;="&amp;DATE(2024,9,31)) = 0
</f>
        <v>0</v>
      </c>
      <c r="H39" s="63" t="b">
        <f t="array" ref="H39">COUNTIFS(Absenses!39:39, "&gt;="&amp;DATE(2024,10,1), Absenses!39:39, "&lt;="&amp;DATE(2024,10,31)) = 0
</f>
        <v>1</v>
      </c>
      <c r="I39" s="63" t="b">
        <f t="array" ref="I39">COUNTIFS(Absenses!39:39, "&gt;="&amp;DATE(2024,11,1), Absenses!39:39, "&lt;="&amp;DATE(2024,11,31)) = 0
</f>
        <v>1</v>
      </c>
      <c r="J39" s="63" t="b">
        <f t="array" ref="J39">COUNTIFS(Absenses!39:39, "&gt;="&amp;DATE(2024,12,1), Absenses!39:39, "&lt;="&amp;DATE(2024,12,31)) = 0
</f>
        <v>1</v>
      </c>
      <c r="K39" s="63" t="b">
        <f t="array" ref="K39">COUNTIFS(Absenses!39:39, "&gt;="&amp;DATE(2025,1,1), Absenses!39:39, "&lt;="&amp;DATE(2025,1,31)) = 0
</f>
        <v>1</v>
      </c>
      <c r="L39" s="63" t="b">
        <f t="array" ref="L39">COUNTIFS(Absenses!39:39, "&gt;="&amp;DATE(2025,2,1), Absenses!39:39, "&lt;="&amp;DATE(2025,2,31)) = 0
</f>
        <v>1</v>
      </c>
      <c r="M39" s="63" t="b">
        <f t="array" ref="M39">COUNTIFS(Absenses!39:39, "&gt;="&amp;DATE(2025,3,1), Absenses!39:39, "&lt;="&amp;DATE(2025,3,31)) = 0
</f>
        <v>1</v>
      </c>
      <c r="N39" s="63" t="b">
        <f t="array" ref="N39">COUNTIFS(Absenses!39:39, "&gt;="&amp;DATE(2025,4,1), Absenses!39:39, "&lt;="&amp;DATE(2025,4,31)) = 0
</f>
        <v>1</v>
      </c>
      <c r="O39" s="63" t="b">
        <f t="array" ref="O39">COUNTIFS(Absenses!39:39, "&gt;="&amp;DATE(2025,5,1), Absenses!39:39, "&lt;="&amp;DATE(2025,5,31)) = 0
</f>
        <v>1</v>
      </c>
      <c r="P39" s="63" t="b">
        <f t="array" ref="P39">COUNTIFS(Absenses!39:39, "&gt;="&amp;DATE(2025,6,1), Absenses!39:39, "&lt;="&amp;DATE(2025,6,31)) = 0
</f>
        <v>1</v>
      </c>
      <c r="Q39" s="63" t="b">
        <f t="array" ref="Q39">COUNTIFS(Absenses!39:39, "&gt;="&amp;DATE(2025,7,1), Absenses!39:39, "&lt;="&amp;DATE(2025,7,31)) = 0
</f>
        <v>1</v>
      </c>
      <c r="R39" s="63" t="b">
        <f t="array" ref="R39">COUNTIFS(Absenses!39:39, "&gt;="&amp;DATE(2025,8,1), Absenses!39:39, "&lt;="&amp;DATE(2025,8,31)) = 0
</f>
        <v>1</v>
      </c>
      <c r="S39" s="63" t="b">
        <f t="array" ref="S39">COUNTIFS(Absenses!39:39, "&gt;="&amp;DATE(2025,9,1), Absenses!39:39, "&lt;="&amp;DATE(2025,9,31)) = 0
</f>
        <v>1</v>
      </c>
      <c r="T39" s="63" t="b">
        <f t="array" ref="T39">COUNTIFS(Absenses!39:39, "&gt;="&amp;DATE(2025,10,1), Absenses!39:39, "&lt;="&amp;DATE(2025,10,31)) = 0
</f>
        <v>1</v>
      </c>
      <c r="U39" s="63" t="b">
        <f t="array" ref="U39">COUNTIFS(Absenses!39:39, "&gt;="&amp;DATE(2025,11,1), Absenses!39:39, "&lt;="&amp;DATE(2025,11,31)) = 0
</f>
        <v>1</v>
      </c>
      <c r="V39" s="65" t="b">
        <f t="array" ref="V39">COUNTIFS(Absenses!39:39, "&gt;="&amp;DATE(2025,12,1), Absenses!39:39, "&lt;="&amp;DATE(2025,12,31)) = 0
</f>
        <v>1</v>
      </c>
    </row>
    <row r="40" ht="19.5" customHeight="1">
      <c r="A40" s="59" t="str">
        <f>UKGDat!A40</f>
        <v>NO</v>
      </c>
      <c r="B40" s="60">
        <f>UKGDat!B40</f>
        <v>30011</v>
      </c>
      <c r="C40" s="61" t="str">
        <f>UKGDat!C40</f>
        <v>Margaret</v>
      </c>
      <c r="D40" s="61" t="str">
        <f>UKGDat!D40</f>
        <v>Butler</v>
      </c>
      <c r="E40" s="60" t="str">
        <f>UKGDat!F40</f>
        <v>Dry Clean Production</v>
      </c>
      <c r="F40" s="62" t="str">
        <f>UKGDat!G40</f>
        <v>Melissa K. Lackey</v>
      </c>
      <c r="G40" s="70" t="b">
        <f t="array" ref="G40">COUNTIFS(Absenses!40:40, "&gt;="&amp;DATE(2024,9,1), Absenses!40:40, "&lt;="&amp;DATE(2024,9,31)) = 0
</f>
        <v>0</v>
      </c>
      <c r="H40" s="63" t="b">
        <f t="array" ref="H40">COUNTIFS(Absenses!40:40, "&gt;="&amp;DATE(2024,10,1), Absenses!40:40, "&lt;="&amp;DATE(2024,10,31)) = 0
</f>
        <v>1</v>
      </c>
      <c r="I40" s="63" t="b">
        <f t="array" ref="I40">COUNTIFS(Absenses!40:40, "&gt;="&amp;DATE(2024,11,1), Absenses!40:40, "&lt;="&amp;DATE(2024,11,31)) = 0
</f>
        <v>1</v>
      </c>
      <c r="J40" s="63" t="b">
        <f t="array" ref="J40">COUNTIFS(Absenses!40:40, "&gt;="&amp;DATE(2024,12,1), Absenses!40:40, "&lt;="&amp;DATE(2024,12,31)) = 0
</f>
        <v>1</v>
      </c>
      <c r="K40" s="63" t="b">
        <f t="array" ref="K40">COUNTIFS(Absenses!40:40, "&gt;="&amp;DATE(2025,1,1), Absenses!40:40, "&lt;="&amp;DATE(2025,1,31)) = 0
</f>
        <v>1</v>
      </c>
      <c r="L40" s="63" t="b">
        <f t="array" ref="L40">COUNTIFS(Absenses!40:40, "&gt;="&amp;DATE(2025,2,1), Absenses!40:40, "&lt;="&amp;DATE(2025,2,31)) = 0
</f>
        <v>1</v>
      </c>
      <c r="M40" s="63" t="b">
        <f t="array" ref="M40">COUNTIFS(Absenses!40:40, "&gt;="&amp;DATE(2025,3,1), Absenses!40:40, "&lt;="&amp;DATE(2025,3,31)) = 0
</f>
        <v>1</v>
      </c>
      <c r="N40" s="63" t="b">
        <f t="array" ref="N40">COUNTIFS(Absenses!40:40, "&gt;="&amp;DATE(2025,4,1), Absenses!40:40, "&lt;="&amp;DATE(2025,4,31)) = 0
</f>
        <v>1</v>
      </c>
      <c r="O40" s="63" t="b">
        <f t="array" ref="O40">COUNTIFS(Absenses!40:40, "&gt;="&amp;DATE(2025,5,1), Absenses!40:40, "&lt;="&amp;DATE(2025,5,31)) = 0
</f>
        <v>1</v>
      </c>
      <c r="P40" s="63" t="b">
        <f t="array" ref="P40">COUNTIFS(Absenses!40:40, "&gt;="&amp;DATE(2025,6,1), Absenses!40:40, "&lt;="&amp;DATE(2025,6,31)) = 0
</f>
        <v>1</v>
      </c>
      <c r="Q40" s="63" t="b">
        <f t="array" ref="Q40">COUNTIFS(Absenses!40:40, "&gt;="&amp;DATE(2025,7,1), Absenses!40:40, "&lt;="&amp;DATE(2025,7,31)) = 0
</f>
        <v>1</v>
      </c>
      <c r="R40" s="63" t="b">
        <f t="array" ref="R40">COUNTIFS(Absenses!40:40, "&gt;="&amp;DATE(2025,8,1), Absenses!40:40, "&lt;="&amp;DATE(2025,8,31)) = 0
</f>
        <v>1</v>
      </c>
      <c r="S40" s="63" t="b">
        <f t="array" ref="S40">COUNTIFS(Absenses!40:40, "&gt;="&amp;DATE(2025,9,1), Absenses!40:40, "&lt;="&amp;DATE(2025,9,31)) = 0
</f>
        <v>1</v>
      </c>
      <c r="T40" s="63" t="b">
        <f t="array" ref="T40">COUNTIFS(Absenses!40:40, "&gt;="&amp;DATE(2025,10,1), Absenses!40:40, "&lt;="&amp;DATE(2025,10,31)) = 0
</f>
        <v>1</v>
      </c>
      <c r="U40" s="63" t="b">
        <f t="array" ref="U40">COUNTIFS(Absenses!40:40, "&gt;="&amp;DATE(2025,11,1), Absenses!40:40, "&lt;="&amp;DATE(2025,11,31)) = 0
</f>
        <v>1</v>
      </c>
      <c r="V40" s="65" t="b">
        <f t="array" ref="V40">COUNTIFS(Absenses!40:40, "&gt;="&amp;DATE(2025,12,1), Absenses!40:40, "&lt;="&amp;DATE(2025,12,31)) = 0
</f>
        <v>1</v>
      </c>
    </row>
    <row r="41" ht="19.5" customHeight="1">
      <c r="A41" s="66" t="str">
        <f>UKGDat!A41</f>
        <v>FT</v>
      </c>
      <c r="B41" s="67">
        <f>UKGDat!B41</f>
        <v>32038</v>
      </c>
      <c r="C41" s="68" t="str">
        <f>UKGDat!C41</f>
        <v>Karen</v>
      </c>
      <c r="D41" s="68" t="str">
        <f>UKGDat!D41</f>
        <v>Hay</v>
      </c>
      <c r="E41" s="67" t="str">
        <f>UKGDat!F41</f>
        <v>Dry Clean Production</v>
      </c>
      <c r="F41" s="69" t="str">
        <f>UKGDat!G41</f>
        <v>Melissa K. Lackey</v>
      </c>
      <c r="G41" s="63" t="b">
        <f t="array" ref="G41">COUNTIFS(Absenses!41:41, "&gt;="&amp;DATE(2024,9,1), Absenses!41:41, "&lt;="&amp;DATE(2024,9,31)) = 0
</f>
        <v>1</v>
      </c>
      <c r="H41" s="63" t="b">
        <f t="array" ref="H41">COUNTIFS(Absenses!41:41, "&gt;="&amp;DATE(2024,10,1), Absenses!41:41, "&lt;="&amp;DATE(2024,10,31)) = 0
</f>
        <v>1</v>
      </c>
      <c r="I41" s="63" t="b">
        <f t="array" ref="I41">COUNTIFS(Absenses!41:41, "&gt;="&amp;DATE(2024,11,1), Absenses!41:41, "&lt;="&amp;DATE(2024,11,31)) = 0
</f>
        <v>1</v>
      </c>
      <c r="J41" s="63" t="b">
        <f t="array" ref="J41">COUNTIFS(Absenses!41:41, "&gt;="&amp;DATE(2024,12,1), Absenses!41:41, "&lt;="&amp;DATE(2024,12,31)) = 0
</f>
        <v>1</v>
      </c>
      <c r="K41" s="63" t="b">
        <f t="array" ref="K41">COUNTIFS(Absenses!41:41, "&gt;="&amp;DATE(2025,1,1), Absenses!41:41, "&lt;="&amp;DATE(2025,1,31)) = 0
</f>
        <v>1</v>
      </c>
      <c r="L41" s="63" t="b">
        <f t="array" ref="L41">COUNTIFS(Absenses!41:41, "&gt;="&amp;DATE(2025,2,1), Absenses!41:41, "&lt;="&amp;DATE(2025,2,31)) = 0
</f>
        <v>1</v>
      </c>
      <c r="M41" s="63" t="b">
        <f t="array" ref="M41">COUNTIFS(Absenses!41:41, "&gt;="&amp;DATE(2025,3,1), Absenses!41:41, "&lt;="&amp;DATE(2025,3,31)) = 0
</f>
        <v>1</v>
      </c>
      <c r="N41" s="63" t="b">
        <f t="array" ref="N41">COUNTIFS(Absenses!41:41, "&gt;="&amp;DATE(2025,4,1), Absenses!41:41, "&lt;="&amp;DATE(2025,4,31)) = 0
</f>
        <v>1</v>
      </c>
      <c r="O41" s="63" t="b">
        <f t="array" ref="O41">COUNTIFS(Absenses!41:41, "&gt;="&amp;DATE(2025,5,1), Absenses!41:41, "&lt;="&amp;DATE(2025,5,31)) = 0
</f>
        <v>1</v>
      </c>
      <c r="P41" s="63" t="b">
        <f t="array" ref="P41">COUNTIFS(Absenses!41:41, "&gt;="&amp;DATE(2025,6,1), Absenses!41:41, "&lt;="&amp;DATE(2025,6,31)) = 0
</f>
        <v>1</v>
      </c>
      <c r="Q41" s="63" t="b">
        <f t="array" ref="Q41">COUNTIFS(Absenses!41:41, "&gt;="&amp;DATE(2025,7,1), Absenses!41:41, "&lt;="&amp;DATE(2025,7,31)) = 0
</f>
        <v>1</v>
      </c>
      <c r="R41" s="63" t="b">
        <f t="array" ref="R41">COUNTIFS(Absenses!41:41, "&gt;="&amp;DATE(2025,8,1), Absenses!41:41, "&lt;="&amp;DATE(2025,8,31)) = 0
</f>
        <v>1</v>
      </c>
      <c r="S41" s="63" t="b">
        <f t="array" ref="S41">COUNTIFS(Absenses!41:41, "&gt;="&amp;DATE(2025,9,1), Absenses!41:41, "&lt;="&amp;DATE(2025,9,31)) = 0
</f>
        <v>1</v>
      </c>
      <c r="T41" s="63" t="b">
        <f t="array" ref="T41">COUNTIFS(Absenses!41:41, "&gt;="&amp;DATE(2025,10,1), Absenses!41:41, "&lt;="&amp;DATE(2025,10,31)) = 0
</f>
        <v>1</v>
      </c>
      <c r="U41" s="63" t="b">
        <f t="array" ref="U41">COUNTIFS(Absenses!41:41, "&gt;="&amp;DATE(2025,11,1), Absenses!41:41, "&lt;="&amp;DATE(2025,11,31)) = 0
</f>
        <v>1</v>
      </c>
      <c r="V41" s="65" t="b">
        <f t="array" ref="V41">COUNTIFS(Absenses!41:41, "&gt;="&amp;DATE(2025,12,1), Absenses!41:41, "&lt;="&amp;DATE(2025,12,31)) = 0
</f>
        <v>1</v>
      </c>
    </row>
    <row r="42" ht="19.5" customHeight="1">
      <c r="A42" s="59" t="str">
        <f>UKGDat!A42</f>
        <v>FT</v>
      </c>
      <c r="B42" s="60">
        <f>UKGDat!B42</f>
        <v>36634</v>
      </c>
      <c r="C42" s="61" t="str">
        <f>UKGDat!C42</f>
        <v>Patricia</v>
      </c>
      <c r="D42" s="61" t="str">
        <f>UKGDat!D42</f>
        <v>Law</v>
      </c>
      <c r="E42" s="73" t="str">
        <f>UKGDat!F42</f>
        <v>Dry Clean Production</v>
      </c>
      <c r="F42" s="62" t="str">
        <f>UKGDat!G42</f>
        <v>Melissa K. Lackey</v>
      </c>
      <c r="G42" s="70" t="b">
        <f t="array" ref="G42">COUNTIFS(Absenses!42:42, "&gt;="&amp;DATE(2024,9,1), Absenses!42:42, "&lt;="&amp;DATE(2024,9,31)) = 0
</f>
        <v>0</v>
      </c>
      <c r="H42" s="70" t="b">
        <f t="array" ref="H42">COUNTIFS(Absenses!42:42, "&gt;="&amp;DATE(2024,10,1), Absenses!42:42, "&lt;="&amp;DATE(2024,10,31)) = 0
</f>
        <v>0</v>
      </c>
      <c r="I42" s="70" t="b">
        <f t="array" ref="I42">COUNTIFS(Absenses!42:42, "&gt;="&amp;DATE(2024,11,1), Absenses!42:42, "&lt;="&amp;DATE(2024,11,31)) = 0
</f>
        <v>0</v>
      </c>
      <c r="J42" s="63" t="b">
        <f t="array" ref="J42">COUNTIFS(Absenses!42:42, "&gt;="&amp;DATE(2024,12,1), Absenses!42:42, "&lt;="&amp;DATE(2024,12,31)) = 0
</f>
        <v>1</v>
      </c>
      <c r="K42" s="70" t="b">
        <f t="array" ref="K42">COUNTIFS(Absenses!42:42, "&gt;="&amp;DATE(2025,1,1), Absenses!42:42, "&lt;="&amp;DATE(2025,1,31)) = 0
</f>
        <v>0</v>
      </c>
      <c r="L42" s="70" t="b">
        <f t="array" ref="L42">COUNTIFS(Absenses!42:42, "&gt;="&amp;DATE(2025,2,1), Absenses!42:42, "&lt;="&amp;DATE(2025,2,31)) = 0
</f>
        <v>0</v>
      </c>
      <c r="M42" s="70" t="b">
        <f t="array" ref="M42">COUNTIFS(Absenses!42:42, "&gt;="&amp;DATE(2025,3,1), Absenses!42:42, "&lt;="&amp;DATE(2025,3,31)) = 0
</f>
        <v>0</v>
      </c>
      <c r="N42" s="63" t="b">
        <f t="array" ref="N42">COUNTIFS(Absenses!42:42, "&gt;="&amp;DATE(2025,4,1), Absenses!42:42, "&lt;="&amp;DATE(2025,4,31)) = 0
</f>
        <v>1</v>
      </c>
      <c r="O42" s="63" t="b">
        <f t="array" ref="O42">COUNTIFS(Absenses!42:42, "&gt;="&amp;DATE(2025,5,1), Absenses!42:42, "&lt;="&amp;DATE(2025,5,31)) = 0
</f>
        <v>1</v>
      </c>
      <c r="P42" s="63" t="b">
        <f t="array" ref="P42">COUNTIFS(Absenses!42:42, "&gt;="&amp;DATE(2025,6,1), Absenses!42:42, "&lt;="&amp;DATE(2025,6,31)) = 0
</f>
        <v>1</v>
      </c>
      <c r="Q42" s="63" t="b">
        <f t="array" ref="Q42">COUNTIFS(Absenses!42:42, "&gt;="&amp;DATE(2025,7,1), Absenses!42:42, "&lt;="&amp;DATE(2025,7,31)) = 0
</f>
        <v>1</v>
      </c>
      <c r="R42" s="63" t="b">
        <f t="array" ref="R42">COUNTIFS(Absenses!42:42, "&gt;="&amp;DATE(2025,8,1), Absenses!42:42, "&lt;="&amp;DATE(2025,8,31)) = 0
</f>
        <v>1</v>
      </c>
      <c r="S42" s="63" t="b">
        <f t="array" ref="S42">COUNTIFS(Absenses!42:42, "&gt;="&amp;DATE(2025,9,1), Absenses!42:42, "&lt;="&amp;DATE(2025,9,31)) = 0
</f>
        <v>1</v>
      </c>
      <c r="T42" s="63" t="b">
        <f t="array" ref="T42">COUNTIFS(Absenses!42:42, "&gt;="&amp;DATE(2025,10,1), Absenses!42:42, "&lt;="&amp;DATE(2025,10,31)) = 0
</f>
        <v>1</v>
      </c>
      <c r="U42" s="63" t="b">
        <f t="array" ref="U42">COUNTIFS(Absenses!42:42, "&gt;="&amp;DATE(2025,11,1), Absenses!42:42, "&lt;="&amp;DATE(2025,11,31)) = 0
</f>
        <v>1</v>
      </c>
      <c r="V42" s="65" t="b">
        <f t="array" ref="V42">COUNTIFS(Absenses!42:42, "&gt;="&amp;DATE(2025,12,1), Absenses!42:42, "&lt;="&amp;DATE(2025,12,31)) = 0
</f>
        <v>1</v>
      </c>
    </row>
    <row r="43" ht="19.5" customHeight="1">
      <c r="A43" s="66" t="str">
        <f>UKGDat!A43</f>
        <v>FT</v>
      </c>
      <c r="B43" s="67">
        <f>UKGDat!B43</f>
        <v>43024</v>
      </c>
      <c r="C43" s="68" t="str">
        <f>UKGDat!C43</f>
        <v>Kenneth</v>
      </c>
      <c r="D43" s="68" t="str">
        <f>UKGDat!D43</f>
        <v>Joy</v>
      </c>
      <c r="E43" s="67" t="str">
        <f>UKGDat!F43</f>
        <v>Dry Clean Production</v>
      </c>
      <c r="F43" s="69" t="str">
        <f>UKGDat!G43</f>
        <v>Melissa K. Lackey</v>
      </c>
      <c r="G43" s="63" t="b">
        <f t="array" ref="G43">COUNTIFS(Absenses!43:43, "&gt;="&amp;DATE(2024,9,1), Absenses!43:43, "&lt;="&amp;DATE(2024,9,31)) = 0
</f>
        <v>1</v>
      </c>
      <c r="H43" s="63" t="b">
        <f t="array" ref="H43">COUNTIFS(Absenses!43:43, "&gt;="&amp;DATE(2024,10,1), Absenses!43:43, "&lt;="&amp;DATE(2024,10,31)) = 0
</f>
        <v>1</v>
      </c>
      <c r="I43" s="63" t="b">
        <f t="array" ref="I43">COUNTIFS(Absenses!43:43, "&gt;="&amp;DATE(2024,11,1), Absenses!43:43, "&lt;="&amp;DATE(2024,11,31)) = 0
</f>
        <v>1</v>
      </c>
      <c r="J43" s="63" t="b">
        <f t="array" ref="J43">COUNTIFS(Absenses!43:43, "&gt;="&amp;DATE(2024,12,1), Absenses!43:43, "&lt;="&amp;DATE(2024,12,31)) = 0
</f>
        <v>1</v>
      </c>
      <c r="K43" s="70" t="b">
        <f t="array" ref="K43">COUNTIFS(Absenses!43:43, "&gt;="&amp;DATE(2025,1,1), Absenses!43:43, "&lt;="&amp;DATE(2025,1,31)) = 0
</f>
        <v>0</v>
      </c>
      <c r="L43" s="63" t="b">
        <f t="array" ref="L43">COUNTIFS(Absenses!43:43, "&gt;="&amp;DATE(2025,2,1), Absenses!43:43, "&lt;="&amp;DATE(2025,2,31)) = 0
</f>
        <v>1</v>
      </c>
      <c r="M43" s="63" t="b">
        <f t="array" ref="M43">COUNTIFS(Absenses!43:43, "&gt;="&amp;DATE(2025,3,1), Absenses!43:43, "&lt;="&amp;DATE(2025,3,31)) = 0
</f>
        <v>1</v>
      </c>
      <c r="N43" s="70" t="b">
        <f t="array" ref="N43">COUNTIFS(Absenses!43:43, "&gt;="&amp;DATE(2025,4,1), Absenses!43:43, "&lt;="&amp;DATE(2025,4,31)) = 0
</f>
        <v>0</v>
      </c>
      <c r="O43" s="63" t="b">
        <f t="array" ref="O43">COUNTIFS(Absenses!43:43, "&gt;="&amp;DATE(2025,5,1), Absenses!43:43, "&lt;="&amp;DATE(2025,5,31)) = 0
</f>
        <v>1</v>
      </c>
      <c r="P43" s="63" t="b">
        <f t="array" ref="P43">COUNTIFS(Absenses!43:43, "&gt;="&amp;DATE(2025,6,1), Absenses!43:43, "&lt;="&amp;DATE(2025,6,31)) = 0
</f>
        <v>1</v>
      </c>
      <c r="Q43" s="63" t="b">
        <f t="array" ref="Q43">COUNTIFS(Absenses!43:43, "&gt;="&amp;DATE(2025,7,1), Absenses!43:43, "&lt;="&amp;DATE(2025,7,31)) = 0
</f>
        <v>1</v>
      </c>
      <c r="R43" s="63" t="b">
        <f t="array" ref="R43">COUNTIFS(Absenses!43:43, "&gt;="&amp;DATE(2025,8,1), Absenses!43:43, "&lt;="&amp;DATE(2025,8,31)) = 0
</f>
        <v>1</v>
      </c>
      <c r="S43" s="63" t="b">
        <f t="array" ref="S43">COUNTIFS(Absenses!43:43, "&gt;="&amp;DATE(2025,9,1), Absenses!43:43, "&lt;="&amp;DATE(2025,9,31)) = 0
</f>
        <v>1</v>
      </c>
      <c r="T43" s="63" t="b">
        <f t="array" ref="T43">COUNTIFS(Absenses!43:43, "&gt;="&amp;DATE(2025,10,1), Absenses!43:43, "&lt;="&amp;DATE(2025,10,31)) = 0
</f>
        <v>1</v>
      </c>
      <c r="U43" s="63" t="b">
        <f t="array" ref="U43">COUNTIFS(Absenses!43:43, "&gt;="&amp;DATE(2025,11,1), Absenses!43:43, "&lt;="&amp;DATE(2025,11,31)) = 0
</f>
        <v>1</v>
      </c>
      <c r="V43" s="65" t="b">
        <f t="array" ref="V43">COUNTIFS(Absenses!43:43, "&gt;="&amp;DATE(2025,12,1), Absenses!43:43, "&lt;="&amp;DATE(2025,12,31)) = 0
</f>
        <v>1</v>
      </c>
    </row>
    <row r="44" ht="19.5" customHeight="1">
      <c r="A44" s="59" t="str">
        <f>UKGDat!A44</f>
        <v>FT</v>
      </c>
      <c r="B44" s="60">
        <f>UKGDat!B44</f>
        <v>38159</v>
      </c>
      <c r="C44" s="61" t="str">
        <f>UKGDat!C44</f>
        <v>Marlene</v>
      </c>
      <c r="D44" s="61" t="str">
        <f>UKGDat!D44</f>
        <v>Duarte</v>
      </c>
      <c r="E44" s="60" t="str">
        <f>UKGDat!F44</f>
        <v>Dry Clean Pressers</v>
      </c>
      <c r="F44" s="62" t="str">
        <f>UKGDat!G44</f>
        <v>Melissa K. Lackey</v>
      </c>
      <c r="G44" s="63" t="b">
        <f t="array" ref="G44">COUNTIFS(Absenses!44:44, "&gt;="&amp;DATE(2024,9,1), Absenses!44:44, "&lt;="&amp;DATE(2024,9,31)) = 0
</f>
        <v>1</v>
      </c>
      <c r="H44" s="70" t="b">
        <f t="array" ref="H44">COUNTIFS(Absenses!44:44, "&gt;="&amp;DATE(2024,10,1), Absenses!44:44, "&lt;="&amp;DATE(2024,10,31)) = 0
</f>
        <v>0</v>
      </c>
      <c r="I44" s="63" t="b">
        <f t="array" ref="I44">COUNTIFS(Absenses!44:44, "&gt;="&amp;DATE(2024,11,1), Absenses!44:44, "&lt;="&amp;DATE(2024,11,31)) = 0
</f>
        <v>1</v>
      </c>
      <c r="J44" s="63" t="b">
        <f t="array" ref="J44">COUNTIFS(Absenses!44:44, "&gt;="&amp;DATE(2024,12,1), Absenses!44:44, "&lt;="&amp;DATE(2024,12,31)) = 0
</f>
        <v>1</v>
      </c>
      <c r="K44" s="70" t="b">
        <f t="array" ref="K44">COUNTIFS(Absenses!44:44, "&gt;="&amp;DATE(2025,1,1), Absenses!44:44, "&lt;="&amp;DATE(2025,1,31)) = 0
</f>
        <v>0</v>
      </c>
      <c r="L44" s="63" t="b">
        <f t="array" ref="L44">COUNTIFS(Absenses!44:44, "&gt;="&amp;DATE(2025,2,1), Absenses!44:44, "&lt;="&amp;DATE(2025,2,31)) = 0
</f>
        <v>1</v>
      </c>
      <c r="M44" s="63" t="b">
        <f t="array" ref="M44">COUNTIFS(Absenses!44:44, "&gt;="&amp;DATE(2025,3,1), Absenses!44:44, "&lt;="&amp;DATE(2025,3,31)) = 0
</f>
        <v>1</v>
      </c>
      <c r="N44" s="70" t="b">
        <f t="array" ref="N44">COUNTIFS(Absenses!44:44, "&gt;="&amp;DATE(2025,4,1), Absenses!44:44, "&lt;="&amp;DATE(2025,4,31)) = 0
</f>
        <v>0</v>
      </c>
      <c r="O44" s="70" t="b">
        <f t="array" ref="O44">COUNTIFS(Absenses!44:44, "&gt;="&amp;DATE(2025,5,1), Absenses!44:44, "&lt;="&amp;DATE(2025,5,31)) = 0
</f>
        <v>0</v>
      </c>
      <c r="P44" s="63" t="b">
        <f t="array" ref="P44">COUNTIFS(Absenses!44:44, "&gt;="&amp;DATE(2025,6,1), Absenses!44:44, "&lt;="&amp;DATE(2025,6,31)) = 0
</f>
        <v>1</v>
      </c>
      <c r="Q44" s="63" t="b">
        <f t="array" ref="Q44">COUNTIFS(Absenses!44:44, "&gt;="&amp;DATE(2025,7,1), Absenses!44:44, "&lt;="&amp;DATE(2025,7,31)) = 0
</f>
        <v>1</v>
      </c>
      <c r="R44" s="63" t="b">
        <f t="array" ref="R44">COUNTIFS(Absenses!44:44, "&gt;="&amp;DATE(2025,8,1), Absenses!44:44, "&lt;="&amp;DATE(2025,8,31)) = 0
</f>
        <v>1</v>
      </c>
      <c r="S44" s="63" t="b">
        <f t="array" ref="S44">COUNTIFS(Absenses!44:44, "&gt;="&amp;DATE(2025,9,1), Absenses!44:44, "&lt;="&amp;DATE(2025,9,31)) = 0
</f>
        <v>1</v>
      </c>
      <c r="T44" s="63" t="b">
        <f t="array" ref="T44">COUNTIFS(Absenses!44:44, "&gt;="&amp;DATE(2025,10,1), Absenses!44:44, "&lt;="&amp;DATE(2025,10,31)) = 0
</f>
        <v>1</v>
      </c>
      <c r="U44" s="63" t="b">
        <f t="array" ref="U44">COUNTIFS(Absenses!44:44, "&gt;="&amp;DATE(2025,11,1), Absenses!44:44, "&lt;="&amp;DATE(2025,11,31)) = 0
</f>
        <v>1</v>
      </c>
      <c r="V44" s="65" t="b">
        <f t="array" ref="V44">COUNTIFS(Absenses!44:44, "&gt;="&amp;DATE(2025,12,1), Absenses!44:44, "&lt;="&amp;DATE(2025,12,31)) = 0
</f>
        <v>1</v>
      </c>
    </row>
    <row r="45" ht="19.5" customHeight="1">
      <c r="A45" s="66" t="str">
        <f>UKGDat!A45</f>
        <v>FT</v>
      </c>
      <c r="B45" s="67">
        <f>UKGDat!B45</f>
        <v>44466</v>
      </c>
      <c r="C45" s="68" t="str">
        <f>UKGDat!C45</f>
        <v>Janice</v>
      </c>
      <c r="D45" s="68" t="str">
        <f>UKGDat!D45</f>
        <v>Duffy</v>
      </c>
      <c r="E45" s="74" t="str">
        <f>UKGDat!F45</f>
        <v>Dry Clean Pressers</v>
      </c>
      <c r="F45" s="69" t="str">
        <f>UKGDat!G45</f>
        <v>Melissa K. Lackey</v>
      </c>
      <c r="G45" s="70" t="b">
        <f t="array" ref="G45">COUNTIFS(Absenses!45:45, "&gt;="&amp;DATE(2024,9,1), Absenses!45:45, "&lt;="&amp;DATE(2024,9,31)) = 0
</f>
        <v>0</v>
      </c>
      <c r="H45" s="70" t="b">
        <f t="array" ref="H45">COUNTIFS(Absenses!45:45, "&gt;="&amp;DATE(2024,10,1), Absenses!45:45, "&lt;="&amp;DATE(2024,10,31)) = 0
</f>
        <v>0</v>
      </c>
      <c r="I45" s="63" t="b">
        <f t="array" ref="I45">COUNTIFS(Absenses!45:45, "&gt;="&amp;DATE(2024,11,1), Absenses!45:45, "&lt;="&amp;DATE(2024,11,31)) = 0
</f>
        <v>1</v>
      </c>
      <c r="J45" s="63" t="b">
        <f t="array" ref="J45">COUNTIFS(Absenses!45:45, "&gt;="&amp;DATE(2024,12,1), Absenses!45:45, "&lt;="&amp;DATE(2024,12,31)) = 0
</f>
        <v>1</v>
      </c>
      <c r="K45" s="70" t="b">
        <f t="array" ref="K45">COUNTIFS(Absenses!45:45, "&gt;="&amp;DATE(2025,1,1), Absenses!45:45, "&lt;="&amp;DATE(2025,1,31)) = 0
</f>
        <v>0</v>
      </c>
      <c r="L45" s="70" t="b">
        <f t="array" ref="L45">COUNTIFS(Absenses!45:45, "&gt;="&amp;DATE(2025,2,1), Absenses!45:45, "&lt;="&amp;DATE(2025,2,31)) = 0
</f>
        <v>0</v>
      </c>
      <c r="M45" s="63" t="b">
        <f t="array" ref="M45">COUNTIFS(Absenses!45:45, "&gt;="&amp;DATE(2025,3,1), Absenses!45:45, "&lt;="&amp;DATE(2025,3,31)) = 0
</f>
        <v>1</v>
      </c>
      <c r="N45" s="63" t="b">
        <f t="array" ref="N45">COUNTIFS(Absenses!45:45, "&gt;="&amp;DATE(2025,4,1), Absenses!45:45, "&lt;="&amp;DATE(2025,4,31)) = 0
</f>
        <v>1</v>
      </c>
      <c r="O45" s="63" t="b">
        <f t="array" ref="O45">COUNTIFS(Absenses!45:45, "&gt;="&amp;DATE(2025,5,1), Absenses!45:45, "&lt;="&amp;DATE(2025,5,31)) = 0
</f>
        <v>1</v>
      </c>
      <c r="P45" s="70" t="b">
        <f t="array" ref="P45">COUNTIFS(Absenses!45:45, "&gt;="&amp;DATE(2025,6,1), Absenses!45:45, "&lt;="&amp;DATE(2025,6,31)) = 0
</f>
        <v>0</v>
      </c>
      <c r="Q45" s="63" t="b">
        <f t="array" ref="Q45">COUNTIFS(Absenses!45:45, "&gt;="&amp;DATE(2025,7,1), Absenses!45:45, "&lt;="&amp;DATE(2025,7,31)) = 0
</f>
        <v>1</v>
      </c>
      <c r="R45" s="63" t="b">
        <f t="array" ref="R45">COUNTIFS(Absenses!45:45, "&gt;="&amp;DATE(2025,8,1), Absenses!45:45, "&lt;="&amp;DATE(2025,8,31)) = 0
</f>
        <v>1</v>
      </c>
      <c r="S45" s="63" t="b">
        <f t="array" ref="S45">COUNTIFS(Absenses!45:45, "&gt;="&amp;DATE(2025,9,1), Absenses!45:45, "&lt;="&amp;DATE(2025,9,31)) = 0
</f>
        <v>1</v>
      </c>
      <c r="T45" s="63" t="b">
        <f t="array" ref="T45">COUNTIFS(Absenses!45:45, "&gt;="&amp;DATE(2025,10,1), Absenses!45:45, "&lt;="&amp;DATE(2025,10,31)) = 0
</f>
        <v>1</v>
      </c>
      <c r="U45" s="63" t="b">
        <f t="array" ref="U45">COUNTIFS(Absenses!45:45, "&gt;="&amp;DATE(2025,11,1), Absenses!45:45, "&lt;="&amp;DATE(2025,11,31)) = 0
</f>
        <v>1</v>
      </c>
      <c r="V45" s="65" t="b">
        <f t="array" ref="V45">COUNTIFS(Absenses!45:45, "&gt;="&amp;DATE(2025,12,1), Absenses!45:45, "&lt;="&amp;DATE(2025,12,31)) = 0
</f>
        <v>1</v>
      </c>
    </row>
    <row r="46" ht="19.5" customHeight="1">
      <c r="A46" s="59" t="str">
        <f>UKGDat!A46</f>
        <v>FT</v>
      </c>
      <c r="B46" s="60">
        <f>UKGDat!B46</f>
        <v>44851</v>
      </c>
      <c r="C46" s="61" t="str">
        <f>UKGDat!C46</f>
        <v>Jessie</v>
      </c>
      <c r="D46" s="61" t="str">
        <f>UKGDat!D46</f>
        <v>Casillo</v>
      </c>
      <c r="E46" s="60" t="str">
        <f>UKGDat!F46</f>
        <v>Dry Clean Pressers</v>
      </c>
      <c r="F46" s="62" t="str">
        <f>UKGDat!G46</f>
        <v>Melissa K. Lackey</v>
      </c>
      <c r="G46" s="70" t="b">
        <f t="array" ref="G46">COUNTIFS(Absenses!46:46, "&gt;="&amp;DATE(2024,9,1), Absenses!46:46, "&lt;="&amp;DATE(2024,9,31)) = 0
</f>
        <v>0</v>
      </c>
      <c r="H46" s="63" t="b">
        <f t="array" ref="H46">COUNTIFS(Absenses!46:46, "&gt;="&amp;DATE(2024,10,1), Absenses!46:46, "&lt;="&amp;DATE(2024,10,31)) = 0
</f>
        <v>1</v>
      </c>
      <c r="I46" s="70" t="b">
        <f t="array" ref="I46">COUNTIFS(Absenses!46:46, "&gt;="&amp;DATE(2024,11,1), Absenses!46:46, "&lt;="&amp;DATE(2024,11,31)) = 0
</f>
        <v>0</v>
      </c>
      <c r="J46" s="70" t="b">
        <f t="array" ref="J46">COUNTIFS(Absenses!46:46, "&gt;="&amp;DATE(2024,12,1), Absenses!46:46, "&lt;="&amp;DATE(2024,12,31)) = 0
</f>
        <v>0</v>
      </c>
      <c r="K46" s="70" t="b">
        <f t="array" ref="K46">COUNTIFS(Absenses!46:46, "&gt;="&amp;DATE(2025,1,1), Absenses!46:46, "&lt;="&amp;DATE(2025,1,31)) = 0
</f>
        <v>0</v>
      </c>
      <c r="L46" s="70" t="b">
        <f t="array" ref="L46">COUNTIFS(Absenses!46:46, "&gt;="&amp;DATE(2025,2,1), Absenses!46:46, "&lt;="&amp;DATE(2025,2,31)) = 0
</f>
        <v>0</v>
      </c>
      <c r="M46" s="70" t="b">
        <f t="array" ref="M46">COUNTIFS(Absenses!46:46, "&gt;="&amp;DATE(2025,3,1), Absenses!46:46, "&lt;="&amp;DATE(2025,3,31)) = 0
</f>
        <v>0</v>
      </c>
      <c r="N46" s="70" t="b">
        <f t="array" ref="N46">COUNTIFS(Absenses!46:46, "&gt;="&amp;DATE(2025,4,1), Absenses!46:46, "&lt;="&amp;DATE(2025,4,31)) = 0
</f>
        <v>0</v>
      </c>
      <c r="O46" s="63" t="b">
        <f t="array" ref="O46">COUNTIFS(Absenses!46:46, "&gt;="&amp;DATE(2025,5,1), Absenses!46:46, "&lt;="&amp;DATE(2025,5,31)) = 0
</f>
        <v>1</v>
      </c>
      <c r="P46" s="70" t="b">
        <f t="array" ref="P46">COUNTIFS(Absenses!46:46, "&gt;="&amp;DATE(2025,6,1), Absenses!46:46, "&lt;="&amp;DATE(2025,6,31)) = 0
</f>
        <v>0</v>
      </c>
      <c r="Q46" s="63" t="b">
        <f t="array" ref="Q46">COUNTIFS(Absenses!46:46, "&gt;="&amp;DATE(2025,7,1), Absenses!46:46, "&lt;="&amp;DATE(2025,7,31)) = 0
</f>
        <v>1</v>
      </c>
      <c r="R46" s="63" t="b">
        <f t="array" ref="R46">COUNTIFS(Absenses!46:46, "&gt;="&amp;DATE(2025,8,1), Absenses!46:46, "&lt;="&amp;DATE(2025,8,31)) = 0
</f>
        <v>1</v>
      </c>
      <c r="S46" s="63" t="b">
        <f t="array" ref="S46">COUNTIFS(Absenses!46:46, "&gt;="&amp;DATE(2025,9,1), Absenses!46:46, "&lt;="&amp;DATE(2025,9,31)) = 0
</f>
        <v>1</v>
      </c>
      <c r="T46" s="63" t="b">
        <f t="array" ref="T46">COUNTIFS(Absenses!46:46, "&gt;="&amp;DATE(2025,10,1), Absenses!46:46, "&lt;="&amp;DATE(2025,10,31)) = 0
</f>
        <v>1</v>
      </c>
      <c r="U46" s="63" t="b">
        <f t="array" ref="U46">COUNTIFS(Absenses!46:46, "&gt;="&amp;DATE(2025,11,1), Absenses!46:46, "&lt;="&amp;DATE(2025,11,31)) = 0
</f>
        <v>1</v>
      </c>
      <c r="V46" s="65" t="b">
        <f t="array" ref="V46">COUNTIFS(Absenses!46:46, "&gt;="&amp;DATE(2025,12,1), Absenses!46:46, "&lt;="&amp;DATE(2025,12,31)) = 0
</f>
        <v>1</v>
      </c>
    </row>
    <row r="47" ht="19.5" customHeight="1">
      <c r="A47" s="66" t="str">
        <f>UKGDat!A47</f>
        <v>FT</v>
      </c>
      <c r="B47" s="67">
        <f>UKGDat!B47</f>
        <v>45544</v>
      </c>
      <c r="C47" s="68" t="str">
        <f>UKGDat!C47</f>
        <v>Paul</v>
      </c>
      <c r="D47" s="68" t="str">
        <f>UKGDat!D47</f>
        <v>Davis</v>
      </c>
      <c r="E47" s="67" t="str">
        <f>UKGDat!F47</f>
        <v>Delivery Shuttle</v>
      </c>
      <c r="F47" s="69" t="str">
        <f>UKGDat!G47</f>
        <v>Melissa K. Lackey</v>
      </c>
      <c r="G47" s="63" t="b">
        <f t="array" ref="G47">COUNTIFS(Absenses!47:47, "&gt;="&amp;DATE(2024,9,1), Absenses!47:47, "&lt;="&amp;DATE(2024,9,31)) = 0
</f>
        <v>1</v>
      </c>
      <c r="H47" s="63" t="b">
        <f t="array" ref="H47">COUNTIFS(Absenses!47:47, "&gt;="&amp;DATE(2024,10,1), Absenses!47:47, "&lt;="&amp;DATE(2024,10,31)) = 0
</f>
        <v>1</v>
      </c>
      <c r="I47" s="63" t="b">
        <f t="array" ref="I47">COUNTIFS(Absenses!47:47, "&gt;="&amp;DATE(2024,11,1), Absenses!47:47, "&lt;="&amp;DATE(2024,11,31)) = 0
</f>
        <v>1</v>
      </c>
      <c r="J47" s="63" t="b">
        <f t="array" ref="J47">COUNTIFS(Absenses!47:47, "&gt;="&amp;DATE(2024,12,1), Absenses!47:47, "&lt;="&amp;DATE(2024,12,31)) = 0
</f>
        <v>1</v>
      </c>
      <c r="K47" s="63" t="b">
        <f t="array" ref="K47">COUNTIFS(Absenses!47:47, "&gt;="&amp;DATE(2025,1,1), Absenses!47:47, "&lt;="&amp;DATE(2025,1,31)) = 0
</f>
        <v>1</v>
      </c>
      <c r="L47" s="70" t="b">
        <f t="array" ref="L47">COUNTIFS(Absenses!47:47, "&gt;="&amp;DATE(2025,2,1), Absenses!47:47, "&lt;="&amp;DATE(2025,2,31)) = 0
</f>
        <v>0</v>
      </c>
      <c r="M47" s="63" t="b">
        <f t="array" ref="M47">COUNTIFS(Absenses!47:47, "&gt;="&amp;DATE(2025,3,1), Absenses!47:47, "&lt;="&amp;DATE(2025,3,31)) = 0
</f>
        <v>1</v>
      </c>
      <c r="N47" s="63" t="b">
        <f t="array" ref="N47">COUNTIFS(Absenses!47:47, "&gt;="&amp;DATE(2025,4,1), Absenses!47:47, "&lt;="&amp;DATE(2025,4,31)) = 0
</f>
        <v>1</v>
      </c>
      <c r="O47" s="63" t="b">
        <f t="array" ref="O47">COUNTIFS(Absenses!47:47, "&gt;="&amp;DATE(2025,5,1), Absenses!47:47, "&lt;="&amp;DATE(2025,5,31)) = 0
</f>
        <v>1</v>
      </c>
      <c r="P47" s="63" t="b">
        <f t="array" ref="P47">COUNTIFS(Absenses!47:47, "&gt;="&amp;DATE(2025,6,1), Absenses!47:47, "&lt;="&amp;DATE(2025,6,31)) = 0
</f>
        <v>1</v>
      </c>
      <c r="Q47" s="63" t="b">
        <f t="array" ref="Q47">COUNTIFS(Absenses!47:47, "&gt;="&amp;DATE(2025,7,1), Absenses!47:47, "&lt;="&amp;DATE(2025,7,31)) = 0
</f>
        <v>1</v>
      </c>
      <c r="R47" s="63" t="b">
        <f t="array" ref="R47">COUNTIFS(Absenses!47:47, "&gt;="&amp;DATE(2025,8,1), Absenses!47:47, "&lt;="&amp;DATE(2025,8,31)) = 0
</f>
        <v>1</v>
      </c>
      <c r="S47" s="63" t="b">
        <f t="array" ref="S47">COUNTIFS(Absenses!47:47, "&gt;="&amp;DATE(2025,9,1), Absenses!47:47, "&lt;="&amp;DATE(2025,9,31)) = 0
</f>
        <v>1</v>
      </c>
      <c r="T47" s="63" t="b">
        <f t="array" ref="T47">COUNTIFS(Absenses!47:47, "&gt;="&amp;DATE(2025,10,1), Absenses!47:47, "&lt;="&amp;DATE(2025,10,31)) = 0
</f>
        <v>1</v>
      </c>
      <c r="U47" s="63" t="b">
        <f t="array" ref="U47">COUNTIFS(Absenses!47:47, "&gt;="&amp;DATE(2025,11,1), Absenses!47:47, "&lt;="&amp;DATE(2025,11,31)) = 0
</f>
        <v>1</v>
      </c>
      <c r="V47" s="65" t="b">
        <f t="array" ref="V47">COUNTIFS(Absenses!47:47, "&gt;="&amp;DATE(2025,12,1), Absenses!47:47, "&lt;="&amp;DATE(2025,12,31)) = 0
</f>
        <v>1</v>
      </c>
    </row>
    <row r="48" ht="19.5" customHeight="1">
      <c r="A48" s="59" t="str">
        <f>UKGDat!A48</f>
        <v>FT</v>
      </c>
      <c r="B48" s="60">
        <f>UKGDat!B48</f>
        <v>44942</v>
      </c>
      <c r="C48" s="61" t="str">
        <f>UKGDat!C48</f>
        <v>Demetrio</v>
      </c>
      <c r="D48" s="61" t="str">
        <f>UKGDat!D48</f>
        <v>Santiago</v>
      </c>
      <c r="E48" s="60" t="str">
        <f>UKGDat!F48</f>
        <v>Cleaners</v>
      </c>
      <c r="F48" s="62" t="str">
        <f>UKGDat!G48</f>
        <v>Melissa K. Lackey</v>
      </c>
      <c r="G48" s="63" t="b">
        <f t="array" ref="G48">COUNTIFS(Absenses!48:48, "&gt;="&amp;DATE(2024,9,1), Absenses!48:48, "&lt;="&amp;DATE(2024,9,31)) = 0
</f>
        <v>1</v>
      </c>
      <c r="H48" s="63" t="b">
        <f t="array" ref="H48">COUNTIFS(Absenses!48:48, "&gt;="&amp;DATE(2024,10,1), Absenses!48:48, "&lt;="&amp;DATE(2024,10,31)) = 0
</f>
        <v>1</v>
      </c>
      <c r="I48" s="63" t="b">
        <f t="array" ref="I48">COUNTIFS(Absenses!48:48, "&gt;="&amp;DATE(2024,11,1), Absenses!48:48, "&lt;="&amp;DATE(2024,11,31)) = 0
</f>
        <v>1</v>
      </c>
      <c r="J48" s="63" t="b">
        <f t="array" ref="J48">COUNTIFS(Absenses!48:48, "&gt;="&amp;DATE(2024,12,1), Absenses!48:48, "&lt;="&amp;DATE(2024,12,31)) = 0
</f>
        <v>1</v>
      </c>
      <c r="K48" s="63" t="b">
        <f t="array" ref="K48">COUNTIFS(Absenses!48:48, "&gt;="&amp;DATE(2025,1,1), Absenses!48:48, "&lt;="&amp;DATE(2025,1,31)) = 0
</f>
        <v>1</v>
      </c>
      <c r="L48" s="70" t="b">
        <f t="array" ref="L48">COUNTIFS(Absenses!48:48, "&gt;="&amp;DATE(2025,2,1), Absenses!48:48, "&lt;="&amp;DATE(2025,2,31)) = 0
</f>
        <v>0</v>
      </c>
      <c r="M48" s="63" t="b">
        <f t="array" ref="M48">COUNTIFS(Absenses!48:48, "&gt;="&amp;DATE(2025,3,1), Absenses!48:48, "&lt;="&amp;DATE(2025,3,31)) = 0
</f>
        <v>1</v>
      </c>
      <c r="N48" s="70" t="b">
        <f t="array" ref="N48">COUNTIFS(Absenses!48:48, "&gt;="&amp;DATE(2025,4,1), Absenses!48:48, "&lt;="&amp;DATE(2025,4,31)) = 0
</f>
        <v>0</v>
      </c>
      <c r="O48" s="70" t="b">
        <f t="array" ref="O48">COUNTIFS(Absenses!48:48, "&gt;="&amp;DATE(2025,5,1), Absenses!48:48, "&lt;="&amp;DATE(2025,5,31)) = 0
</f>
        <v>0</v>
      </c>
      <c r="P48" s="63" t="b">
        <f t="array" ref="P48">COUNTIFS(Absenses!48:48, "&gt;="&amp;DATE(2025,6,1), Absenses!48:48, "&lt;="&amp;DATE(2025,6,31)) = 0
</f>
        <v>1</v>
      </c>
      <c r="Q48" s="63" t="b">
        <f t="array" ref="Q48">COUNTIFS(Absenses!48:48, "&gt;="&amp;DATE(2025,7,1), Absenses!48:48, "&lt;="&amp;DATE(2025,7,31)) = 0
</f>
        <v>1</v>
      </c>
      <c r="R48" s="63" t="b">
        <f t="array" ref="R48">COUNTIFS(Absenses!48:48, "&gt;="&amp;DATE(2025,8,1), Absenses!48:48, "&lt;="&amp;DATE(2025,8,31)) = 0
</f>
        <v>1</v>
      </c>
      <c r="S48" s="63" t="b">
        <f t="array" ref="S48">COUNTIFS(Absenses!48:48, "&gt;="&amp;DATE(2025,9,1), Absenses!48:48, "&lt;="&amp;DATE(2025,9,31)) = 0
</f>
        <v>1</v>
      </c>
      <c r="T48" s="63" t="b">
        <f t="array" ref="T48">COUNTIFS(Absenses!48:48, "&gt;="&amp;DATE(2025,10,1), Absenses!48:48, "&lt;="&amp;DATE(2025,10,31)) = 0
</f>
        <v>1</v>
      </c>
      <c r="U48" s="63" t="b">
        <f t="array" ref="U48">COUNTIFS(Absenses!48:48, "&gt;="&amp;DATE(2025,11,1), Absenses!48:48, "&lt;="&amp;DATE(2025,11,31)) = 0
</f>
        <v>1</v>
      </c>
      <c r="V48" s="65" t="b">
        <f t="array" ref="V48">COUNTIFS(Absenses!48:48, "&gt;="&amp;DATE(2025,12,1), Absenses!48:48, "&lt;="&amp;DATE(2025,12,31)) = 0
</f>
        <v>1</v>
      </c>
    </row>
    <row r="49" ht="19.5" customHeight="1">
      <c r="A49" s="66" t="str">
        <f>UKGDat!A49</f>
        <v>FT</v>
      </c>
      <c r="B49" s="67">
        <f>UKGDat!B49</f>
        <v>45775</v>
      </c>
      <c r="C49" s="68" t="str">
        <f>UKGDat!C49</f>
        <v>Darius</v>
      </c>
      <c r="D49" s="68" t="str">
        <f>UKGDat!D49</f>
        <v>Robinson</v>
      </c>
      <c r="E49" s="68" t="str">
        <f>UKGDat!F49</f>
        <v>Cleaners</v>
      </c>
      <c r="F49" s="69" t="str">
        <f>UKGDat!G49</f>
        <v>Melissa K. Lackey</v>
      </c>
      <c r="G49" s="63" t="b">
        <f t="array" ref="G49">COUNTIFS(Absenses!49:49, "&gt;="&amp;DATE(2024,9,1), Absenses!49:49, "&lt;="&amp;DATE(2024,9,31)) = 0
</f>
        <v>1</v>
      </c>
      <c r="H49" s="63" t="b">
        <f t="array" ref="H49">COUNTIFS(Absenses!49:49, "&gt;="&amp;DATE(2024,10,1), Absenses!49:49, "&lt;="&amp;DATE(2024,10,31)) = 0
</f>
        <v>1</v>
      </c>
      <c r="I49" s="63" t="b">
        <f t="array" ref="I49">COUNTIFS(Absenses!49:49, "&gt;="&amp;DATE(2024,11,1), Absenses!49:49, "&lt;="&amp;DATE(2024,11,31)) = 0
</f>
        <v>1</v>
      </c>
      <c r="J49" s="63" t="b">
        <f t="array" ref="J49">COUNTIFS(Absenses!49:49, "&gt;="&amp;DATE(2024,12,1), Absenses!49:49, "&lt;="&amp;DATE(2024,12,31)) = 0
</f>
        <v>1</v>
      </c>
      <c r="K49" s="63" t="b">
        <f t="array" ref="K49">COUNTIFS(Absenses!49:49, "&gt;="&amp;DATE(2025,1,1), Absenses!49:49, "&lt;="&amp;DATE(2025,1,31)) = 0
</f>
        <v>1</v>
      </c>
      <c r="L49" s="63" t="b">
        <f t="array" ref="L49">COUNTIFS(Absenses!49:49, "&gt;="&amp;DATE(2025,2,1), Absenses!49:49, "&lt;="&amp;DATE(2025,2,31)) = 0
</f>
        <v>1</v>
      </c>
      <c r="M49" s="63" t="b">
        <f t="array" ref="M49">COUNTIFS(Absenses!49:49, "&gt;="&amp;DATE(2025,3,1), Absenses!49:49, "&lt;="&amp;DATE(2025,3,31)) = 0
</f>
        <v>1</v>
      </c>
      <c r="N49" s="70" t="b">
        <f t="array" ref="N49">COUNTIFS(Absenses!49:49, "&gt;="&amp;DATE(2025,4,1), Absenses!49:49, "&lt;="&amp;DATE(2025,4,31)) = 0
</f>
        <v>0</v>
      </c>
      <c r="O49" s="63" t="b">
        <f t="array" ref="O49">COUNTIFS(Absenses!49:49, "&gt;="&amp;DATE(2025,5,1), Absenses!49:49, "&lt;="&amp;DATE(2025,5,31)) = 0
</f>
        <v>1</v>
      </c>
      <c r="P49" s="70" t="b">
        <f t="array" ref="P49">COUNTIFS(Absenses!49:49, "&gt;="&amp;DATE(2025,6,1), Absenses!49:49, "&lt;="&amp;DATE(2025,6,31)) = 0
</f>
        <v>0</v>
      </c>
      <c r="Q49" s="63" t="b">
        <f t="array" ref="Q49">COUNTIFS(Absenses!49:49, "&gt;="&amp;DATE(2025,7,1), Absenses!49:49, "&lt;="&amp;DATE(2025,7,31)) = 0
</f>
        <v>1</v>
      </c>
      <c r="R49" s="63" t="b">
        <f t="array" ref="R49">COUNTIFS(Absenses!49:49, "&gt;="&amp;DATE(2025,8,1), Absenses!49:49, "&lt;="&amp;DATE(2025,8,31)) = 0
</f>
        <v>1</v>
      </c>
      <c r="S49" s="63" t="b">
        <f t="array" ref="S49">COUNTIFS(Absenses!49:49, "&gt;="&amp;DATE(2025,9,1), Absenses!49:49, "&lt;="&amp;DATE(2025,9,31)) = 0
</f>
        <v>1</v>
      </c>
      <c r="T49" s="63" t="b">
        <f t="array" ref="T49">COUNTIFS(Absenses!49:49, "&gt;="&amp;DATE(2025,10,1), Absenses!49:49, "&lt;="&amp;DATE(2025,10,31)) = 0
</f>
        <v>1</v>
      </c>
      <c r="U49" s="63" t="b">
        <f t="array" ref="U49">COUNTIFS(Absenses!49:49, "&gt;="&amp;DATE(2025,11,1), Absenses!49:49, "&lt;="&amp;DATE(2025,11,31)) = 0
</f>
        <v>1</v>
      </c>
      <c r="V49" s="65" t="b">
        <f t="array" ref="V49">COUNTIFS(Absenses!49:49, "&gt;="&amp;DATE(2025,12,1), Absenses!49:49, "&lt;="&amp;DATE(2025,12,31)) = 0
</f>
        <v>1</v>
      </c>
    </row>
    <row r="50" ht="19.5" customHeight="1">
      <c r="A50" s="59" t="str">
        <f>UKGDat!A50</f>
        <v>FT</v>
      </c>
      <c r="B50" s="60">
        <f>UKGDat!B50</f>
        <v>45131</v>
      </c>
      <c r="C50" s="61" t="str">
        <f>UKGDat!C50</f>
        <v>Melissa</v>
      </c>
      <c r="D50" s="61" t="str">
        <f>UKGDat!D50</f>
        <v>Lackey</v>
      </c>
      <c r="E50" s="60" t="str">
        <f>UKGDat!F50</f>
        <v>Cleaners</v>
      </c>
      <c r="F50" s="62" t="str">
        <f>UKGDat!G50</f>
        <v>Brian Butler</v>
      </c>
      <c r="G50" s="63" t="b">
        <f t="array" ref="G50">COUNTIFS(Absenses!50:50, "&gt;="&amp;DATE(2024,9,1), Absenses!50:50, "&lt;="&amp;DATE(2024,9,31)) = 0
</f>
        <v>1</v>
      </c>
      <c r="H50" s="63" t="b">
        <f t="array" ref="H50">COUNTIFS(Absenses!50:50, "&gt;="&amp;DATE(2024,10,1), Absenses!50:50, "&lt;="&amp;DATE(2024,10,31)) = 0
</f>
        <v>1</v>
      </c>
      <c r="I50" s="63" t="b">
        <f t="array" ref="I50">COUNTIFS(Absenses!50:50, "&gt;="&amp;DATE(2024,11,1), Absenses!50:50, "&lt;="&amp;DATE(2024,11,31)) = 0
</f>
        <v>1</v>
      </c>
      <c r="J50" s="63" t="b">
        <f t="array" ref="J50">COUNTIFS(Absenses!50:50, "&gt;="&amp;DATE(2024,12,1), Absenses!50:50, "&lt;="&amp;DATE(2024,12,31)) = 0
</f>
        <v>1</v>
      </c>
      <c r="K50" s="63" t="b">
        <f t="array" ref="K50">COUNTIFS(Absenses!50:50, "&gt;="&amp;DATE(2025,1,1), Absenses!50:50, "&lt;="&amp;DATE(2025,1,31)) = 0
</f>
        <v>1</v>
      </c>
      <c r="L50" s="63" t="b">
        <f t="array" ref="L50">COUNTIFS(Absenses!50:50, "&gt;="&amp;DATE(2025,2,1), Absenses!50:50, "&lt;="&amp;DATE(2025,2,31)) = 0
</f>
        <v>1</v>
      </c>
      <c r="M50" s="63" t="b">
        <f t="array" ref="M50">COUNTIFS(Absenses!50:50, "&gt;="&amp;DATE(2025,3,1), Absenses!50:50, "&lt;="&amp;DATE(2025,3,31)) = 0
</f>
        <v>1</v>
      </c>
      <c r="N50" s="63" t="b">
        <f t="array" ref="N50">COUNTIFS(Absenses!50:50, "&gt;="&amp;DATE(2025,4,1), Absenses!50:50, "&lt;="&amp;DATE(2025,4,31)) = 0
</f>
        <v>1</v>
      </c>
      <c r="O50" s="63" t="b">
        <f t="array" ref="O50">COUNTIFS(Absenses!50:50, "&gt;="&amp;DATE(2025,5,1), Absenses!50:50, "&lt;="&amp;DATE(2025,5,31)) = 0
</f>
        <v>1</v>
      </c>
      <c r="P50" s="63" t="b">
        <f t="array" ref="P50">COUNTIFS(Absenses!50:50, "&gt;="&amp;DATE(2025,6,1), Absenses!50:50, "&lt;="&amp;DATE(2025,6,31)) = 0
</f>
        <v>1</v>
      </c>
      <c r="Q50" s="63" t="b">
        <f t="array" ref="Q50">COUNTIFS(Absenses!50:50, "&gt;="&amp;DATE(2025,7,1), Absenses!50:50, "&lt;="&amp;DATE(2025,7,31)) = 0
</f>
        <v>1</v>
      </c>
      <c r="R50" s="63" t="b">
        <f t="array" ref="R50">COUNTIFS(Absenses!50:50, "&gt;="&amp;DATE(2025,8,1), Absenses!50:50, "&lt;="&amp;DATE(2025,8,31)) = 0
</f>
        <v>1</v>
      </c>
      <c r="S50" s="63" t="b">
        <f t="array" ref="S50">COUNTIFS(Absenses!50:50, "&gt;="&amp;DATE(2025,9,1), Absenses!50:50, "&lt;="&amp;DATE(2025,9,31)) = 0
</f>
        <v>1</v>
      </c>
      <c r="T50" s="63" t="b">
        <f t="array" ref="T50">COUNTIFS(Absenses!50:50, "&gt;="&amp;DATE(2025,10,1), Absenses!50:50, "&lt;="&amp;DATE(2025,10,31)) = 0
</f>
        <v>1</v>
      </c>
      <c r="U50" s="63" t="b">
        <f t="array" ref="U50">COUNTIFS(Absenses!50:50, "&gt;="&amp;DATE(2025,11,1), Absenses!50:50, "&lt;="&amp;DATE(2025,11,31)) = 0
</f>
        <v>1</v>
      </c>
      <c r="V50" s="65" t="b">
        <f t="array" ref="V50">COUNTIFS(Absenses!50:50, "&gt;="&amp;DATE(2025,12,1), Absenses!50:50, "&lt;="&amp;DATE(2025,12,31)) = 0
</f>
        <v>1</v>
      </c>
    </row>
    <row r="51" ht="23.25" customHeight="1">
      <c r="A51" s="66" t="str">
        <f>UKGDat!A51</f>
        <v>NO</v>
      </c>
      <c r="B51" s="67">
        <f>UKGDat!B51</f>
        <v>32272</v>
      </c>
      <c r="C51" s="68" t="str">
        <f>UKGDat!C51</f>
        <v>Anne</v>
      </c>
      <c r="D51" s="68" t="str">
        <f>UKGDat!D51</f>
        <v>Cooper</v>
      </c>
      <c r="E51" s="67" t="str">
        <f>UKGDat!F51</f>
        <v>Alterations/Shared</v>
      </c>
      <c r="F51" s="69" t="str">
        <f>UKGDat!G51</f>
        <v>Melissa K. Lackey</v>
      </c>
      <c r="G51" s="70" t="b">
        <f t="array" ref="G51">COUNTIFS(Absenses!51:51, "&gt;="&amp;DATE(2024,9,1), Absenses!51:51, "&lt;="&amp;DATE(2024,9,31)) = 0
</f>
        <v>0</v>
      </c>
      <c r="H51" s="63" t="b">
        <f t="array" ref="H51">COUNTIFS(Absenses!51:51, "&gt;="&amp;DATE(2024,10,1), Absenses!51:51, "&lt;="&amp;DATE(2024,10,31)) = 0
</f>
        <v>1</v>
      </c>
      <c r="I51" s="63" t="b">
        <f t="array" ref="I51">COUNTIFS(Absenses!51:51, "&gt;="&amp;DATE(2024,11,1), Absenses!51:51, "&lt;="&amp;DATE(2024,11,31)) = 0
</f>
        <v>1</v>
      </c>
      <c r="J51" s="63" t="b">
        <f t="array" ref="J51">COUNTIFS(Absenses!51:51, "&gt;="&amp;DATE(2024,12,1), Absenses!51:51, "&lt;="&amp;DATE(2024,12,31)) = 0
</f>
        <v>1</v>
      </c>
      <c r="K51" s="63" t="b">
        <f t="array" ref="K51">COUNTIFS(Absenses!51:51, "&gt;="&amp;DATE(2025,1,1), Absenses!51:51, "&lt;="&amp;DATE(2025,1,31)) = 0
</f>
        <v>1</v>
      </c>
      <c r="L51" s="63" t="b">
        <f t="array" ref="L51">COUNTIFS(Absenses!51:51, "&gt;="&amp;DATE(2025,2,1), Absenses!51:51, "&lt;="&amp;DATE(2025,2,31)) = 0
</f>
        <v>1</v>
      </c>
      <c r="M51" s="63" t="b">
        <f t="array" ref="M51">COUNTIFS(Absenses!51:51, "&gt;="&amp;DATE(2025,3,1), Absenses!51:51, "&lt;="&amp;DATE(2025,3,31)) = 0
</f>
        <v>1</v>
      </c>
      <c r="N51" s="63" t="b">
        <f t="array" ref="N51">COUNTIFS(Absenses!51:51, "&gt;="&amp;DATE(2025,4,1), Absenses!51:51, "&lt;="&amp;DATE(2025,4,31)) = 0
</f>
        <v>1</v>
      </c>
      <c r="O51" s="63" t="b">
        <f t="array" ref="O51">COUNTIFS(Absenses!51:51, "&gt;="&amp;DATE(2025,5,1), Absenses!51:51, "&lt;="&amp;DATE(2025,5,31)) = 0
</f>
        <v>1</v>
      </c>
      <c r="P51" s="63" t="b">
        <f t="array" ref="P51">COUNTIFS(Absenses!51:51, "&gt;="&amp;DATE(2025,6,1), Absenses!51:51, "&lt;="&amp;DATE(2025,6,31)) = 0
</f>
        <v>1</v>
      </c>
      <c r="Q51" s="63" t="b">
        <f t="array" ref="Q51">COUNTIFS(Absenses!51:51, "&gt;="&amp;DATE(2025,7,1), Absenses!51:51, "&lt;="&amp;DATE(2025,7,31)) = 0
</f>
        <v>1</v>
      </c>
      <c r="R51" s="63" t="b">
        <f t="array" ref="R51">COUNTIFS(Absenses!51:51, "&gt;="&amp;DATE(2025,8,1), Absenses!51:51, "&lt;="&amp;DATE(2025,8,31)) = 0
</f>
        <v>1</v>
      </c>
      <c r="S51" s="63" t="b">
        <f t="array" ref="S51">COUNTIFS(Absenses!51:51, "&gt;="&amp;DATE(2025,9,1), Absenses!51:51, "&lt;="&amp;DATE(2025,9,31)) = 0
</f>
        <v>1</v>
      </c>
      <c r="T51" s="63" t="b">
        <f t="array" ref="T51">COUNTIFS(Absenses!51:51, "&gt;="&amp;DATE(2025,10,1), Absenses!51:51, "&lt;="&amp;DATE(2025,10,31)) = 0
</f>
        <v>1</v>
      </c>
      <c r="U51" s="63" t="b">
        <f t="array" ref="U51">COUNTIFS(Absenses!51:51, "&gt;="&amp;DATE(2025,11,1), Absenses!51:51, "&lt;="&amp;DATE(2025,11,31)) = 0
</f>
        <v>1</v>
      </c>
      <c r="V51" s="65" t="b">
        <f t="array" ref="V51">COUNTIFS(Absenses!51:51, "&gt;="&amp;DATE(2025,12,1), Absenses!51:51, "&lt;="&amp;DATE(2025,12,31)) = 0
</f>
        <v>1</v>
      </c>
    </row>
    <row r="52" ht="23.25" customHeight="1">
      <c r="A52" s="59" t="str">
        <f>UKGDat!A52</f>
        <v>NO</v>
      </c>
      <c r="B52" s="60">
        <f>UKGDat!B52</f>
        <v>44714</v>
      </c>
      <c r="C52" s="61" t="str">
        <f>UKGDat!C52</f>
        <v>Adele</v>
      </c>
      <c r="D52" s="61" t="str">
        <f>UKGDat!D52</f>
        <v>Thomasson</v>
      </c>
      <c r="E52" s="60" t="str">
        <f>UKGDat!F52</f>
        <v>Office</v>
      </c>
      <c r="F52" s="62" t="str">
        <f>UKGDat!G52</f>
        <v>Brian Butler</v>
      </c>
      <c r="G52" s="70" t="b">
        <f t="array" ref="G52">COUNTIFS(Absenses!52:52, "&gt;="&amp;DATE(2024,9,1), Absenses!52:52, "&lt;="&amp;DATE(2024,9,31)) = 0
</f>
        <v>0</v>
      </c>
      <c r="H52" s="63" t="b">
        <f t="array" ref="H52">COUNTIFS(Absenses!52:52, "&gt;="&amp;DATE(2024,10,1), Absenses!52:52, "&lt;="&amp;DATE(2024,10,31)) = 0
</f>
        <v>1</v>
      </c>
      <c r="I52" s="63" t="b">
        <f t="array" ref="I52">COUNTIFS(Absenses!52:52, "&gt;="&amp;DATE(2024,11,1), Absenses!52:52, "&lt;="&amp;DATE(2024,11,31)) = 0
</f>
        <v>1</v>
      </c>
      <c r="J52" s="63" t="b">
        <f t="array" ref="J52">COUNTIFS(Absenses!52:52, "&gt;="&amp;DATE(2024,12,1), Absenses!52:52, "&lt;="&amp;DATE(2024,12,31)) = 0
</f>
        <v>1</v>
      </c>
      <c r="K52" s="63" t="b">
        <f t="array" ref="K52">COUNTIFS(Absenses!52:52, "&gt;="&amp;DATE(2025,1,1), Absenses!52:52, "&lt;="&amp;DATE(2025,1,31)) = 0
</f>
        <v>1</v>
      </c>
      <c r="L52" s="63" t="b">
        <f t="array" ref="L52">COUNTIFS(Absenses!52:52, "&gt;="&amp;DATE(2025,2,1), Absenses!52:52, "&lt;="&amp;DATE(2025,2,31)) = 0
</f>
        <v>1</v>
      </c>
      <c r="M52" s="63" t="b">
        <f t="array" ref="M52">COUNTIFS(Absenses!52:52, "&gt;="&amp;DATE(2025,3,1), Absenses!52:52, "&lt;="&amp;DATE(2025,3,31)) = 0
</f>
        <v>1</v>
      </c>
      <c r="N52" s="63" t="b">
        <f t="array" ref="N52">COUNTIFS(Absenses!52:52, "&gt;="&amp;DATE(2025,4,1), Absenses!52:52, "&lt;="&amp;DATE(2025,4,31)) = 0
</f>
        <v>1</v>
      </c>
      <c r="O52" s="63" t="b">
        <f t="array" ref="O52">COUNTIFS(Absenses!52:52, "&gt;="&amp;DATE(2025,5,1), Absenses!52:52, "&lt;="&amp;DATE(2025,5,31)) = 0
</f>
        <v>1</v>
      </c>
      <c r="P52" s="63" t="b">
        <f t="array" ref="P52">COUNTIFS(Absenses!52:52, "&gt;="&amp;DATE(2025,6,1), Absenses!52:52, "&lt;="&amp;DATE(2025,6,31)) = 0
</f>
        <v>1</v>
      </c>
      <c r="Q52" s="63" t="b">
        <f t="array" ref="Q52">COUNTIFS(Absenses!52:52, "&gt;="&amp;DATE(2025,7,1), Absenses!52:52, "&lt;="&amp;DATE(2025,7,31)) = 0
</f>
        <v>1</v>
      </c>
      <c r="R52" s="63" t="b">
        <f t="array" ref="R52">COUNTIFS(Absenses!52:52, "&gt;="&amp;DATE(2025,8,1), Absenses!52:52, "&lt;="&amp;DATE(2025,8,31)) = 0
</f>
        <v>1</v>
      </c>
      <c r="S52" s="63" t="b">
        <f t="array" ref="S52">COUNTIFS(Absenses!52:52, "&gt;="&amp;DATE(2025,9,1), Absenses!52:52, "&lt;="&amp;DATE(2025,9,31)) = 0
</f>
        <v>1</v>
      </c>
      <c r="T52" s="63" t="b">
        <f t="array" ref="T52">COUNTIFS(Absenses!52:52, "&gt;="&amp;DATE(2025,10,1), Absenses!52:52, "&lt;="&amp;DATE(2025,10,31)) = 0
</f>
        <v>1</v>
      </c>
      <c r="U52" s="63" t="b">
        <f t="array" ref="U52">COUNTIFS(Absenses!52:52, "&gt;="&amp;DATE(2025,11,1), Absenses!52:52, "&lt;="&amp;DATE(2025,11,31)) = 0
</f>
        <v>1</v>
      </c>
      <c r="V52" s="65" t="b">
        <f t="array" ref="V52">COUNTIFS(Absenses!52:52, "&gt;="&amp;DATE(2025,12,1), Absenses!52:52, "&lt;="&amp;DATE(2025,12,31)) = 0
</f>
        <v>1</v>
      </c>
    </row>
    <row r="53" ht="23.25" customHeight="1">
      <c r="A53" s="66" t="str">
        <f>UKGDat!A53</f>
        <v>FT</v>
      </c>
      <c r="B53" s="67">
        <f>UKGDat!B53</f>
        <v>44446</v>
      </c>
      <c r="C53" s="68" t="str">
        <f>UKGDat!C53</f>
        <v>Sea</v>
      </c>
      <c r="D53" s="68" t="str">
        <f>UKGDat!D53</f>
        <v>Khun</v>
      </c>
      <c r="E53" s="67" t="str">
        <f>UKGDat!F53</f>
        <v>Office</v>
      </c>
      <c r="F53" s="69" t="str">
        <f>UKGDat!G53</f>
        <v>Brian Butler</v>
      </c>
      <c r="G53" s="70" t="b">
        <f t="array" ref="G53">COUNTIFS(Absenses!53:53, "&gt;="&amp;DATE(2024,9,1), Absenses!53:53, "&lt;="&amp;DATE(2024,9,31)) = 0
</f>
        <v>0</v>
      </c>
      <c r="H53" s="63" t="b">
        <f t="array" ref="H53">COUNTIFS(Absenses!53:53, "&gt;="&amp;DATE(2024,10,1), Absenses!53:53, "&lt;="&amp;DATE(2024,10,31)) = 0
</f>
        <v>1</v>
      </c>
      <c r="I53" s="63" t="b">
        <f t="array" ref="I53">COUNTIFS(Absenses!53:53, "&gt;="&amp;DATE(2024,11,1), Absenses!53:53, "&lt;="&amp;DATE(2024,11,31)) = 0
</f>
        <v>1</v>
      </c>
      <c r="J53" s="63" t="b">
        <f t="array" ref="J53">COUNTIFS(Absenses!53:53, "&gt;="&amp;DATE(2024,12,1), Absenses!53:53, "&lt;="&amp;DATE(2024,12,31)) = 0
</f>
        <v>1</v>
      </c>
      <c r="K53" s="63" t="b">
        <f t="array" ref="K53">COUNTIFS(Absenses!53:53, "&gt;="&amp;DATE(2025,1,1), Absenses!53:53, "&lt;="&amp;DATE(2025,1,31)) = 0
</f>
        <v>1</v>
      </c>
      <c r="L53" s="63" t="b">
        <f t="array" ref="L53">COUNTIFS(Absenses!53:53, "&gt;="&amp;DATE(2025,2,1), Absenses!53:53, "&lt;="&amp;DATE(2025,2,31)) = 0
</f>
        <v>1</v>
      </c>
      <c r="M53" s="63" t="b">
        <f t="array" ref="M53">COUNTIFS(Absenses!53:53, "&gt;="&amp;DATE(2025,3,1), Absenses!53:53, "&lt;="&amp;DATE(2025,3,31)) = 0
</f>
        <v>1</v>
      </c>
      <c r="N53" s="63" t="b">
        <f t="array" ref="N53">COUNTIFS(Absenses!53:53, "&gt;="&amp;DATE(2025,4,1), Absenses!53:53, "&lt;="&amp;DATE(2025,4,31)) = 0
</f>
        <v>1</v>
      </c>
      <c r="O53" s="63" t="b">
        <f t="array" ref="O53">COUNTIFS(Absenses!53:53, "&gt;="&amp;DATE(2025,5,1), Absenses!53:53, "&lt;="&amp;DATE(2025,5,31)) = 0
</f>
        <v>1</v>
      </c>
      <c r="P53" s="63" t="b">
        <f t="array" ref="P53">COUNTIFS(Absenses!53:53, "&gt;="&amp;DATE(2025,6,1), Absenses!53:53, "&lt;="&amp;DATE(2025,6,31)) = 0
</f>
        <v>1</v>
      </c>
      <c r="Q53" s="63" t="b">
        <f t="array" ref="Q53">COUNTIFS(Absenses!53:53, "&gt;="&amp;DATE(2025,7,1), Absenses!53:53, "&lt;="&amp;DATE(2025,7,31)) = 0
</f>
        <v>1</v>
      </c>
      <c r="R53" s="63" t="b">
        <f t="array" ref="R53">COUNTIFS(Absenses!53:53, "&gt;="&amp;DATE(2025,8,1), Absenses!53:53, "&lt;="&amp;DATE(2025,8,31)) = 0
</f>
        <v>1</v>
      </c>
      <c r="S53" s="63" t="b">
        <f t="array" ref="S53">COUNTIFS(Absenses!53:53, "&gt;="&amp;DATE(2025,9,1), Absenses!53:53, "&lt;="&amp;DATE(2025,9,31)) = 0
</f>
        <v>1</v>
      </c>
      <c r="T53" s="63" t="b">
        <f t="array" ref="T53">COUNTIFS(Absenses!53:53, "&gt;="&amp;DATE(2025,10,1), Absenses!53:53, "&lt;="&amp;DATE(2025,10,31)) = 0
</f>
        <v>1</v>
      </c>
      <c r="U53" s="63" t="b">
        <f t="array" ref="U53">COUNTIFS(Absenses!53:53, "&gt;="&amp;DATE(2025,11,1), Absenses!53:53, "&lt;="&amp;DATE(2025,11,31)) = 0
</f>
        <v>1</v>
      </c>
      <c r="V53" s="65" t="b">
        <f t="array" ref="V53">COUNTIFS(Absenses!53:53, "&gt;="&amp;DATE(2025,12,1), Absenses!53:53, "&lt;="&amp;DATE(2025,12,31)) = 0
</f>
        <v>1</v>
      </c>
    </row>
    <row r="54" ht="23.25" customHeight="1">
      <c r="A54" s="59" t="str">
        <f>UKGDat!A54</f>
        <v>FT</v>
      </c>
      <c r="B54" s="60">
        <f>UKGDat!B54</f>
        <v>40710</v>
      </c>
      <c r="C54" s="61" t="str">
        <f>UKGDat!C54</f>
        <v>Ryan</v>
      </c>
      <c r="D54" s="61" t="str">
        <f>UKGDat!D54</f>
        <v>Brown</v>
      </c>
      <c r="E54" s="60" t="str">
        <f>UKGDat!F54</f>
        <v>Corporate</v>
      </c>
      <c r="F54" s="62" t="str">
        <f>UKGDat!G54</f>
        <v>Brian Butler</v>
      </c>
      <c r="G54" s="63" t="b">
        <f t="array" ref="G54">COUNTIFS(Absenses!54:54, "&gt;="&amp;DATE(2024,9,1), Absenses!54:54, "&lt;="&amp;DATE(2024,9,31)) = 0
</f>
        <v>1</v>
      </c>
      <c r="H54" s="63" t="b">
        <f t="array" ref="H54">COUNTIFS(Absenses!54:54, "&gt;="&amp;DATE(2024,10,1), Absenses!54:54, "&lt;="&amp;DATE(2024,10,31)) = 0
</f>
        <v>1</v>
      </c>
      <c r="I54" s="63" t="b">
        <f t="array" ref="I54">COUNTIFS(Absenses!54:54, "&gt;="&amp;DATE(2024,11,1), Absenses!54:54, "&lt;="&amp;DATE(2024,11,31)) = 0
</f>
        <v>1</v>
      </c>
      <c r="J54" s="63" t="b">
        <f t="array" ref="J54">COUNTIFS(Absenses!54:54, "&gt;="&amp;DATE(2024,12,1), Absenses!54:54, "&lt;="&amp;DATE(2024,12,31)) = 0
</f>
        <v>1</v>
      </c>
      <c r="K54" s="63" t="b">
        <f t="array" ref="K54">COUNTIFS(Absenses!54:54, "&gt;="&amp;DATE(2025,1,1), Absenses!54:54, "&lt;="&amp;DATE(2025,1,31)) = 0
</f>
        <v>1</v>
      </c>
      <c r="L54" s="63" t="b">
        <f t="array" ref="L54">COUNTIFS(Absenses!54:54, "&gt;="&amp;DATE(2025,2,1), Absenses!54:54, "&lt;="&amp;DATE(2025,2,31)) = 0
</f>
        <v>1</v>
      </c>
      <c r="M54" s="63" t="b">
        <f t="array" ref="M54">COUNTIFS(Absenses!54:54, "&gt;="&amp;DATE(2025,3,1), Absenses!54:54, "&lt;="&amp;DATE(2025,3,31)) = 0
</f>
        <v>1</v>
      </c>
      <c r="N54" s="63" t="b">
        <f t="array" ref="N54">COUNTIFS(Absenses!54:54, "&gt;="&amp;DATE(2025,4,1), Absenses!54:54, "&lt;="&amp;DATE(2025,4,31)) = 0
</f>
        <v>1</v>
      </c>
      <c r="O54" s="63" t="b">
        <f t="array" ref="O54">COUNTIFS(Absenses!54:54, "&gt;="&amp;DATE(2025,5,1), Absenses!54:54, "&lt;="&amp;DATE(2025,5,31)) = 0
</f>
        <v>1</v>
      </c>
      <c r="P54" s="63" t="b">
        <f t="array" ref="P54">COUNTIFS(Absenses!54:54, "&gt;="&amp;DATE(2025,6,1), Absenses!54:54, "&lt;="&amp;DATE(2025,6,31)) = 0
</f>
        <v>1</v>
      </c>
      <c r="Q54" s="63" t="b">
        <f t="array" ref="Q54">COUNTIFS(Absenses!54:54, "&gt;="&amp;DATE(2025,7,1), Absenses!54:54, "&lt;="&amp;DATE(2025,7,31)) = 0
</f>
        <v>1</v>
      </c>
      <c r="R54" s="63" t="b">
        <f t="array" ref="R54">COUNTIFS(Absenses!54:54, "&gt;="&amp;DATE(2025,8,1), Absenses!54:54, "&lt;="&amp;DATE(2025,8,31)) = 0
</f>
        <v>1</v>
      </c>
      <c r="S54" s="63" t="b">
        <f t="array" ref="S54">COUNTIFS(Absenses!54:54, "&gt;="&amp;DATE(2025,9,1), Absenses!54:54, "&lt;="&amp;DATE(2025,9,31)) = 0
</f>
        <v>1</v>
      </c>
      <c r="T54" s="63" t="b">
        <f t="array" ref="T54">COUNTIFS(Absenses!54:54, "&gt;="&amp;DATE(2025,10,1), Absenses!54:54, "&lt;="&amp;DATE(2025,10,31)) = 0
</f>
        <v>1</v>
      </c>
      <c r="U54" s="63" t="b">
        <f t="array" ref="U54">COUNTIFS(Absenses!54:54, "&gt;="&amp;DATE(2025,11,1), Absenses!54:54, "&lt;="&amp;DATE(2025,11,31)) = 0
</f>
        <v>1</v>
      </c>
      <c r="V54" s="65" t="b">
        <f t="array" ref="V54">COUNTIFS(Absenses!54:54, "&gt;="&amp;DATE(2025,12,1), Absenses!54:54, "&lt;="&amp;DATE(2025,12,31)) = 0
</f>
        <v>1</v>
      </c>
    </row>
    <row r="55" ht="23.25" customHeight="1">
      <c r="A55" s="66" t="str">
        <f>UKGDat!A55</f>
        <v>NO</v>
      </c>
      <c r="B55" s="67">
        <f>UKGDat!B55</f>
        <v>37623</v>
      </c>
      <c r="C55" s="68" t="str">
        <f>UKGDat!C55</f>
        <v>Brian</v>
      </c>
      <c r="D55" s="68" t="str">
        <f>UKGDat!D55</f>
        <v>Butler</v>
      </c>
      <c r="E55" s="67" t="str">
        <f>UKGDat!F55</f>
        <v>Corporate</v>
      </c>
      <c r="F55" s="69" t="str">
        <f>UKGDat!G55</f>
        <v>Brian Butler</v>
      </c>
      <c r="G55" s="70" t="b">
        <f t="array" ref="G55">COUNTIFS(Absenses!55:55, "&gt;="&amp;DATE(2024,9,1), Absenses!55:55, "&lt;="&amp;DATE(2024,9,31)) = 0
</f>
        <v>0</v>
      </c>
      <c r="H55" s="63" t="b">
        <f t="array" ref="H55">COUNTIFS(Absenses!55:55, "&gt;="&amp;DATE(2024,10,1), Absenses!55:55, "&lt;="&amp;DATE(2024,10,31)) = 0
</f>
        <v>1</v>
      </c>
      <c r="I55" s="63" t="b">
        <f t="array" ref="I55">COUNTIFS(Absenses!55:55, "&gt;="&amp;DATE(2024,11,1), Absenses!55:55, "&lt;="&amp;DATE(2024,11,31)) = 0
</f>
        <v>1</v>
      </c>
      <c r="J55" s="63" t="b">
        <f t="array" ref="J55">COUNTIFS(Absenses!55:55, "&gt;="&amp;DATE(2024,12,1), Absenses!55:55, "&lt;="&amp;DATE(2024,12,31)) = 0
</f>
        <v>1</v>
      </c>
      <c r="K55" s="63" t="b">
        <f t="array" ref="K55">COUNTIFS(Absenses!55:55, "&gt;="&amp;DATE(2025,1,1), Absenses!55:55, "&lt;="&amp;DATE(2025,1,31)) = 0
</f>
        <v>1</v>
      </c>
      <c r="L55" s="63" t="b">
        <f t="array" ref="L55">COUNTIFS(Absenses!55:55, "&gt;="&amp;DATE(2025,2,1), Absenses!55:55, "&lt;="&amp;DATE(2025,2,31)) = 0
</f>
        <v>1</v>
      </c>
      <c r="M55" s="63" t="b">
        <f t="array" ref="M55">COUNTIFS(Absenses!55:55, "&gt;="&amp;DATE(2025,3,1), Absenses!55:55, "&lt;="&amp;DATE(2025,3,31)) = 0
</f>
        <v>1</v>
      </c>
      <c r="N55" s="63" t="b">
        <f t="array" ref="N55">COUNTIFS(Absenses!55:55, "&gt;="&amp;DATE(2025,4,1), Absenses!55:55, "&lt;="&amp;DATE(2025,4,31)) = 0
</f>
        <v>1</v>
      </c>
      <c r="O55" s="63" t="b">
        <f t="array" ref="O55">COUNTIFS(Absenses!55:55, "&gt;="&amp;DATE(2025,5,1), Absenses!55:55, "&lt;="&amp;DATE(2025,5,31)) = 0
</f>
        <v>1</v>
      </c>
      <c r="P55" s="63" t="b">
        <f t="array" ref="P55">COUNTIFS(Absenses!55:55, "&gt;="&amp;DATE(2025,6,1), Absenses!55:55, "&lt;="&amp;DATE(2025,6,31)) = 0
</f>
        <v>1</v>
      </c>
      <c r="Q55" s="63" t="b">
        <f t="array" ref="Q55">COUNTIFS(Absenses!55:55, "&gt;="&amp;DATE(2025,7,1), Absenses!55:55, "&lt;="&amp;DATE(2025,7,31)) = 0
</f>
        <v>1</v>
      </c>
      <c r="R55" s="63" t="b">
        <f t="array" ref="R55">COUNTIFS(Absenses!55:55, "&gt;="&amp;DATE(2025,8,1), Absenses!55:55, "&lt;="&amp;DATE(2025,8,31)) = 0
</f>
        <v>1</v>
      </c>
      <c r="S55" s="63" t="b">
        <f t="array" ref="S55">COUNTIFS(Absenses!55:55, "&gt;="&amp;DATE(2025,9,1), Absenses!55:55, "&lt;="&amp;DATE(2025,9,31)) = 0
</f>
        <v>1</v>
      </c>
      <c r="T55" s="63" t="b">
        <f t="array" ref="T55">COUNTIFS(Absenses!55:55, "&gt;="&amp;DATE(2025,10,1), Absenses!55:55, "&lt;="&amp;DATE(2025,10,31)) = 0
</f>
        <v>1</v>
      </c>
      <c r="U55" s="63" t="b">
        <f t="array" ref="U55">COUNTIFS(Absenses!55:55, "&gt;="&amp;DATE(2025,11,1), Absenses!55:55, "&lt;="&amp;DATE(2025,11,31)) = 0
</f>
        <v>1</v>
      </c>
      <c r="V55" s="65" t="b">
        <f t="array" ref="V55">COUNTIFS(Absenses!55:55, "&gt;="&amp;DATE(2025,12,1), Absenses!55:55, "&lt;="&amp;DATE(2025,12,31)) = 0
</f>
        <v>1</v>
      </c>
    </row>
    <row r="56" ht="48.75" customHeight="1">
      <c r="A56" s="59" t="str">
        <f>UKGDat!A56</f>
        <v>NO</v>
      </c>
      <c r="B56" s="60">
        <f>UKGDat!B56</f>
        <v>24021</v>
      </c>
      <c r="C56" s="61" t="str">
        <f>UKGDat!C56</f>
        <v>Gregory</v>
      </c>
      <c r="D56" s="61" t="str">
        <f>UKGDat!D56</f>
        <v>Butler</v>
      </c>
      <c r="E56" s="60" t="str">
        <f>UKGDat!F56</f>
        <v>Corporate</v>
      </c>
      <c r="F56" s="62" t="str">
        <f>UKGDat!G56</f>
        <v>Brian Butler</v>
      </c>
      <c r="G56" s="70" t="b">
        <f t="array" ref="G56">COUNTIFS(Absenses!56:56, "&gt;="&amp;DATE(2024,9,1), Absenses!56:56, "&lt;="&amp;DATE(2024,9,31)) = 0
</f>
        <v>0</v>
      </c>
      <c r="H56" s="63" t="b">
        <f t="array" ref="H56">COUNTIFS(Absenses!56:56, "&gt;="&amp;DATE(2024,10,1), Absenses!56:56, "&lt;="&amp;DATE(2024,10,31)) = 0
</f>
        <v>1</v>
      </c>
      <c r="I56" s="63" t="b">
        <f t="array" ref="I56">COUNTIFS(Absenses!56:56, "&gt;="&amp;DATE(2024,11,1), Absenses!56:56, "&lt;="&amp;DATE(2024,11,31)) = 0
</f>
        <v>1</v>
      </c>
      <c r="J56" s="63" t="b">
        <f t="array" ref="J56">COUNTIFS(Absenses!56:56, "&gt;="&amp;DATE(2024,12,1), Absenses!56:56, "&lt;="&amp;DATE(2024,12,31)) = 0
</f>
        <v>1</v>
      </c>
      <c r="K56" s="63" t="b">
        <f t="array" ref="K56">COUNTIFS(Absenses!56:56, "&gt;="&amp;DATE(2025,1,1), Absenses!56:56, "&lt;="&amp;DATE(2025,1,31)) = 0
</f>
        <v>1</v>
      </c>
      <c r="L56" s="63" t="b">
        <f t="array" ref="L56">COUNTIFS(Absenses!56:56, "&gt;="&amp;DATE(2025,2,1), Absenses!56:56, "&lt;="&amp;DATE(2025,2,31)) = 0
</f>
        <v>1</v>
      </c>
      <c r="M56" s="63" t="b">
        <f t="array" ref="M56">COUNTIFS(Absenses!56:56, "&gt;="&amp;DATE(2025,3,1), Absenses!56:56, "&lt;="&amp;DATE(2025,3,31)) = 0
</f>
        <v>1</v>
      </c>
      <c r="N56" s="63" t="b">
        <f t="array" ref="N56">COUNTIFS(Absenses!56:56, "&gt;="&amp;DATE(2025,4,1), Absenses!56:56, "&lt;="&amp;DATE(2025,4,31)) = 0
</f>
        <v>1</v>
      </c>
      <c r="O56" s="63" t="b">
        <f t="array" ref="O56">COUNTIFS(Absenses!56:56, "&gt;="&amp;DATE(2025,5,1), Absenses!56:56, "&lt;="&amp;DATE(2025,5,31)) = 0
</f>
        <v>1</v>
      </c>
      <c r="P56" s="63" t="b">
        <f t="array" ref="P56">COUNTIFS(Absenses!56:56, "&gt;="&amp;DATE(2025,6,1), Absenses!56:56, "&lt;="&amp;DATE(2025,6,31)) = 0
</f>
        <v>1</v>
      </c>
      <c r="Q56" s="63" t="b">
        <f t="array" ref="Q56">COUNTIFS(Absenses!56:56, "&gt;="&amp;DATE(2025,7,1), Absenses!56:56, "&lt;="&amp;DATE(2025,7,31)) = 0
</f>
        <v>1</v>
      </c>
      <c r="R56" s="63" t="b">
        <f t="array" ref="R56">COUNTIFS(Absenses!56:56, "&gt;="&amp;DATE(2025,8,1), Absenses!56:56, "&lt;="&amp;DATE(2025,8,31)) = 0
</f>
        <v>1</v>
      </c>
      <c r="S56" s="63" t="b">
        <f t="array" ref="S56">COUNTIFS(Absenses!56:56, "&gt;="&amp;DATE(2025,9,1), Absenses!56:56, "&lt;="&amp;DATE(2025,9,31)) = 0
</f>
        <v>1</v>
      </c>
      <c r="T56" s="63" t="b">
        <f t="array" ref="T56">COUNTIFS(Absenses!56:56, "&gt;="&amp;DATE(2025,10,1), Absenses!56:56, "&lt;="&amp;DATE(2025,10,31)) = 0
</f>
        <v>1</v>
      </c>
      <c r="U56" s="63" t="b">
        <f t="array" ref="U56">COUNTIFS(Absenses!56:56, "&gt;="&amp;DATE(2025,11,1), Absenses!56:56, "&lt;="&amp;DATE(2025,11,31)) = 0
</f>
        <v>1</v>
      </c>
      <c r="V56" s="65" t="b">
        <f t="array" ref="V56">COUNTIFS(Absenses!56:56, "&gt;="&amp;DATE(2025,12,1), Absenses!56:56, "&lt;="&amp;DATE(2025,12,31)) = 0
</f>
        <v>1</v>
      </c>
    </row>
    <row r="57" ht="48.75" customHeight="1">
      <c r="A57" s="75" t="str">
        <f>UKGDat!A57</f>
        <v>NO</v>
      </c>
      <c r="B57" s="38">
        <f>UKGDat!B57</f>
        <v>45393</v>
      </c>
      <c r="C57" s="40" t="str">
        <f>UKGDat!C57</f>
        <v>Karen</v>
      </c>
      <c r="D57" s="40" t="str">
        <f>UKGDat!D57</f>
        <v>Davis</v>
      </c>
      <c r="E57" s="38" t="str">
        <f>UKGDat!F57</f>
        <v>Office</v>
      </c>
      <c r="F57" s="39" t="str">
        <f>UKGDat!G57</f>
        <v>N/A</v>
      </c>
      <c r="G57" s="76" t="b">
        <f t="array" ref="G57">COUNTIFS(Absenses!57:57, "&gt;="&amp;DATE(2024,9,1), Absenses!57:57, "&lt;="&amp;DATE(2024,9,31)) = 0
</f>
        <v>0</v>
      </c>
      <c r="H57" s="77" t="b">
        <f t="array" ref="H57">COUNTIFS(Absenses!57:57, "&gt;="&amp;DATE(2024,10,1), Absenses!57:57, "&lt;="&amp;DATE(2024,10,31)) = 0
</f>
        <v>1</v>
      </c>
      <c r="I57" s="77" t="b">
        <f t="array" ref="I57">COUNTIFS(Absenses!57:57, "&gt;="&amp;DATE(2024,11,1), Absenses!57:57, "&lt;="&amp;DATE(2024,11,31)) = 0
</f>
        <v>1</v>
      </c>
      <c r="J57" s="77" t="b">
        <f t="array" ref="J57">COUNTIFS(Absenses!57:57, "&gt;="&amp;DATE(2024,12,1), Absenses!57:57, "&lt;="&amp;DATE(2024,12,31)) = 0
</f>
        <v>1</v>
      </c>
      <c r="K57" s="77" t="b">
        <f t="array" ref="K57">COUNTIFS(Absenses!57:57, "&gt;="&amp;DATE(2025,1,1), Absenses!57:57, "&lt;="&amp;DATE(2025,1,31)) = 0
</f>
        <v>1</v>
      </c>
      <c r="L57" s="77" t="b">
        <f t="array" ref="L57">COUNTIFS(Absenses!57:57, "&gt;="&amp;DATE(2025,2,1), Absenses!57:57, "&lt;="&amp;DATE(2025,2,31)) = 0
</f>
        <v>1</v>
      </c>
      <c r="M57" s="77" t="b">
        <f t="array" ref="M57">COUNTIFS(Absenses!57:57, "&gt;="&amp;DATE(2025,3,1), Absenses!57:57, "&lt;="&amp;DATE(2025,3,31)) = 0
</f>
        <v>1</v>
      </c>
      <c r="N57" s="77" t="b">
        <f t="array" ref="N57">COUNTIFS(Absenses!57:57, "&gt;="&amp;DATE(2025,4,1), Absenses!57:57, "&lt;="&amp;DATE(2025,4,31)) = 0
</f>
        <v>1</v>
      </c>
      <c r="O57" s="77" t="b">
        <f t="array" ref="O57">COUNTIFS(Absenses!57:57, "&gt;="&amp;DATE(2025,5,1), Absenses!57:57, "&lt;="&amp;DATE(2025,5,31)) = 0
</f>
        <v>1</v>
      </c>
      <c r="P57" s="77" t="b">
        <f t="array" ref="P57">COUNTIFS(Absenses!57:57, "&gt;="&amp;DATE(2025,6,1), Absenses!57:57, "&lt;="&amp;DATE(2025,6,31)) = 0
</f>
        <v>1</v>
      </c>
      <c r="Q57" s="77" t="b">
        <f t="array" ref="Q57">COUNTIFS(Absenses!57:57, "&gt;="&amp;DATE(2025,7,1), Absenses!57:57, "&lt;="&amp;DATE(2025,7,31)) = 0
</f>
        <v>1</v>
      </c>
      <c r="R57" s="77" t="b">
        <f t="array" ref="R57">COUNTIFS(Absenses!57:57, "&gt;="&amp;DATE(2025,8,1), Absenses!57:57, "&lt;="&amp;DATE(2025,8,31)) = 0
</f>
        <v>1</v>
      </c>
      <c r="S57" s="77" t="b">
        <f t="array" ref="S57">COUNTIFS(Absenses!57:57, "&gt;="&amp;DATE(2025,9,1), Absenses!57:57, "&lt;="&amp;DATE(2025,9,31)) = 0
</f>
        <v>1</v>
      </c>
      <c r="T57" s="77" t="b">
        <f t="array" ref="T57">COUNTIFS(Absenses!57:57, "&gt;="&amp;DATE(2025,10,1), Absenses!57:57, "&lt;="&amp;DATE(2025,10,31)) = 0
</f>
        <v>1</v>
      </c>
      <c r="U57" s="77" t="b">
        <f t="array" ref="U57">COUNTIFS(Absenses!57:57, "&gt;="&amp;DATE(2025,11,1), Absenses!57:57, "&lt;="&amp;DATE(2025,11,31)) = 0
</f>
        <v>1</v>
      </c>
      <c r="V57" s="78" t="b">
        <f t="array" ref="V57">COUNTIFS(Absenses!57:57, "&gt;="&amp;DATE(2025,12,1), Absenses!57:57, "&lt;="&amp;DATE(2025,12,31)) = 0
</f>
        <v>1</v>
      </c>
    </row>
    <row r="58" ht="48.75" customHeight="1">
      <c r="A58" s="79"/>
      <c r="F58" s="80"/>
      <c r="H58" s="80"/>
      <c r="I58" s="80"/>
      <c r="J58" s="80"/>
      <c r="K58" s="80"/>
      <c r="L58" s="80"/>
      <c r="M58" s="80"/>
      <c r="N58" s="80"/>
      <c r="O58" s="80"/>
      <c r="P58" s="80"/>
      <c r="Q58" s="80"/>
      <c r="R58" s="80"/>
      <c r="S58" s="80"/>
      <c r="T58" s="80"/>
      <c r="U58" s="80"/>
      <c r="V58" s="80"/>
    </row>
    <row r="59" ht="48.75" customHeight="1">
      <c r="A59" s="81" t="str">
        <f>Criterias!A3</f>
        <v>Full-time employees can earn a $100 bonus each month for perfect attendance! Here’s what qualifies as perfect attendance:
No unexpected absences, tardies, late arrivals, or *unapproved early departures (*By a Manager)
Part-time employees are eligible for a half bonus of $50 each month for perfect attendance.
During our busy months, May and October, the bonus doubles to $200 for full-time and $100 for part-time team members. Thank you for showing up every day and helping us keep things running smoothly!</v>
      </c>
      <c r="I59" s="48" t="s">
        <v>44</v>
      </c>
      <c r="J59" s="82">
        <f>SUBTOTAL(103, Monthly[First])</f>
        <v>55</v>
      </c>
      <c r="K59" s="80"/>
      <c r="L59" s="80"/>
      <c r="M59" s="80"/>
      <c r="N59" s="80"/>
      <c r="O59" s="80"/>
      <c r="P59" s="80"/>
      <c r="Q59" s="80"/>
      <c r="R59" s="80"/>
      <c r="S59" s="80"/>
      <c r="T59" s="80"/>
      <c r="U59" s="80"/>
      <c r="V59" s="80"/>
    </row>
    <row r="60" ht="48.75" customHeight="1">
      <c r="I60" s="80"/>
      <c r="J60" s="80"/>
      <c r="K60" s="80"/>
      <c r="L60" s="80"/>
      <c r="M60" s="80"/>
      <c r="N60" s="80"/>
      <c r="O60" s="80"/>
      <c r="P60" s="80"/>
      <c r="Q60" s="80"/>
      <c r="R60" s="80"/>
      <c r="S60" s="80"/>
      <c r="T60" s="80"/>
      <c r="U60" s="80"/>
      <c r="V60" s="80"/>
    </row>
  </sheetData>
  <mergeCells count="1">
    <mergeCell ref="A59:H60"/>
  </mergeCells>
  <conditionalFormatting sqref="G2:V57">
    <cfRule type="expression" dxfId="0" priority="1">
      <formula>G2=true</formula>
    </cfRule>
  </conditionalFormatting>
  <conditionalFormatting sqref="G2:V57">
    <cfRule type="expression" dxfId="1" priority="2">
      <formula>G2=False</formula>
    </cfRule>
  </conditionalFormatting>
  <dataValidations>
    <dataValidation type="list" allowBlank="1" sqref="F2:F57">
      <formula1>"Ryan Brown,Melissa K. Lackey,Brian Butler,N/A"</formula1>
    </dataValidation>
    <dataValidation type="list" allowBlank="1" sqref="A2:A57">
      <formula1>"FT,NO,PT"</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25"/>
    <col customWidth="1" min="2" max="2" width="15.13"/>
    <col customWidth="1" min="3" max="3" width="9.63"/>
    <col customWidth="1" min="4" max="4" width="12.13"/>
    <col customWidth="1" min="5" max="5" width="15.88"/>
    <col customWidth="1" min="6" max="6" width="16.38"/>
    <col customWidth="1" min="7" max="7" width="9.75"/>
  </cols>
  <sheetData>
    <row r="1">
      <c r="A1" s="83" t="s">
        <v>0</v>
      </c>
      <c r="B1" s="84" t="s">
        <v>24</v>
      </c>
      <c r="C1" s="54" t="s">
        <v>4</v>
      </c>
      <c r="D1" s="54" t="s">
        <v>5</v>
      </c>
      <c r="E1" s="54" t="s">
        <v>45</v>
      </c>
      <c r="F1" s="54" t="s">
        <v>26</v>
      </c>
      <c r="G1" s="85" t="s">
        <v>46</v>
      </c>
      <c r="M1" s="6"/>
    </row>
    <row r="2">
      <c r="A2" s="86" t="str">
        <f>UKGDat!A2</f>
        <v>FT</v>
      </c>
      <c r="B2" s="87">
        <f>UKGDat!B2</f>
        <v>44354</v>
      </c>
      <c r="C2" s="61" t="str">
        <f>UKGDat!C2</f>
        <v>Aubrey</v>
      </c>
      <c r="D2" s="61" t="str">
        <f>UKGDat!D2</f>
        <v>Henry</v>
      </c>
      <c r="E2" s="60" t="str">
        <f>UKGDat!F2</f>
        <v>Drivers</v>
      </c>
      <c r="F2" s="88" t="str">
        <f>UKGDat!G2</f>
        <v>Ryan Brown</v>
      </c>
      <c r="G2" s="89" t="str">
        <f t="shared" ref="G2:G57" si="1">LET(
  count_absences,
    COUNTIFS(
      INDIRECT("Absenses!" &amp; ROW() &amp; ":" &amp; ROW()), "&gt;=" &amp; DATE(2025,1,1),
      INDIRECT("Absenses!" &amp; ROW() &amp; ":" &amp; ROW()), "&lt;=" &amp; DATE(2025,12,31)
    ),
  payout,
    IF(
      INDIRECT("$A" &amp; ROW()) = "NO",
      0,
      IF(
        count_absences = 0, 300,
        IF(count_absences = 1, 275,
          IF(count_absences = 2, 250, 0)
        )
      ) / IF(INDIRECT("$A" &amp; ROW()) = "PT", 2, 1)
    ),
  TEXT(payout, "$0.00")
)
</f>
        <v>$300.00</v>
      </c>
    </row>
    <row r="3">
      <c r="A3" s="90" t="str">
        <f>UKGDat!A3</f>
        <v>NO</v>
      </c>
      <c r="B3" s="91">
        <f>UKGDat!B3</f>
        <v>44935</v>
      </c>
      <c r="C3" s="68" t="str">
        <f>UKGDat!C3</f>
        <v>Thomas</v>
      </c>
      <c r="D3" s="68" t="str">
        <f>UKGDat!D3</f>
        <v>Jackson</v>
      </c>
      <c r="E3" s="67" t="str">
        <f>UKGDat!F3</f>
        <v>Drivers</v>
      </c>
      <c r="F3" s="92" t="str">
        <f>UKGDat!G3</f>
        <v>Ryan Brown</v>
      </c>
      <c r="G3" s="93" t="str">
        <f t="shared" si="1"/>
        <v>$0.00</v>
      </c>
    </row>
    <row r="4">
      <c r="A4" s="86" t="str">
        <f>UKGDat!A4</f>
        <v>FT</v>
      </c>
      <c r="B4" s="87" t="str">
        <f>UKGDat!B4</f>
        <v/>
      </c>
      <c r="C4" s="61" t="str">
        <f>UKGDat!C4</f>
        <v/>
      </c>
      <c r="D4" s="61" t="str">
        <f>UKGDat!D4</f>
        <v/>
      </c>
      <c r="E4" s="60" t="str">
        <f>UKGDat!F4</f>
        <v>Drivers</v>
      </c>
      <c r="F4" s="88" t="str">
        <f>UKGDat!G4</f>
        <v>Ryan Brown</v>
      </c>
      <c r="G4" s="89" t="str">
        <f t="shared" si="1"/>
        <v>$275.00</v>
      </c>
    </row>
    <row r="5">
      <c r="A5" s="90" t="str">
        <f>UKGDat!A5</f>
        <v>FT</v>
      </c>
      <c r="B5" s="91">
        <f>UKGDat!B5</f>
        <v>45586</v>
      </c>
      <c r="C5" s="68" t="str">
        <f>UKGDat!C5</f>
        <v>Brent</v>
      </c>
      <c r="D5" s="68" t="str">
        <f>UKGDat!D5</f>
        <v>Remy</v>
      </c>
      <c r="E5" s="68" t="str">
        <f>UKGDat!F5</f>
        <v>Drivers</v>
      </c>
      <c r="F5" s="92" t="str">
        <f>UKGDat!G5</f>
        <v>Ryan Brown</v>
      </c>
      <c r="G5" s="93" t="str">
        <f t="shared" si="1"/>
        <v>$300.00</v>
      </c>
    </row>
    <row r="6">
      <c r="A6" s="94" t="s">
        <v>19</v>
      </c>
      <c r="B6" s="87">
        <f>UKGDat!B6</f>
        <v>-611660</v>
      </c>
      <c r="C6" s="61" t="str">
        <f>UKGDat!C6</f>
        <v>Owen</v>
      </c>
      <c r="D6" s="61" t="str">
        <f>UKGDat!D6</f>
        <v>Chilcoat</v>
      </c>
      <c r="E6" s="61" t="str">
        <f>UKGDat!F6</f>
        <v>Drivers</v>
      </c>
      <c r="F6" s="88" t="str">
        <f>UKGDat!G6</f>
        <v>Ryan Brown</v>
      </c>
      <c r="G6" s="89" t="str">
        <f t="shared" si="1"/>
        <v>$275.00</v>
      </c>
    </row>
    <row r="7">
      <c r="A7" s="90" t="str">
        <f>UKGDat!A7</f>
        <v>FT</v>
      </c>
      <c r="B7" s="91">
        <f>UKGDat!B7</f>
        <v>45642</v>
      </c>
      <c r="C7" s="68" t="str">
        <f>UKGDat!C7</f>
        <v>David</v>
      </c>
      <c r="D7" s="68" t="str">
        <f>UKGDat!D7</f>
        <v>Perry</v>
      </c>
      <c r="E7" s="68" t="str">
        <f>UKGDat!F7</f>
        <v>Drivers</v>
      </c>
      <c r="F7" s="92" t="str">
        <f>UKGDat!G7</f>
        <v>Ryan Brown</v>
      </c>
      <c r="G7" s="93" t="str">
        <f t="shared" si="1"/>
        <v>$275.00</v>
      </c>
    </row>
    <row r="8">
      <c r="A8" s="86" t="str">
        <f>UKGDat!A8</f>
        <v>FT</v>
      </c>
      <c r="B8" s="87">
        <f>UKGDat!B8</f>
        <v>43811</v>
      </c>
      <c r="C8" s="61" t="str">
        <f>UKGDat!C8</f>
        <v>Jeffrey</v>
      </c>
      <c r="D8" s="61" t="str">
        <f>UKGDat!D8</f>
        <v>Spillner</v>
      </c>
      <c r="E8" s="73" t="str">
        <f>UKGDat!F8</f>
        <v>Drivers</v>
      </c>
      <c r="F8" s="88" t="str">
        <f>UKGDat!G8</f>
        <v>Ryan Brown</v>
      </c>
      <c r="G8" s="89" t="str">
        <f t="shared" si="1"/>
        <v>$275.00</v>
      </c>
    </row>
    <row r="9">
      <c r="A9" s="90" t="str">
        <f>UKGDat!A9</f>
        <v>PT</v>
      </c>
      <c r="B9" s="91">
        <f>UKGDat!B9</f>
        <v>43767</v>
      </c>
      <c r="C9" s="68" t="str">
        <f>UKGDat!C9</f>
        <v>Jed</v>
      </c>
      <c r="D9" s="68" t="str">
        <f>UKGDat!D9</f>
        <v>Reichard</v>
      </c>
      <c r="E9" s="74" t="str">
        <f>UKGDat!F9</f>
        <v>Drivers</v>
      </c>
      <c r="F9" s="92" t="str">
        <f>UKGDat!G9</f>
        <v>Ryan Brown</v>
      </c>
      <c r="G9" s="93" t="str">
        <f t="shared" si="1"/>
        <v>$150.00</v>
      </c>
    </row>
    <row r="10">
      <c r="A10" s="86" t="str">
        <f>UKGDat!A10</f>
        <v>NO</v>
      </c>
      <c r="B10" s="87">
        <f>UKGDat!B10</f>
        <v>45081</v>
      </c>
      <c r="C10" s="61" t="str">
        <f>UKGDat!C10</f>
        <v>Mark</v>
      </c>
      <c r="D10" s="61" t="str">
        <f>UKGDat!D10</f>
        <v>Rost</v>
      </c>
      <c r="E10" s="60" t="str">
        <f>UKGDat!F10</f>
        <v>Drivers</v>
      </c>
      <c r="F10" s="88" t="str">
        <f>UKGDat!G10</f>
        <v>Ryan Brown</v>
      </c>
      <c r="G10" s="89" t="str">
        <f t="shared" si="1"/>
        <v>$0.00</v>
      </c>
    </row>
    <row r="11">
      <c r="A11" s="90" t="str">
        <f>UKGDat!A11</f>
        <v>FT</v>
      </c>
      <c r="B11" s="91">
        <f>UKGDat!B11</f>
        <v>45345</v>
      </c>
      <c r="C11" s="68" t="str">
        <f>UKGDat!C11</f>
        <v>James</v>
      </c>
      <c r="D11" s="68" t="str">
        <f>UKGDat!D11</f>
        <v>Bell</v>
      </c>
      <c r="E11" s="74" t="str">
        <f>UKGDat!F11</f>
        <v>Drivers</v>
      </c>
      <c r="F11" s="92" t="str">
        <f>UKGDat!G11</f>
        <v>Ryan Brown</v>
      </c>
      <c r="G11" s="93" t="str">
        <f t="shared" si="1"/>
        <v>$300.00</v>
      </c>
    </row>
    <row r="12">
      <c r="A12" s="94" t="s">
        <v>19</v>
      </c>
      <c r="B12" s="87">
        <f>UKGDat!B12</f>
        <v>45807</v>
      </c>
      <c r="C12" s="61" t="str">
        <f>UKGDat!C12</f>
        <v>Kevin</v>
      </c>
      <c r="D12" s="61" t="str">
        <f>UKGDat!D12</f>
        <v>Shelton</v>
      </c>
      <c r="E12" s="61" t="str">
        <f>UKGDat!F12</f>
        <v>Drivers</v>
      </c>
      <c r="F12" s="88" t="str">
        <f>UKGDat!G12</f>
        <v>Ryan Brown</v>
      </c>
      <c r="G12" s="89" t="str">
        <f t="shared" si="1"/>
        <v>$0.00</v>
      </c>
    </row>
    <row r="13">
      <c r="A13" s="90" t="str">
        <f>UKGDat!A13</f>
        <v>FT</v>
      </c>
      <c r="B13" s="91">
        <f>UKGDat!B13</f>
        <v>45789</v>
      </c>
      <c r="C13" s="68" t="str">
        <f>UKGDat!C13</f>
        <v>Kelly</v>
      </c>
      <c r="D13" s="68" t="str">
        <f>UKGDat!D13</f>
        <v>Johnson</v>
      </c>
      <c r="E13" s="68" t="str">
        <f>UKGDat!F13</f>
        <v>Clerk</v>
      </c>
      <c r="F13" s="92" t="str">
        <f>UKGDat!G13</f>
        <v>Ryan Brown</v>
      </c>
      <c r="G13" s="93" t="str">
        <f t="shared" si="1"/>
        <v>$275.00</v>
      </c>
    </row>
    <row r="14">
      <c r="A14" s="86" t="str">
        <f>UKGDat!A14</f>
        <v>FT</v>
      </c>
      <c r="B14" s="87">
        <f>UKGDat!B14</f>
        <v>45579</v>
      </c>
      <c r="C14" s="61" t="str">
        <f>UKGDat!C14</f>
        <v>Ashardae</v>
      </c>
      <c r="D14" s="61" t="str">
        <f>UKGDat!D14</f>
        <v>Robinson</v>
      </c>
      <c r="E14" s="61" t="str">
        <f>UKGDat!F14</f>
        <v>Clerk</v>
      </c>
      <c r="F14" s="88" t="str">
        <f>UKGDat!G14</f>
        <v>Ryan Brown</v>
      </c>
      <c r="G14" s="89" t="str">
        <f t="shared" si="1"/>
        <v>$275.00</v>
      </c>
    </row>
    <row r="15">
      <c r="A15" s="90" t="str">
        <f>UKGDat!A15</f>
        <v>FT</v>
      </c>
      <c r="B15" s="91">
        <f>UKGDat!B15</f>
        <v>45635</v>
      </c>
      <c r="C15" s="68" t="str">
        <f>UKGDat!C15</f>
        <v>Ashley</v>
      </c>
      <c r="D15" s="68" t="str">
        <f>UKGDat!D15</f>
        <v>Whightsel</v>
      </c>
      <c r="E15" s="68" t="str">
        <f>UKGDat!F15</f>
        <v>Clerk</v>
      </c>
      <c r="F15" s="92" t="str">
        <f>UKGDat!G15</f>
        <v>Ryan Brown</v>
      </c>
      <c r="G15" s="93" t="str">
        <f t="shared" si="1"/>
        <v>$0.00</v>
      </c>
    </row>
    <row r="16">
      <c r="A16" s="86" t="str">
        <f>UKGDat!A16</f>
        <v>FT</v>
      </c>
      <c r="B16" s="87">
        <f>UKGDat!B16</f>
        <v>45065</v>
      </c>
      <c r="C16" s="61" t="str">
        <f>UKGDat!C16</f>
        <v>Angela</v>
      </c>
      <c r="D16" s="61" t="str">
        <f>UKGDat!D16</f>
        <v>Moss</v>
      </c>
      <c r="E16" s="73" t="str">
        <f>UKGDat!F16</f>
        <v>Clerk</v>
      </c>
      <c r="F16" s="88" t="str">
        <f>UKGDat!G16</f>
        <v>Ryan Brown</v>
      </c>
      <c r="G16" s="89" t="str">
        <f t="shared" si="1"/>
        <v>$0.00</v>
      </c>
    </row>
    <row r="17">
      <c r="A17" s="90" t="str">
        <f>UKGDat!A17</f>
        <v>FT</v>
      </c>
      <c r="B17" s="91">
        <f>UKGDat!B17</f>
        <v>44452</v>
      </c>
      <c r="C17" s="68" t="str">
        <f>UKGDat!C17</f>
        <v>Karmen</v>
      </c>
      <c r="D17" s="68" t="str">
        <f>UKGDat!D17</f>
        <v>Nelson</v>
      </c>
      <c r="E17" s="67" t="str">
        <f>UKGDat!F17</f>
        <v>Clerk</v>
      </c>
      <c r="F17" s="92" t="str">
        <f>UKGDat!G17</f>
        <v>Ryan Brown</v>
      </c>
      <c r="G17" s="93" t="str">
        <f t="shared" si="1"/>
        <v>$0.00</v>
      </c>
    </row>
    <row r="18">
      <c r="A18" s="86" t="str">
        <f>UKGDat!A18</f>
        <v>FT</v>
      </c>
      <c r="B18" s="87">
        <f>UKGDat!B18</f>
        <v>-611669</v>
      </c>
      <c r="C18" s="61" t="str">
        <f>UKGDat!C18</f>
        <v>Ingrid</v>
      </c>
      <c r="D18" s="61" t="str">
        <f>UKGDat!D18</f>
        <v>Heineman</v>
      </c>
      <c r="E18" s="61" t="str">
        <f>UKGDat!F18</f>
        <v>Clerk</v>
      </c>
      <c r="F18" s="88" t="str">
        <f>UKGDat!G18</f>
        <v>Ryan Brown</v>
      </c>
      <c r="G18" s="89" t="str">
        <f t="shared" si="1"/>
        <v>$275.00</v>
      </c>
    </row>
    <row r="19">
      <c r="A19" s="90" t="str">
        <f>UKGDat!A19</f>
        <v>FT</v>
      </c>
      <c r="B19" s="91">
        <f>UKGDat!B19</f>
        <v>44200</v>
      </c>
      <c r="C19" s="68" t="str">
        <f>UKGDat!C19</f>
        <v>Omar</v>
      </c>
      <c r="D19" s="68" t="str">
        <f>UKGDat!D19</f>
        <v>Ramirez Cruz</v>
      </c>
      <c r="E19" s="67" t="str">
        <f>UKGDat!F19</f>
        <v>Clerk</v>
      </c>
      <c r="F19" s="92" t="str">
        <f>UKGDat!G19</f>
        <v>Ryan Brown</v>
      </c>
      <c r="G19" s="93" t="str">
        <f t="shared" si="1"/>
        <v>$300.00</v>
      </c>
    </row>
    <row r="20">
      <c r="A20" s="86" t="str">
        <f>UKGDat!A20</f>
        <v>FT</v>
      </c>
      <c r="B20" s="87">
        <f>UKGDat!B20</f>
        <v>45393</v>
      </c>
      <c r="C20" s="61" t="str">
        <f>UKGDat!C20</f>
        <v>Dorian</v>
      </c>
      <c r="D20" s="61" t="str">
        <f>UKGDat!D20</f>
        <v>Grant</v>
      </c>
      <c r="E20" s="60" t="str">
        <f>UKGDat!F20</f>
        <v>Clerk</v>
      </c>
      <c r="F20" s="88" t="str">
        <f>UKGDat!G20</f>
        <v>Ryan Brown</v>
      </c>
      <c r="G20" s="89" t="str">
        <f t="shared" si="1"/>
        <v>$275.00</v>
      </c>
    </row>
    <row r="21">
      <c r="A21" s="90" t="str">
        <f>UKGDat!A21</f>
        <v>FT</v>
      </c>
      <c r="B21" s="91">
        <f>UKGDat!B21</f>
        <v>42229</v>
      </c>
      <c r="C21" s="68" t="str">
        <f>UKGDat!C21</f>
        <v>Lisa</v>
      </c>
      <c r="D21" s="68" t="str">
        <f>UKGDat!D21</f>
        <v>Mabry</v>
      </c>
      <c r="E21" s="67" t="str">
        <f>UKGDat!F21</f>
        <v>Clerk</v>
      </c>
      <c r="F21" s="92" t="str">
        <f>UKGDat!G21</f>
        <v>Ryan Brown</v>
      </c>
      <c r="G21" s="93" t="str">
        <f t="shared" si="1"/>
        <v>$250.00</v>
      </c>
    </row>
    <row r="22">
      <c r="A22" s="86" t="str">
        <f>UKGDat!A22</f>
        <v>FT</v>
      </c>
      <c r="B22" s="87">
        <f>UKGDat!B22</f>
        <v>36836</v>
      </c>
      <c r="C22" s="61" t="str">
        <f>UKGDat!C22</f>
        <v>Lynn</v>
      </c>
      <c r="D22" s="61" t="str">
        <f>UKGDat!D22</f>
        <v>Kerst</v>
      </c>
      <c r="E22" s="60" t="str">
        <f>UKGDat!F22</f>
        <v>Clerk</v>
      </c>
      <c r="F22" s="88" t="str">
        <f>UKGDat!G22</f>
        <v>Ryan Brown</v>
      </c>
      <c r="G22" s="89" t="str">
        <f t="shared" si="1"/>
        <v>$275.00</v>
      </c>
    </row>
    <row r="23">
      <c r="A23" s="90" t="str">
        <f>UKGDat!A23</f>
        <v>FT</v>
      </c>
      <c r="B23" s="91">
        <f>UKGDat!B23</f>
        <v>43899</v>
      </c>
      <c r="C23" s="68" t="str">
        <f>UKGDat!C23</f>
        <v>Regina</v>
      </c>
      <c r="D23" s="68" t="str">
        <f>UKGDat!D23</f>
        <v>Barnett</v>
      </c>
      <c r="E23" s="74" t="str">
        <f>UKGDat!F23</f>
        <v>Clerk</v>
      </c>
      <c r="F23" s="92" t="str">
        <f>UKGDat!G23</f>
        <v>Ryan Brown</v>
      </c>
      <c r="G23" s="93" t="str">
        <f t="shared" si="1"/>
        <v>$300.00</v>
      </c>
    </row>
    <row r="24">
      <c r="A24" s="86" t="str">
        <f>UKGDat!A24</f>
        <v>FT</v>
      </c>
      <c r="B24" s="87">
        <f>UKGDat!B24</f>
        <v>44550</v>
      </c>
      <c r="C24" s="61" t="str">
        <f>UKGDat!C24</f>
        <v>Shelly</v>
      </c>
      <c r="D24" s="61" t="str">
        <f>UKGDat!D24</f>
        <v>Beckman</v>
      </c>
      <c r="E24" s="60" t="str">
        <f>UKGDat!F24</f>
        <v>Clerk</v>
      </c>
      <c r="F24" s="88" t="str">
        <f>UKGDat!G24</f>
        <v>Ryan Brown</v>
      </c>
      <c r="G24" s="89" t="str">
        <f t="shared" si="1"/>
        <v>$275.00</v>
      </c>
    </row>
    <row r="25">
      <c r="A25" s="90" t="str">
        <f>UKGDat!A25</f>
        <v>FT</v>
      </c>
      <c r="B25" s="91">
        <f>UKGDat!B25</f>
        <v>44868</v>
      </c>
      <c r="C25" s="68" t="str">
        <f>UKGDat!C25</f>
        <v>Nellie</v>
      </c>
      <c r="D25" s="68" t="str">
        <f>UKGDat!D25</f>
        <v>Cumbow</v>
      </c>
      <c r="E25" s="67" t="str">
        <f>UKGDat!F25</f>
        <v>Clerk</v>
      </c>
      <c r="F25" s="92" t="str">
        <f>UKGDat!G25</f>
        <v>Ryan Brown</v>
      </c>
      <c r="G25" s="93" t="str">
        <f t="shared" si="1"/>
        <v>$300.00</v>
      </c>
    </row>
    <row r="26">
      <c r="A26" s="86" t="str">
        <f>UKGDat!A26</f>
        <v>FT</v>
      </c>
      <c r="B26" s="87">
        <f>UKGDat!B26</f>
        <v>40997</v>
      </c>
      <c r="C26" s="61" t="str">
        <f>UKGDat!C26</f>
        <v>Demetria</v>
      </c>
      <c r="D26" s="61" t="str">
        <f>UKGDat!D26</f>
        <v>Dale</v>
      </c>
      <c r="E26" s="60" t="str">
        <f>UKGDat!F26</f>
        <v>Clerk</v>
      </c>
      <c r="F26" s="88" t="str">
        <f>UKGDat!G26</f>
        <v>Ryan Brown</v>
      </c>
      <c r="G26" s="89" t="str">
        <f t="shared" si="1"/>
        <v>$275.00</v>
      </c>
    </row>
    <row r="27">
      <c r="A27" s="90" t="str">
        <f>UKGDat!A27</f>
        <v>FT</v>
      </c>
      <c r="B27" s="91">
        <f>UKGDat!B27</f>
        <v>44200</v>
      </c>
      <c r="C27" s="68" t="str">
        <f>UKGDat!C27</f>
        <v>Dipali</v>
      </c>
      <c r="D27" s="68" t="str">
        <f>UKGDat!D27</f>
        <v>Dutta</v>
      </c>
      <c r="E27" s="67" t="str">
        <f>UKGDat!F27</f>
        <v>Clerk</v>
      </c>
      <c r="F27" s="92" t="str">
        <f>UKGDat!G27</f>
        <v>Ryan Brown</v>
      </c>
      <c r="G27" s="93" t="str">
        <f t="shared" si="1"/>
        <v>$275.00</v>
      </c>
    </row>
    <row r="28">
      <c r="A28" s="86" t="str">
        <f>UKGDat!A28</f>
        <v>NO</v>
      </c>
      <c r="B28" s="87">
        <f>UKGDat!B28</f>
        <v>44911</v>
      </c>
      <c r="C28" s="61" t="str">
        <f>UKGDat!C28</f>
        <v>Jordyn</v>
      </c>
      <c r="D28" s="61" t="str">
        <f>UKGDat!D28</f>
        <v>Grieser</v>
      </c>
      <c r="E28" s="60" t="str">
        <f>UKGDat!F28</f>
        <v>Clerk</v>
      </c>
      <c r="F28" s="88" t="str">
        <f>UKGDat!G28</f>
        <v>Ryan Brown</v>
      </c>
      <c r="G28" s="89" t="str">
        <f t="shared" si="1"/>
        <v>$0.00</v>
      </c>
    </row>
    <row r="29">
      <c r="A29" s="90" t="str">
        <f>UKGDat!A29</f>
        <v>FT</v>
      </c>
      <c r="B29" s="91">
        <f>UKGDat!B29</f>
        <v>43213</v>
      </c>
      <c r="C29" s="68" t="str">
        <f>UKGDat!C29</f>
        <v>Heather</v>
      </c>
      <c r="D29" s="68" t="str">
        <f>UKGDat!D29</f>
        <v>Haskins</v>
      </c>
      <c r="E29" s="67" t="str">
        <f>UKGDat!F29</f>
        <v>Clerk</v>
      </c>
      <c r="F29" s="92" t="str">
        <f>UKGDat!G29</f>
        <v>Ryan Brown</v>
      </c>
      <c r="G29" s="93" t="str">
        <f t="shared" si="1"/>
        <v>$0.00</v>
      </c>
    </row>
    <row r="30">
      <c r="A30" s="86" t="str">
        <f>UKGDat!A30</f>
        <v>PT</v>
      </c>
      <c r="B30" s="87">
        <f>UKGDat!B30</f>
        <v>44002</v>
      </c>
      <c r="C30" s="61" t="str">
        <f>UKGDat!C30</f>
        <v>Beth</v>
      </c>
      <c r="D30" s="61" t="str">
        <f>UKGDat!D30</f>
        <v>Artz</v>
      </c>
      <c r="E30" s="60" t="str">
        <f>UKGDat!F30</f>
        <v>Alterations/Shared</v>
      </c>
      <c r="F30" s="88" t="str">
        <f>UKGDat!G30</f>
        <v>Ryan Brown</v>
      </c>
      <c r="G30" s="89" t="str">
        <f t="shared" si="1"/>
        <v>$150.00</v>
      </c>
    </row>
    <row r="31">
      <c r="A31" s="90" t="str">
        <f>UKGDat!A31</f>
        <v>FT</v>
      </c>
      <c r="B31" s="91">
        <f>UKGDat!B31</f>
        <v>45811</v>
      </c>
      <c r="C31" s="68" t="str">
        <f>UKGDat!C31</f>
        <v>InSun</v>
      </c>
      <c r="D31" s="68" t="str">
        <f>UKGDat!D31</f>
        <v>Hong</v>
      </c>
      <c r="E31" s="68" t="str">
        <f>UKGDat!F31</f>
        <v>Alterations</v>
      </c>
      <c r="F31" s="92" t="str">
        <f>UKGDat!G31</f>
        <v>Melissa K. Lackey</v>
      </c>
      <c r="G31" s="93" t="str">
        <f t="shared" si="1"/>
        <v>$250.00</v>
      </c>
    </row>
    <row r="32">
      <c r="A32" s="86" t="str">
        <f>UKGDat!A32</f>
        <v>FT</v>
      </c>
      <c r="B32" s="87">
        <f>UKGDat!B32</f>
        <v>42296</v>
      </c>
      <c r="C32" s="61" t="str">
        <f>UKGDat!C32</f>
        <v>Francisco</v>
      </c>
      <c r="D32" s="61" t="str">
        <f>UKGDat!D32</f>
        <v>Hernandez</v>
      </c>
      <c r="E32" s="60" t="str">
        <f>UKGDat!F32</f>
        <v>Shirt Pressers</v>
      </c>
      <c r="F32" s="88" t="str">
        <f>UKGDat!G32</f>
        <v>Melissa K. Lackey</v>
      </c>
      <c r="G32" s="89" t="str">
        <f t="shared" si="1"/>
        <v>$0.00</v>
      </c>
    </row>
    <row r="33">
      <c r="A33" s="90" t="str">
        <f>UKGDat!A33</f>
        <v>FT</v>
      </c>
      <c r="B33" s="91">
        <f>UKGDat!B33</f>
        <v>41589</v>
      </c>
      <c r="C33" s="68" t="str">
        <f>UKGDat!C33</f>
        <v>Silvia</v>
      </c>
      <c r="D33" s="68" t="str">
        <f>UKGDat!D33</f>
        <v>Cedeno</v>
      </c>
      <c r="E33" s="67" t="str">
        <f>UKGDat!F33</f>
        <v>Shirt Pressers</v>
      </c>
      <c r="F33" s="92" t="str">
        <f>UKGDat!G33</f>
        <v>Melissa K. Lackey</v>
      </c>
      <c r="G33" s="93" t="str">
        <f t="shared" si="1"/>
        <v>$0.00</v>
      </c>
    </row>
    <row r="34">
      <c r="A34" s="86" t="str">
        <f>UKGDat!A34</f>
        <v>FT</v>
      </c>
      <c r="B34" s="87">
        <f>UKGDat!B34</f>
        <v>44837</v>
      </c>
      <c r="C34" s="61" t="str">
        <f>UKGDat!C34</f>
        <v>Jorge</v>
      </c>
      <c r="D34" s="61" t="str">
        <f>UKGDat!D34</f>
        <v>Delgado</v>
      </c>
      <c r="E34" s="73" t="str">
        <f>UKGDat!F34</f>
        <v>Shirt Pressers</v>
      </c>
      <c r="F34" s="88" t="str">
        <f>UKGDat!G34</f>
        <v>Melissa K. Lackey</v>
      </c>
      <c r="G34" s="89" t="str">
        <f t="shared" si="1"/>
        <v>$275.00</v>
      </c>
    </row>
    <row r="35">
      <c r="A35" s="90" t="str">
        <f>UKGDat!A35</f>
        <v>FT</v>
      </c>
      <c r="B35" s="91">
        <f>UKGDat!B35</f>
        <v>45518</v>
      </c>
      <c r="C35" s="68" t="str">
        <f>UKGDat!C35</f>
        <v>Karla</v>
      </c>
      <c r="D35" s="68" t="str">
        <f>UKGDat!D35</f>
        <v>Mercado</v>
      </c>
      <c r="E35" s="67" t="str">
        <f>UKGDat!F35</f>
        <v>Shirt Pressers</v>
      </c>
      <c r="F35" s="92" t="str">
        <f>UKGDat!G35</f>
        <v>Melissa K. Lackey</v>
      </c>
      <c r="G35" s="93" t="str">
        <f t="shared" si="1"/>
        <v>$0.00</v>
      </c>
    </row>
    <row r="36">
      <c r="A36" s="86" t="str">
        <f>UKGDat!A36</f>
        <v>FT</v>
      </c>
      <c r="B36" s="87">
        <f>UKGDat!B36</f>
        <v>45516</v>
      </c>
      <c r="C36" s="61" t="str">
        <f>UKGDat!C36</f>
        <v>Gloria</v>
      </c>
      <c r="D36" s="61" t="str">
        <f>UKGDat!D36</f>
        <v>Salto</v>
      </c>
      <c r="E36" s="60" t="str">
        <f>UKGDat!F36</f>
        <v>Dry Clean Production</v>
      </c>
      <c r="F36" s="88" t="str">
        <f>UKGDat!G36</f>
        <v>Melissa K. Lackey</v>
      </c>
      <c r="G36" s="89" t="str">
        <f t="shared" si="1"/>
        <v>$0.00</v>
      </c>
    </row>
    <row r="37">
      <c r="A37" s="90" t="str">
        <f>UKGDat!A37</f>
        <v>FT</v>
      </c>
      <c r="B37" s="91">
        <f>UKGDat!B37</f>
        <v>45369</v>
      </c>
      <c r="C37" s="68" t="str">
        <f>UKGDat!C37</f>
        <v>Marcela</v>
      </c>
      <c r="D37" s="68" t="str">
        <f>UKGDat!D37</f>
        <v>Mora</v>
      </c>
      <c r="E37" s="67" t="str">
        <f>UKGDat!F37</f>
        <v>Dry Clean Production</v>
      </c>
      <c r="F37" s="92" t="str">
        <f>UKGDat!G37</f>
        <v>Melissa K. Lackey</v>
      </c>
      <c r="G37" s="93" t="str">
        <f t="shared" si="1"/>
        <v>$0.00</v>
      </c>
    </row>
    <row r="38">
      <c r="A38" s="86" t="str">
        <f>UKGDat!A38</f>
        <v>FT</v>
      </c>
      <c r="B38" s="87">
        <f>UKGDat!B38</f>
        <v>45670</v>
      </c>
      <c r="C38" s="61" t="str">
        <f>UKGDat!C38</f>
        <v>Mireya</v>
      </c>
      <c r="D38" s="61" t="str">
        <f>UKGDat!D38</f>
        <v>Martinez Rivas</v>
      </c>
      <c r="E38" s="60" t="str">
        <f>UKGDat!F38</f>
        <v>Dry Clean Production</v>
      </c>
      <c r="F38" s="88" t="str">
        <f>UKGDat!G38</f>
        <v>Melissa K. Lackey</v>
      </c>
      <c r="G38" s="89" t="str">
        <f t="shared" si="1"/>
        <v>$300.00</v>
      </c>
    </row>
    <row r="39">
      <c r="A39" s="90" t="str">
        <f>UKGDat!A39</f>
        <v>NO</v>
      </c>
      <c r="B39" s="91">
        <f>UKGDat!B39</f>
        <v>45453</v>
      </c>
      <c r="C39" s="68" t="str">
        <f>UKGDat!C39</f>
        <v>Kaylee</v>
      </c>
      <c r="D39" s="68" t="str">
        <f>UKGDat!D39</f>
        <v>Lackey</v>
      </c>
      <c r="E39" s="74" t="str">
        <f>UKGDat!F39</f>
        <v>Dry Clean Production</v>
      </c>
      <c r="F39" s="92" t="str">
        <f>UKGDat!G39</f>
        <v>Melissa K. Lackey</v>
      </c>
      <c r="G39" s="93" t="str">
        <f t="shared" si="1"/>
        <v>$0.00</v>
      </c>
    </row>
    <row r="40">
      <c r="A40" s="86" t="str">
        <f>UKGDat!A40</f>
        <v>NO</v>
      </c>
      <c r="B40" s="87">
        <f>UKGDat!B40</f>
        <v>30011</v>
      </c>
      <c r="C40" s="61" t="str">
        <f>UKGDat!C40</f>
        <v>Margaret</v>
      </c>
      <c r="D40" s="61" t="str">
        <f>UKGDat!D40</f>
        <v>Butler</v>
      </c>
      <c r="E40" s="60" t="str">
        <f>UKGDat!F40</f>
        <v>Dry Clean Production</v>
      </c>
      <c r="F40" s="88" t="str">
        <f>UKGDat!G40</f>
        <v>Melissa K. Lackey</v>
      </c>
      <c r="G40" s="89" t="str">
        <f t="shared" si="1"/>
        <v>$0.00</v>
      </c>
    </row>
    <row r="41">
      <c r="A41" s="90" t="str">
        <f>UKGDat!A41</f>
        <v>FT</v>
      </c>
      <c r="B41" s="91">
        <f>UKGDat!B41</f>
        <v>32038</v>
      </c>
      <c r="C41" s="68" t="str">
        <f>UKGDat!C41</f>
        <v>Karen</v>
      </c>
      <c r="D41" s="68" t="str">
        <f>UKGDat!D41</f>
        <v>Hay</v>
      </c>
      <c r="E41" s="67" t="str">
        <f>UKGDat!F41</f>
        <v>Dry Clean Production</v>
      </c>
      <c r="F41" s="92" t="str">
        <f>UKGDat!G41</f>
        <v>Melissa K. Lackey</v>
      </c>
      <c r="G41" s="93" t="str">
        <f t="shared" si="1"/>
        <v>$300.00</v>
      </c>
    </row>
    <row r="42">
      <c r="A42" s="86" t="str">
        <f>UKGDat!A42</f>
        <v>FT</v>
      </c>
      <c r="B42" s="87">
        <f>UKGDat!B42</f>
        <v>36634</v>
      </c>
      <c r="C42" s="61" t="str">
        <f>UKGDat!C42</f>
        <v>Patricia</v>
      </c>
      <c r="D42" s="61" t="str">
        <f>UKGDat!D42</f>
        <v>Law</v>
      </c>
      <c r="E42" s="73" t="str">
        <f>UKGDat!F42</f>
        <v>Dry Clean Production</v>
      </c>
      <c r="F42" s="88" t="str">
        <f>UKGDat!G42</f>
        <v>Melissa K. Lackey</v>
      </c>
      <c r="G42" s="89" t="str">
        <f t="shared" si="1"/>
        <v>$0.00</v>
      </c>
    </row>
    <row r="43">
      <c r="A43" s="90" t="str">
        <f>UKGDat!A43</f>
        <v>FT</v>
      </c>
      <c r="B43" s="91">
        <f>UKGDat!B43</f>
        <v>43024</v>
      </c>
      <c r="C43" s="68" t="str">
        <f>UKGDat!C43</f>
        <v>Kenneth</v>
      </c>
      <c r="D43" s="68" t="str">
        <f>UKGDat!D43</f>
        <v>Joy</v>
      </c>
      <c r="E43" s="67" t="str">
        <f>UKGDat!F43</f>
        <v>Dry Clean Production</v>
      </c>
      <c r="F43" s="92" t="str">
        <f>UKGDat!G43</f>
        <v>Melissa K. Lackey</v>
      </c>
      <c r="G43" s="93" t="str">
        <f t="shared" si="1"/>
        <v>$0.00</v>
      </c>
    </row>
    <row r="44">
      <c r="A44" s="86" t="str">
        <f>UKGDat!A44</f>
        <v>FT</v>
      </c>
      <c r="B44" s="87">
        <f>UKGDat!B44</f>
        <v>38159</v>
      </c>
      <c r="C44" s="61" t="str">
        <f>UKGDat!C44</f>
        <v>Marlene</v>
      </c>
      <c r="D44" s="61" t="str">
        <f>UKGDat!D44</f>
        <v>Duarte</v>
      </c>
      <c r="E44" s="60" t="str">
        <f>UKGDat!F44</f>
        <v>Dry Clean Pressers</v>
      </c>
      <c r="F44" s="88" t="str">
        <f>UKGDat!G44</f>
        <v>Melissa K. Lackey</v>
      </c>
      <c r="G44" s="89" t="str">
        <f t="shared" si="1"/>
        <v>$250.00</v>
      </c>
    </row>
    <row r="45">
      <c r="A45" s="90" t="str">
        <f>UKGDat!A45</f>
        <v>FT</v>
      </c>
      <c r="B45" s="91">
        <f>UKGDat!B45</f>
        <v>44466</v>
      </c>
      <c r="C45" s="68" t="str">
        <f>UKGDat!C45</f>
        <v>Janice</v>
      </c>
      <c r="D45" s="68" t="str">
        <f>UKGDat!D45</f>
        <v>Duffy</v>
      </c>
      <c r="E45" s="74" t="str">
        <f>UKGDat!F45</f>
        <v>Dry Clean Pressers</v>
      </c>
      <c r="F45" s="92" t="str">
        <f>UKGDat!G45</f>
        <v>Melissa K. Lackey</v>
      </c>
      <c r="G45" s="93" t="str">
        <f t="shared" si="1"/>
        <v>$0.00</v>
      </c>
    </row>
    <row r="46">
      <c r="A46" s="86" t="str">
        <f>UKGDat!A46</f>
        <v>FT</v>
      </c>
      <c r="B46" s="87">
        <f>UKGDat!B46</f>
        <v>44851</v>
      </c>
      <c r="C46" s="61" t="str">
        <f>UKGDat!C46</f>
        <v>Jessie</v>
      </c>
      <c r="D46" s="61" t="str">
        <f>UKGDat!D46</f>
        <v>Casillo</v>
      </c>
      <c r="E46" s="60" t="str">
        <f>UKGDat!F46</f>
        <v>Dry Clean Pressers</v>
      </c>
      <c r="F46" s="88" t="str">
        <f>UKGDat!G46</f>
        <v>Melissa K. Lackey</v>
      </c>
      <c r="G46" s="89" t="str">
        <f t="shared" si="1"/>
        <v>$0.00</v>
      </c>
    </row>
    <row r="47">
      <c r="A47" s="90" t="str">
        <f>UKGDat!A47</f>
        <v>FT</v>
      </c>
      <c r="B47" s="91">
        <f>UKGDat!B47</f>
        <v>45544</v>
      </c>
      <c r="C47" s="68" t="str">
        <f>UKGDat!C47</f>
        <v>Paul</v>
      </c>
      <c r="D47" s="68" t="str">
        <f>UKGDat!D47</f>
        <v>Davis</v>
      </c>
      <c r="E47" s="67" t="str">
        <f>UKGDat!F47</f>
        <v>Delivery Shuttle</v>
      </c>
      <c r="F47" s="92" t="str">
        <f>UKGDat!G47</f>
        <v>Melissa K. Lackey</v>
      </c>
      <c r="G47" s="93" t="str">
        <f t="shared" si="1"/>
        <v>$0.00</v>
      </c>
    </row>
    <row r="48">
      <c r="A48" s="86" t="str">
        <f>UKGDat!A48</f>
        <v>FT</v>
      </c>
      <c r="B48" s="87">
        <f>UKGDat!B48</f>
        <v>44942</v>
      </c>
      <c r="C48" s="61" t="str">
        <f>UKGDat!C48</f>
        <v>Demetrio</v>
      </c>
      <c r="D48" s="61" t="str">
        <f>UKGDat!D48</f>
        <v>Santiago</v>
      </c>
      <c r="E48" s="60" t="str">
        <f>UKGDat!F48</f>
        <v>Cleaners</v>
      </c>
      <c r="F48" s="88" t="str">
        <f>UKGDat!G48</f>
        <v>Melissa K. Lackey</v>
      </c>
      <c r="G48" s="89" t="str">
        <f t="shared" si="1"/>
        <v>$250.00</v>
      </c>
    </row>
    <row r="49">
      <c r="A49" s="90" t="str">
        <f>UKGDat!A49</f>
        <v>FT</v>
      </c>
      <c r="B49" s="91">
        <f>UKGDat!B49</f>
        <v>45775</v>
      </c>
      <c r="C49" s="68" t="str">
        <f>UKGDat!C49</f>
        <v>Darius</v>
      </c>
      <c r="D49" s="68" t="str">
        <f>UKGDat!D49</f>
        <v>Robinson</v>
      </c>
      <c r="E49" s="68" t="str">
        <f>UKGDat!F49</f>
        <v>Cleaners</v>
      </c>
      <c r="F49" s="92" t="str">
        <f>UKGDat!G49</f>
        <v>Melissa K. Lackey</v>
      </c>
      <c r="G49" s="93" t="str">
        <f t="shared" si="1"/>
        <v>$250.00</v>
      </c>
    </row>
    <row r="50">
      <c r="A50" s="86" t="str">
        <f>UKGDat!A50</f>
        <v>FT</v>
      </c>
      <c r="B50" s="87">
        <f>UKGDat!B50</f>
        <v>45131</v>
      </c>
      <c r="C50" s="61" t="str">
        <f>UKGDat!C50</f>
        <v>Melissa</v>
      </c>
      <c r="D50" s="61" t="str">
        <f>UKGDat!D50</f>
        <v>Lackey</v>
      </c>
      <c r="E50" s="60" t="str">
        <f>UKGDat!F50</f>
        <v>Cleaners</v>
      </c>
      <c r="F50" s="88" t="str">
        <f>UKGDat!G50</f>
        <v>Brian Butler</v>
      </c>
      <c r="G50" s="89" t="str">
        <f t="shared" si="1"/>
        <v>$300.00</v>
      </c>
    </row>
    <row r="51" ht="24.0" customHeight="1">
      <c r="A51" s="90" t="str">
        <f>UKGDat!A51</f>
        <v>NO</v>
      </c>
      <c r="B51" s="91">
        <f>UKGDat!B51</f>
        <v>32272</v>
      </c>
      <c r="C51" s="68" t="str">
        <f>UKGDat!C51</f>
        <v>Anne</v>
      </c>
      <c r="D51" s="68" t="str">
        <f>UKGDat!D51</f>
        <v>Cooper</v>
      </c>
      <c r="E51" s="67" t="str">
        <f>UKGDat!F51</f>
        <v>Alterations/Shared</v>
      </c>
      <c r="F51" s="92" t="str">
        <f>UKGDat!G51</f>
        <v>Melissa K. Lackey</v>
      </c>
      <c r="G51" s="93" t="str">
        <f t="shared" si="1"/>
        <v>$0.00</v>
      </c>
      <c r="H51" s="48" t="s">
        <v>44</v>
      </c>
      <c r="I51" s="95">
        <f>SUBTOTAL(103, Yearly[First])</f>
        <v>55</v>
      </c>
    </row>
    <row r="52" ht="33.75" customHeight="1">
      <c r="A52" s="86" t="str">
        <f>UKGDat!A52</f>
        <v>NO</v>
      </c>
      <c r="B52" s="87">
        <f>UKGDat!B52</f>
        <v>44714</v>
      </c>
      <c r="C52" s="61" t="str">
        <f>UKGDat!C52</f>
        <v>Adele</v>
      </c>
      <c r="D52" s="61" t="str">
        <f>UKGDat!D52</f>
        <v>Thomasson</v>
      </c>
      <c r="E52" s="60" t="str">
        <f>UKGDat!F52</f>
        <v>Office</v>
      </c>
      <c r="F52" s="88" t="str">
        <f>UKGDat!G52</f>
        <v>Brian Butler</v>
      </c>
      <c r="G52" s="89" t="str">
        <f t="shared" si="1"/>
        <v>$0.00</v>
      </c>
    </row>
    <row r="53" ht="24.75" customHeight="1">
      <c r="A53" s="90" t="str">
        <f>UKGDat!A53</f>
        <v>FT</v>
      </c>
      <c r="B53" s="91">
        <f>UKGDat!B53</f>
        <v>44446</v>
      </c>
      <c r="C53" s="68" t="str">
        <f>UKGDat!C53</f>
        <v>Sea</v>
      </c>
      <c r="D53" s="68" t="str">
        <f>UKGDat!D53</f>
        <v>Khun</v>
      </c>
      <c r="E53" s="67" t="str">
        <f>UKGDat!F53</f>
        <v>Office</v>
      </c>
      <c r="F53" s="92" t="str">
        <f>UKGDat!G53</f>
        <v>Brian Butler</v>
      </c>
      <c r="G53" s="93" t="str">
        <f t="shared" si="1"/>
        <v>$300.00</v>
      </c>
    </row>
    <row r="54" ht="24.0" customHeight="1">
      <c r="A54" s="94" t="s">
        <v>19</v>
      </c>
      <c r="B54" s="87">
        <f>UKGDat!B54</f>
        <v>40710</v>
      </c>
      <c r="C54" s="61" t="str">
        <f>UKGDat!C54</f>
        <v>Ryan</v>
      </c>
      <c r="D54" s="61" t="str">
        <f>UKGDat!D54</f>
        <v>Brown</v>
      </c>
      <c r="E54" s="60" t="str">
        <f>UKGDat!F54</f>
        <v>Corporate</v>
      </c>
      <c r="F54" s="88" t="str">
        <f>UKGDat!G54</f>
        <v>Brian Butler</v>
      </c>
      <c r="G54" s="89" t="str">
        <f t="shared" si="1"/>
        <v>$300.00</v>
      </c>
    </row>
    <row r="55" ht="24.75" customHeight="1">
      <c r="A55" s="90" t="str">
        <f>UKGDat!A55</f>
        <v>NO</v>
      </c>
      <c r="B55" s="91">
        <f>UKGDat!B55</f>
        <v>37623</v>
      </c>
      <c r="C55" s="68" t="str">
        <f>UKGDat!C55</f>
        <v>Brian</v>
      </c>
      <c r="D55" s="68" t="str">
        <f>UKGDat!D55</f>
        <v>Butler</v>
      </c>
      <c r="E55" s="67" t="str">
        <f>UKGDat!F55</f>
        <v>Corporate</v>
      </c>
      <c r="F55" s="92" t="str">
        <f>UKGDat!G55</f>
        <v>Brian Butler</v>
      </c>
      <c r="G55" s="93" t="str">
        <f t="shared" si="1"/>
        <v>$0.00</v>
      </c>
    </row>
    <row r="56" ht="85.5" customHeight="1">
      <c r="A56" s="86" t="str">
        <f>UKGDat!A56</f>
        <v>NO</v>
      </c>
      <c r="B56" s="87">
        <f>UKGDat!B56</f>
        <v>24021</v>
      </c>
      <c r="C56" s="61" t="str">
        <f>UKGDat!C56</f>
        <v>Gregory</v>
      </c>
      <c r="D56" s="61" t="str">
        <f>UKGDat!D56</f>
        <v>Butler</v>
      </c>
      <c r="E56" s="60" t="str">
        <f>UKGDat!F56</f>
        <v>Corporate</v>
      </c>
      <c r="F56" s="88" t="str">
        <f>UKGDat!G56</f>
        <v>Brian Butler</v>
      </c>
      <c r="G56" s="89" t="str">
        <f t="shared" si="1"/>
        <v>$0.00</v>
      </c>
    </row>
    <row r="57" ht="85.5" customHeight="1">
      <c r="A57" s="37" t="str">
        <f>UKGDat!A57</f>
        <v>NO</v>
      </c>
      <c r="B57" s="96">
        <f>UKGDat!B57</f>
        <v>45393</v>
      </c>
      <c r="C57" s="40" t="str">
        <f>UKGDat!C57</f>
        <v>Karen</v>
      </c>
      <c r="D57" s="40" t="str">
        <f>UKGDat!D57</f>
        <v>Davis</v>
      </c>
      <c r="E57" s="38" t="str">
        <f>UKGDat!F57</f>
        <v>Office</v>
      </c>
      <c r="F57" s="97" t="str">
        <f>UKGDat!G57</f>
        <v>N/A</v>
      </c>
      <c r="G57" s="98" t="str">
        <f t="shared" si="1"/>
        <v>$0.00</v>
      </c>
    </row>
    <row r="58" ht="85.5" customHeight="1">
      <c r="A58" s="80"/>
      <c r="B58" s="15" t="str">
        <f>UKGDat!B58</f>
        <v/>
      </c>
      <c r="C58" s="95" t="str">
        <f>UKGDat!C58</f>
        <v/>
      </c>
      <c r="D58" s="95" t="str">
        <f>UKGDat!D58</f>
        <v/>
      </c>
      <c r="E58" s="95" t="str">
        <f>UKGDat!F58</f>
        <v/>
      </c>
      <c r="F58" s="48" t="s">
        <v>47</v>
      </c>
      <c r="G58" s="99"/>
    </row>
    <row r="59" ht="85.5" customHeight="1">
      <c r="A59" s="100" t="str">
        <f>Criterias!A2</f>
        <v>Full-time employees are eligible to receive an attendance bonus at our Annual Holiday Party! Here’s how it works:
$300 for perfect attendance throughout the year
$275 for only one absence or tardy
$250 for up to two absences or tardies
For team members who joined us between 6–11 months ago, this bonus will be prorated accordingly. We appreciate your dedication and commitment, and this bonus is one way we recognize your hard work!</v>
      </c>
      <c r="B59" s="100"/>
      <c r="C59" s="100"/>
      <c r="D59" s="100"/>
      <c r="E59" s="100"/>
      <c r="F59" s="100"/>
      <c r="G59" s="100"/>
    </row>
  </sheetData>
  <conditionalFormatting sqref="G2:G58">
    <cfRule type="cellIs" dxfId="6" priority="1" operator="equal">
      <formula>0</formula>
    </cfRule>
  </conditionalFormatting>
  <conditionalFormatting sqref="G2:G58">
    <cfRule type="cellIs" dxfId="7" priority="2" operator="equal">
      <formula>1</formula>
    </cfRule>
  </conditionalFormatting>
  <conditionalFormatting sqref="G2:G58">
    <cfRule type="cellIs" dxfId="8" priority="3" operator="equal">
      <formula>2</formula>
    </cfRule>
  </conditionalFormatting>
  <conditionalFormatting sqref="G2:G58">
    <cfRule type="cellIs" dxfId="9" priority="4" operator="greaterThanOrEqual">
      <formula>3</formula>
    </cfRule>
  </conditionalFormatting>
  <dataValidations>
    <dataValidation type="list" allowBlank="1" showErrorMessage="1" sqref="F2:F57">
      <formula1>"Brian Butler,Melissa K. Lackey,Ryan Brown,N/A"</formula1>
    </dataValidation>
    <dataValidation type="custom" allowBlank="1" showDropDown="1" sqref="B2:B57">
      <formula1>OR(NOT(ISERROR(DATEVALUE(B2))), AND(ISNUMBER(B2), LEFT(CELL("format", B2))="D"))</formula1>
    </dataValidation>
    <dataValidation type="list" allowBlank="1" sqref="A2:A57">
      <formula1>"FT,NO,PT"</formula1>
    </dataValidation>
  </dataValidations>
  <printOptions gridLines="1" horizontalCentered="1"/>
  <pageMargins bottom="0.75" footer="0.0" header="0.0" left="0.25" right="0.25" top="0.75"/>
  <pageSetup fitToHeight="0" cellComments="atEnd" orientation="portrait" pageOrder="overThenDown"/>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5"/>
    <col customWidth="1" min="2" max="2" width="13.13"/>
    <col customWidth="1" min="3" max="3" width="8.75"/>
    <col customWidth="1" min="4" max="4" width="13.0"/>
    <col customWidth="1" hidden="1" min="5" max="5" width="11.13"/>
    <col customWidth="1" min="6" max="6" width="15.38"/>
    <col customWidth="1" hidden="1" min="7" max="7" width="17.63"/>
    <col customWidth="1" hidden="1" min="8" max="8" width="14.25"/>
    <col customWidth="1" hidden="1" min="9" max="9" width="13.5"/>
    <col customWidth="1" hidden="1" min="10" max="10" width="12.63"/>
    <col customWidth="1" min="11" max="11" width="15.63"/>
    <col customWidth="1" hidden="1" min="12" max="12" width="16.63"/>
    <col customWidth="1" hidden="1" min="13" max="14" width="12.63"/>
    <col customWidth="1" min="15" max="15" width="14.13"/>
    <col customWidth="1" min="16" max="16" width="20.75"/>
    <col customWidth="1" min="17" max="17" width="15.25"/>
  </cols>
  <sheetData>
    <row r="1" ht="42.0" customHeight="1">
      <c r="A1" s="101" t="s">
        <v>48</v>
      </c>
      <c r="B1" s="84" t="s">
        <v>24</v>
      </c>
      <c r="C1" s="54" t="s">
        <v>4</v>
      </c>
      <c r="D1" s="54" t="s">
        <v>5</v>
      </c>
      <c r="E1" s="54" t="s">
        <v>45</v>
      </c>
      <c r="F1" s="54" t="s">
        <v>26</v>
      </c>
      <c r="G1" s="102" t="s">
        <v>49</v>
      </c>
      <c r="H1" s="102" t="s">
        <v>50</v>
      </c>
      <c r="I1" s="102" t="s">
        <v>51</v>
      </c>
      <c r="J1" s="102" t="s">
        <v>52</v>
      </c>
      <c r="K1" s="102" t="s">
        <v>53</v>
      </c>
      <c r="L1" s="102" t="s">
        <v>54</v>
      </c>
      <c r="M1" s="102" t="s">
        <v>55</v>
      </c>
      <c r="N1" s="102" t="s">
        <v>56</v>
      </c>
      <c r="O1" s="103" t="s">
        <v>57</v>
      </c>
    </row>
    <row r="2">
      <c r="A2" s="104">
        <v>8.0</v>
      </c>
      <c r="B2" s="87">
        <f>UKGDat!B2</f>
        <v>44354</v>
      </c>
      <c r="C2" s="61" t="str">
        <f>UKGDat!C2</f>
        <v>Aubrey</v>
      </c>
      <c r="D2" s="61" t="str">
        <f>UKGDat!D2</f>
        <v>Henry</v>
      </c>
      <c r="E2" s="60" t="str">
        <f>UKGDat!F2</f>
        <v>Drivers</v>
      </c>
      <c r="F2" s="62" t="str">
        <f>UKGDat!G2</f>
        <v>Ryan Brown</v>
      </c>
      <c r="G2" s="105">
        <f t="shared" ref="G2:G57" si="1">IF(ABS(DATEDIF(IF($G$1 &lt; B2, $G$1, B2), IF($G$1 &lt; B2, B2, $G$1), "D")) &gt;= 182.5, A2, 0)
</f>
        <v>8</v>
      </c>
      <c r="H2" s="105">
        <f t="shared" ref="H2:H21" si="2">IF(ABS(DATEDIF(IF($H$1 &lt; B2, $H$1, B2), IF($H$1 &lt; B2, B2, $H$1), "D")) &gt;= 182.5, A2, 0)
</f>
        <v>8</v>
      </c>
      <c r="I2" s="105">
        <f t="shared" ref="I2:I21" si="3">IF(ABS(DATEDIF(IF($I$1 &lt; B2, $I$1, B2), IF($I$1 &lt; B2, B2, $I$1), "D")) &gt;= 182.5, A2, 0)
</f>
        <v>8</v>
      </c>
      <c r="J2" s="105">
        <f t="shared" ref="J2:J8" si="4">IF(ABS(DATEDIF(IF($J$1 &lt; B2, $J$1, B2), IF($J$1 &lt; B2, B2, $J$1), "D")) &gt;= 182.5, A2, 0)
</f>
        <v>8</v>
      </c>
      <c r="K2" s="105">
        <f t="shared" ref="K2:K5" si="5">IF(ABS(DATEDIF(IF($K$1 &lt; B2, $K$1, B2), IF($K$1 &lt; B2, B2, $K$1), "D")) &gt;= 182.5, A2, 0)
</f>
        <v>8</v>
      </c>
      <c r="L2" s="105">
        <f t="shared" ref="L2:L57" si="6">IF(ABS(DATEDIF(IF($L$1 &lt; B2, $L$1, B2), IF($L$1 &lt; B2, B2, $L$1), "D")) &gt;= 182.5, A2, 0)
</f>
        <v>8</v>
      </c>
      <c r="M2" s="105">
        <f t="shared" ref="M2:M57" si="7">IF(ABS(DATEDIF(IF($M$1 &lt; B2, $M$1, B2), IF($M$1 &lt; B2, B2, $M$1), "D")) &gt;= 182.5, A2, 0)
</f>
        <v>8</v>
      </c>
      <c r="N2" s="105">
        <f t="shared" ref="N2:N57" si="8">IF(ABS(DATEDIF(IF($N$1 &lt; B2, $N$1, B2), IF($N$1 &lt; B2, B2, $N$1), "D")) &gt;= 182.5, A2, 0)
</f>
        <v>8</v>
      </c>
      <c r="O2" s="106"/>
    </row>
    <row r="3">
      <c r="A3" s="107">
        <v>0.0</v>
      </c>
      <c r="B3" s="91">
        <f>UKGDat!B3</f>
        <v>44935</v>
      </c>
      <c r="C3" s="68" t="str">
        <f>UKGDat!C3</f>
        <v>Thomas</v>
      </c>
      <c r="D3" s="68" t="str">
        <f>UKGDat!D3</f>
        <v>Jackson</v>
      </c>
      <c r="E3" s="67" t="str">
        <f>UKGDat!F3</f>
        <v>Drivers</v>
      </c>
      <c r="F3" s="69" t="str">
        <f>UKGDat!G3</f>
        <v>Ryan Brown</v>
      </c>
      <c r="G3" s="108">
        <f t="shared" si="1"/>
        <v>0</v>
      </c>
      <c r="H3" s="108">
        <f t="shared" si="2"/>
        <v>0</v>
      </c>
      <c r="I3" s="108">
        <f t="shared" si="3"/>
        <v>0</v>
      </c>
      <c r="J3" s="109">
        <f t="shared" si="4"/>
        <v>0</v>
      </c>
      <c r="K3" s="108">
        <f t="shared" si="5"/>
        <v>0</v>
      </c>
      <c r="L3" s="108">
        <f t="shared" si="6"/>
        <v>0</v>
      </c>
      <c r="M3" s="108">
        <f t="shared" si="7"/>
        <v>0</v>
      </c>
      <c r="N3" s="108">
        <f t="shared" si="8"/>
        <v>0</v>
      </c>
      <c r="O3" s="110"/>
    </row>
    <row r="4">
      <c r="A4" s="104">
        <v>0.0</v>
      </c>
      <c r="B4" s="87" t="str">
        <f>UKGDat!B4</f>
        <v/>
      </c>
      <c r="C4" s="61" t="str">
        <f>UKGDat!C4</f>
        <v/>
      </c>
      <c r="D4" s="61" t="str">
        <f>UKGDat!D4</f>
        <v/>
      </c>
      <c r="E4" s="60" t="str">
        <f>UKGDat!F4</f>
        <v>Drivers</v>
      </c>
      <c r="F4" s="62" t="str">
        <f>UKGDat!G4</f>
        <v>Ryan Brown</v>
      </c>
      <c r="G4" s="105">
        <f t="shared" si="1"/>
        <v>0</v>
      </c>
      <c r="H4" s="105">
        <f t="shared" si="2"/>
        <v>0</v>
      </c>
      <c r="I4" s="105">
        <f t="shared" si="3"/>
        <v>0</v>
      </c>
      <c r="J4" s="105">
        <f t="shared" si="4"/>
        <v>0</v>
      </c>
      <c r="K4" s="105">
        <f t="shared" si="5"/>
        <v>0</v>
      </c>
      <c r="L4" s="105">
        <f t="shared" si="6"/>
        <v>0</v>
      </c>
      <c r="M4" s="105">
        <f t="shared" si="7"/>
        <v>0</v>
      </c>
      <c r="N4" s="105">
        <f t="shared" si="8"/>
        <v>0</v>
      </c>
      <c r="O4" s="106"/>
    </row>
    <row r="5">
      <c r="A5" s="107">
        <v>8.0</v>
      </c>
      <c r="B5" s="91">
        <f>UKGDat!B5</f>
        <v>45586</v>
      </c>
      <c r="C5" s="68" t="str">
        <f>UKGDat!C5</f>
        <v>Brent</v>
      </c>
      <c r="D5" s="68" t="str">
        <f>UKGDat!D5</f>
        <v>Remy</v>
      </c>
      <c r="E5" s="68" t="str">
        <f>UKGDat!F5</f>
        <v>Drivers</v>
      </c>
      <c r="F5" s="69" t="str">
        <f>UKGDat!G5</f>
        <v>Ryan Brown</v>
      </c>
      <c r="G5" s="108">
        <f t="shared" si="1"/>
        <v>0</v>
      </c>
      <c r="H5" s="108">
        <f t="shared" si="2"/>
        <v>0</v>
      </c>
      <c r="I5" s="108">
        <f t="shared" si="3"/>
        <v>0</v>
      </c>
      <c r="J5" s="108">
        <f t="shared" si="4"/>
        <v>8</v>
      </c>
      <c r="K5" s="108">
        <f t="shared" si="5"/>
        <v>8</v>
      </c>
      <c r="L5" s="108">
        <f t="shared" si="6"/>
        <v>8</v>
      </c>
      <c r="M5" s="108">
        <f t="shared" si="7"/>
        <v>8</v>
      </c>
      <c r="N5" s="108">
        <f t="shared" si="8"/>
        <v>8</v>
      </c>
      <c r="O5" s="110"/>
    </row>
    <row r="6">
      <c r="A6" s="104">
        <v>0.0</v>
      </c>
      <c r="B6" s="87">
        <f>UKGDat!B6</f>
        <v>-611660</v>
      </c>
      <c r="C6" s="61" t="str">
        <f>UKGDat!C6</f>
        <v>Owen</v>
      </c>
      <c r="D6" s="61" t="str">
        <f>UKGDat!D6</f>
        <v>Chilcoat</v>
      </c>
      <c r="E6" s="61" t="str">
        <f>UKGDat!F6</f>
        <v>Drivers</v>
      </c>
      <c r="F6" s="62" t="str">
        <f>UKGDat!G6</f>
        <v>Ryan Brown</v>
      </c>
      <c r="G6" s="105">
        <f t="shared" si="1"/>
        <v>0</v>
      </c>
      <c r="H6" s="105">
        <f t="shared" si="2"/>
        <v>0</v>
      </c>
      <c r="I6" s="105">
        <f t="shared" si="3"/>
        <v>0</v>
      </c>
      <c r="J6" s="105">
        <f t="shared" si="4"/>
        <v>0</v>
      </c>
      <c r="K6" s="105">
        <v>0.0</v>
      </c>
      <c r="L6" s="105">
        <f t="shared" si="6"/>
        <v>0</v>
      </c>
      <c r="M6" s="105">
        <f t="shared" si="7"/>
        <v>0</v>
      </c>
      <c r="N6" s="105">
        <f t="shared" si="8"/>
        <v>0</v>
      </c>
      <c r="O6" s="106"/>
    </row>
    <row r="7">
      <c r="A7" s="107">
        <v>8.0</v>
      </c>
      <c r="B7" s="91">
        <f>UKGDat!B7</f>
        <v>45642</v>
      </c>
      <c r="C7" s="68" t="str">
        <f>UKGDat!C7</f>
        <v>David</v>
      </c>
      <c r="D7" s="68" t="str">
        <f>UKGDat!D7</f>
        <v>Perry</v>
      </c>
      <c r="E7" s="68" t="str">
        <f>UKGDat!F7</f>
        <v>Drivers</v>
      </c>
      <c r="F7" s="69" t="str">
        <f>UKGDat!G7</f>
        <v>Ryan Brown</v>
      </c>
      <c r="G7" s="108" t="str">
        <f t="shared" si="1"/>
        <v>#NUM!</v>
      </c>
      <c r="H7" s="108">
        <f t="shared" si="2"/>
        <v>0</v>
      </c>
      <c r="I7" s="108">
        <f t="shared" si="3"/>
        <v>0</v>
      </c>
      <c r="J7" s="109">
        <f t="shared" si="4"/>
        <v>0</v>
      </c>
      <c r="K7" s="108">
        <f t="shared" ref="K7:K57" si="9">IF(ABS(DATEDIF(IF($K$1 &lt; B7, $K$1, B7), IF($K$1 &lt; B7, B7, $K$1), "D")) &gt;= 182.5, A7, 0)
</f>
        <v>8</v>
      </c>
      <c r="L7" s="108">
        <f t="shared" si="6"/>
        <v>8</v>
      </c>
      <c r="M7" s="108">
        <f t="shared" si="7"/>
        <v>8</v>
      </c>
      <c r="N7" s="108">
        <f t="shared" si="8"/>
        <v>8</v>
      </c>
      <c r="O7" s="110"/>
    </row>
    <row r="8">
      <c r="A8" s="104">
        <v>8.0</v>
      </c>
      <c r="B8" s="87">
        <f>UKGDat!B8</f>
        <v>43811</v>
      </c>
      <c r="C8" s="61" t="str">
        <f>UKGDat!C8</f>
        <v>Jeffrey</v>
      </c>
      <c r="D8" s="61" t="str">
        <f>UKGDat!D8</f>
        <v>Spillner</v>
      </c>
      <c r="E8" s="73" t="str">
        <f>UKGDat!F8</f>
        <v>Drivers</v>
      </c>
      <c r="F8" s="62" t="str">
        <f>UKGDat!G8</f>
        <v>Ryan Brown</v>
      </c>
      <c r="G8" s="105">
        <f t="shared" si="1"/>
        <v>8</v>
      </c>
      <c r="H8" s="105">
        <f t="shared" si="2"/>
        <v>8</v>
      </c>
      <c r="I8" s="105">
        <f t="shared" si="3"/>
        <v>8</v>
      </c>
      <c r="J8" s="105">
        <f t="shared" si="4"/>
        <v>8</v>
      </c>
      <c r="K8" s="105">
        <f t="shared" si="9"/>
        <v>8</v>
      </c>
      <c r="L8" s="105">
        <f t="shared" si="6"/>
        <v>8</v>
      </c>
      <c r="M8" s="105">
        <f t="shared" si="7"/>
        <v>8</v>
      </c>
      <c r="N8" s="105">
        <f t="shared" si="8"/>
        <v>8</v>
      </c>
      <c r="O8" s="106"/>
    </row>
    <row r="9">
      <c r="A9" s="107">
        <v>4.0</v>
      </c>
      <c r="B9" s="91">
        <f>UKGDat!B9</f>
        <v>43767</v>
      </c>
      <c r="C9" s="68" t="str">
        <f>UKGDat!C9</f>
        <v>Jed</v>
      </c>
      <c r="D9" s="68" t="str">
        <f>UKGDat!D9</f>
        <v>Reichard</v>
      </c>
      <c r="E9" s="74" t="str">
        <f>UKGDat!F9</f>
        <v>Drivers</v>
      </c>
      <c r="F9" s="69" t="str">
        <f>UKGDat!G9</f>
        <v>Ryan Brown</v>
      </c>
      <c r="G9" s="108">
        <f t="shared" si="1"/>
        <v>4</v>
      </c>
      <c r="H9" s="108">
        <f t="shared" si="2"/>
        <v>4</v>
      </c>
      <c r="I9" s="108">
        <f t="shared" si="3"/>
        <v>4</v>
      </c>
      <c r="J9" s="108">
        <v>0.0</v>
      </c>
      <c r="K9" s="108">
        <f t="shared" si="9"/>
        <v>4</v>
      </c>
      <c r="L9" s="108">
        <f t="shared" si="6"/>
        <v>4</v>
      </c>
      <c r="M9" s="108">
        <f t="shared" si="7"/>
        <v>4</v>
      </c>
      <c r="N9" s="108">
        <f t="shared" si="8"/>
        <v>4</v>
      </c>
      <c r="O9" s="93"/>
    </row>
    <row r="10">
      <c r="A10" s="104">
        <v>0.0</v>
      </c>
      <c r="B10" s="87">
        <f>UKGDat!B10</f>
        <v>45081</v>
      </c>
      <c r="C10" s="61" t="str">
        <f>UKGDat!C10</f>
        <v>Mark</v>
      </c>
      <c r="D10" s="61" t="str">
        <f>UKGDat!D10</f>
        <v>Rost</v>
      </c>
      <c r="E10" s="60" t="str">
        <f>UKGDat!F10</f>
        <v>Drivers</v>
      </c>
      <c r="F10" s="62" t="str">
        <f>UKGDat!G10</f>
        <v>Ryan Brown</v>
      </c>
      <c r="G10" s="105">
        <f t="shared" si="1"/>
        <v>0</v>
      </c>
      <c r="H10" s="105">
        <f t="shared" si="2"/>
        <v>0</v>
      </c>
      <c r="I10" s="105">
        <f t="shared" si="3"/>
        <v>0</v>
      </c>
      <c r="J10" s="109">
        <f t="shared" ref="J10:J11" si="10">IF(ABS(DATEDIF(IF($J$1 &lt; B10, $J$1, B10), IF($J$1 &lt; B10, B10, $J$1), "D")) &gt;= 182.5, A10, 0)
</f>
        <v>0</v>
      </c>
      <c r="K10" s="105">
        <f t="shared" si="9"/>
        <v>0</v>
      </c>
      <c r="L10" s="105">
        <f t="shared" si="6"/>
        <v>0</v>
      </c>
      <c r="M10" s="105">
        <f t="shared" si="7"/>
        <v>0</v>
      </c>
      <c r="N10" s="105">
        <f t="shared" si="8"/>
        <v>0</v>
      </c>
      <c r="O10" s="106"/>
    </row>
    <row r="11">
      <c r="A11" s="107">
        <v>8.0</v>
      </c>
      <c r="B11" s="91">
        <f>UKGDat!B11</f>
        <v>45345</v>
      </c>
      <c r="C11" s="68" t="str">
        <f>UKGDat!C11</f>
        <v>James</v>
      </c>
      <c r="D11" s="68" t="str">
        <f>UKGDat!D11</f>
        <v>Bell</v>
      </c>
      <c r="E11" s="74" t="str">
        <f>UKGDat!F11</f>
        <v>Drivers</v>
      </c>
      <c r="F11" s="69" t="str">
        <f>UKGDat!G11</f>
        <v>Ryan Brown</v>
      </c>
      <c r="G11" s="108">
        <f t="shared" si="1"/>
        <v>8</v>
      </c>
      <c r="H11" s="108">
        <f t="shared" si="2"/>
        <v>8</v>
      </c>
      <c r="I11" s="108">
        <f t="shared" si="3"/>
        <v>8</v>
      </c>
      <c r="J11" s="108">
        <f t="shared" si="10"/>
        <v>8</v>
      </c>
      <c r="K11" s="108">
        <f t="shared" si="9"/>
        <v>8</v>
      </c>
      <c r="L11" s="108">
        <f t="shared" si="6"/>
        <v>8</v>
      </c>
      <c r="M11" s="108">
        <f t="shared" si="7"/>
        <v>8</v>
      </c>
      <c r="N11" s="108">
        <f t="shared" si="8"/>
        <v>8</v>
      </c>
      <c r="O11" s="110"/>
    </row>
    <row r="12">
      <c r="A12" s="104">
        <v>0.0</v>
      </c>
      <c r="B12" s="87">
        <f>UKGDat!B12</f>
        <v>45807</v>
      </c>
      <c r="C12" s="61" t="str">
        <f>UKGDat!C12</f>
        <v>Kevin</v>
      </c>
      <c r="D12" s="61" t="str">
        <f>UKGDat!D12</f>
        <v>Shelton</v>
      </c>
      <c r="E12" s="61" t="str">
        <f>UKGDat!F12</f>
        <v>Drivers</v>
      </c>
      <c r="F12" s="62" t="str">
        <f>UKGDat!G12</f>
        <v>Ryan Brown</v>
      </c>
      <c r="G12" s="105" t="str">
        <f t="shared" si="1"/>
        <v>#NUM!</v>
      </c>
      <c r="H12" s="105" t="str">
        <f t="shared" si="2"/>
        <v>#NUM!</v>
      </c>
      <c r="I12" s="105" t="str">
        <f t="shared" si="3"/>
        <v>#NUM!</v>
      </c>
      <c r="J12" s="109">
        <v>0.0</v>
      </c>
      <c r="K12" s="105">
        <f t="shared" si="9"/>
        <v>0</v>
      </c>
      <c r="L12" s="105">
        <f t="shared" si="6"/>
        <v>0</v>
      </c>
      <c r="M12" s="105">
        <f t="shared" si="7"/>
        <v>0</v>
      </c>
      <c r="N12" s="105">
        <f t="shared" si="8"/>
        <v>0</v>
      </c>
      <c r="O12" s="106"/>
    </row>
    <row r="13">
      <c r="A13" s="107">
        <v>8.0</v>
      </c>
      <c r="B13" s="91">
        <f>UKGDat!B13</f>
        <v>45789</v>
      </c>
      <c r="C13" s="68" t="str">
        <f>UKGDat!C13</f>
        <v>Kelly</v>
      </c>
      <c r="D13" s="68" t="str">
        <f>UKGDat!D13</f>
        <v>Johnson</v>
      </c>
      <c r="E13" s="68" t="str">
        <f>UKGDat!F13</f>
        <v>Clerk</v>
      </c>
      <c r="F13" s="69" t="str">
        <f>UKGDat!G13</f>
        <v>Ryan Brown</v>
      </c>
      <c r="G13" s="108" t="str">
        <f t="shared" si="1"/>
        <v>#NUM!</v>
      </c>
      <c r="H13" s="108" t="str">
        <f t="shared" si="2"/>
        <v>#NUM!</v>
      </c>
      <c r="I13" s="108" t="str">
        <f t="shared" si="3"/>
        <v>#NUM!</v>
      </c>
      <c r="J13" s="109">
        <f t="shared" ref="J13:J30" si="11">IF(ABS(DATEDIF(IF($J$1 &lt; B13, $J$1, B13), IF($J$1 &lt; B13, B13, $J$1), "D")) &gt;= 182.5, A13, 0)
</f>
        <v>0</v>
      </c>
      <c r="K13" s="108">
        <f t="shared" si="9"/>
        <v>0</v>
      </c>
      <c r="L13" s="108">
        <f t="shared" si="6"/>
        <v>0</v>
      </c>
      <c r="M13" s="108">
        <f t="shared" si="7"/>
        <v>8</v>
      </c>
      <c r="N13" s="108">
        <f t="shared" si="8"/>
        <v>8</v>
      </c>
      <c r="O13" s="110"/>
      <c r="P13" s="111"/>
      <c r="Q13" s="111"/>
      <c r="R13" s="111"/>
      <c r="S13" s="111"/>
      <c r="T13" s="111"/>
      <c r="U13" s="111"/>
      <c r="V13" s="111"/>
      <c r="W13" s="111"/>
      <c r="X13" s="111"/>
      <c r="Y13" s="111"/>
      <c r="Z13" s="111"/>
      <c r="AA13" s="111"/>
      <c r="AB13" s="111"/>
      <c r="AC13" s="111"/>
    </row>
    <row r="14">
      <c r="A14" s="104">
        <v>8.0</v>
      </c>
      <c r="B14" s="87">
        <f>UKGDat!B14</f>
        <v>45579</v>
      </c>
      <c r="C14" s="61" t="str">
        <f>UKGDat!C14</f>
        <v>Ashardae</v>
      </c>
      <c r="D14" s="61" t="str">
        <f>UKGDat!D14</f>
        <v>Robinson</v>
      </c>
      <c r="E14" s="61" t="str">
        <f>UKGDat!F14</f>
        <v>Clerk</v>
      </c>
      <c r="F14" s="62" t="str">
        <f>UKGDat!G14</f>
        <v>Ryan Brown</v>
      </c>
      <c r="G14" s="105">
        <f t="shared" si="1"/>
        <v>0</v>
      </c>
      <c r="H14" s="105">
        <f t="shared" si="2"/>
        <v>0</v>
      </c>
      <c r="I14" s="105">
        <f t="shared" si="3"/>
        <v>0</v>
      </c>
      <c r="J14" s="105">
        <f t="shared" si="11"/>
        <v>8</v>
      </c>
      <c r="K14" s="105">
        <f t="shared" si="9"/>
        <v>8</v>
      </c>
      <c r="L14" s="105">
        <f t="shared" si="6"/>
        <v>8</v>
      </c>
      <c r="M14" s="105">
        <f t="shared" si="7"/>
        <v>8</v>
      </c>
      <c r="N14" s="105">
        <f t="shared" si="8"/>
        <v>8</v>
      </c>
      <c r="O14" s="106"/>
    </row>
    <row r="15">
      <c r="A15" s="112">
        <v>11.0</v>
      </c>
      <c r="B15" s="113">
        <f>UKGDat!B15</f>
        <v>45635</v>
      </c>
      <c r="C15" s="114" t="str">
        <f>UKGDat!C15</f>
        <v>Ashley</v>
      </c>
      <c r="D15" s="114" t="str">
        <f>UKGDat!D15</f>
        <v>Whightsel</v>
      </c>
      <c r="E15" s="68" t="str">
        <f>UKGDat!F15</f>
        <v>Clerk</v>
      </c>
      <c r="F15" s="69" t="str">
        <f>UKGDat!G15</f>
        <v>Ryan Brown</v>
      </c>
      <c r="G15" s="108" t="str">
        <f t="shared" si="1"/>
        <v>#NUM!</v>
      </c>
      <c r="H15" s="108">
        <f t="shared" si="2"/>
        <v>0</v>
      </c>
      <c r="I15" s="108">
        <f t="shared" si="3"/>
        <v>0</v>
      </c>
      <c r="J15" s="109">
        <f t="shared" si="11"/>
        <v>0</v>
      </c>
      <c r="K15" s="108">
        <f t="shared" si="9"/>
        <v>11</v>
      </c>
      <c r="L15" s="108">
        <f t="shared" si="6"/>
        <v>11</v>
      </c>
      <c r="M15" s="108">
        <f t="shared" si="7"/>
        <v>11</v>
      </c>
      <c r="N15" s="108">
        <f t="shared" si="8"/>
        <v>11</v>
      </c>
      <c r="O15" s="110"/>
    </row>
    <row r="16">
      <c r="A16" s="115">
        <v>10.0</v>
      </c>
      <c r="B16" s="116">
        <f>UKGDat!B16</f>
        <v>45065</v>
      </c>
      <c r="C16" s="117" t="str">
        <f>UKGDat!C16</f>
        <v>Angela</v>
      </c>
      <c r="D16" s="117" t="str">
        <f>UKGDat!D16</f>
        <v>Moss</v>
      </c>
      <c r="E16" s="118" t="str">
        <f>UKGDat!F16</f>
        <v>Clerk</v>
      </c>
      <c r="F16" s="119" t="str">
        <f>UKGDat!G16</f>
        <v>Ryan Brown</v>
      </c>
      <c r="G16" s="105">
        <f t="shared" si="1"/>
        <v>10</v>
      </c>
      <c r="H16" s="105">
        <f t="shared" si="2"/>
        <v>10</v>
      </c>
      <c r="I16" s="105">
        <f t="shared" si="3"/>
        <v>10</v>
      </c>
      <c r="J16" s="105">
        <f t="shared" si="11"/>
        <v>10</v>
      </c>
      <c r="K16" s="105">
        <f t="shared" si="9"/>
        <v>10</v>
      </c>
      <c r="L16" s="105">
        <f t="shared" si="6"/>
        <v>10</v>
      </c>
      <c r="M16" s="105">
        <f t="shared" si="7"/>
        <v>10</v>
      </c>
      <c r="N16" s="105">
        <f t="shared" si="8"/>
        <v>10</v>
      </c>
      <c r="O16" s="106"/>
      <c r="P16" s="111"/>
      <c r="Q16" s="111"/>
      <c r="R16" s="111"/>
      <c r="S16" s="111"/>
      <c r="T16" s="111"/>
      <c r="U16" s="111"/>
      <c r="V16" s="111"/>
      <c r="W16" s="111"/>
      <c r="X16" s="111"/>
      <c r="Y16" s="111"/>
      <c r="Z16" s="111"/>
      <c r="AA16" s="111"/>
      <c r="AB16" s="111"/>
      <c r="AC16" s="111"/>
    </row>
    <row r="17">
      <c r="A17" s="107">
        <v>8.0</v>
      </c>
      <c r="B17" s="91">
        <f>UKGDat!B17</f>
        <v>44452</v>
      </c>
      <c r="C17" s="68" t="str">
        <f>UKGDat!C17</f>
        <v>Karmen</v>
      </c>
      <c r="D17" s="68" t="str">
        <f>UKGDat!D17</f>
        <v>Nelson</v>
      </c>
      <c r="E17" s="67" t="str">
        <f>UKGDat!F17</f>
        <v>Clerk</v>
      </c>
      <c r="F17" s="69" t="str">
        <f>UKGDat!G17</f>
        <v>Ryan Brown</v>
      </c>
      <c r="G17" s="108">
        <f t="shared" si="1"/>
        <v>8</v>
      </c>
      <c r="H17" s="108">
        <f t="shared" si="2"/>
        <v>8</v>
      </c>
      <c r="I17" s="108">
        <f t="shared" si="3"/>
        <v>8</v>
      </c>
      <c r="J17" s="108">
        <f t="shared" si="11"/>
        <v>8</v>
      </c>
      <c r="K17" s="108">
        <f t="shared" si="9"/>
        <v>8</v>
      </c>
      <c r="L17" s="108">
        <f t="shared" si="6"/>
        <v>8</v>
      </c>
      <c r="M17" s="108">
        <f t="shared" si="7"/>
        <v>8</v>
      </c>
      <c r="N17" s="108">
        <f t="shared" si="8"/>
        <v>8</v>
      </c>
      <c r="O17" s="110"/>
      <c r="P17" s="111"/>
      <c r="Q17" s="111"/>
      <c r="R17" s="111"/>
      <c r="S17" s="111"/>
      <c r="T17" s="111"/>
      <c r="U17" s="111"/>
      <c r="V17" s="111"/>
      <c r="W17" s="111"/>
      <c r="X17" s="111"/>
      <c r="Y17" s="111"/>
      <c r="Z17" s="111"/>
      <c r="AA17" s="111"/>
      <c r="AB17" s="111"/>
      <c r="AC17" s="111"/>
    </row>
    <row r="18">
      <c r="A18" s="104">
        <v>8.0</v>
      </c>
      <c r="B18" s="87">
        <f>UKGDat!B18</f>
        <v>-611669</v>
      </c>
      <c r="C18" s="61" t="str">
        <f>UKGDat!C18</f>
        <v>Ingrid</v>
      </c>
      <c r="D18" s="61" t="str">
        <f>UKGDat!D18</f>
        <v>Heineman</v>
      </c>
      <c r="E18" s="61" t="str">
        <f>UKGDat!F18</f>
        <v>Clerk</v>
      </c>
      <c r="F18" s="62" t="str">
        <f>UKGDat!G18</f>
        <v>Ryan Brown</v>
      </c>
      <c r="G18" s="105">
        <f t="shared" si="1"/>
        <v>8</v>
      </c>
      <c r="H18" s="105">
        <f t="shared" si="2"/>
        <v>8</v>
      </c>
      <c r="I18" s="105">
        <f t="shared" si="3"/>
        <v>8</v>
      </c>
      <c r="J18" s="105">
        <f t="shared" si="11"/>
        <v>8</v>
      </c>
      <c r="K18" s="105">
        <f t="shared" si="9"/>
        <v>8</v>
      </c>
      <c r="L18" s="105">
        <f t="shared" si="6"/>
        <v>8</v>
      </c>
      <c r="M18" s="105">
        <f t="shared" si="7"/>
        <v>8</v>
      </c>
      <c r="N18" s="105">
        <f t="shared" si="8"/>
        <v>8</v>
      </c>
      <c r="O18" s="106"/>
    </row>
    <row r="19">
      <c r="A19" s="107">
        <v>8.0</v>
      </c>
      <c r="B19" s="91">
        <f>UKGDat!B19</f>
        <v>44200</v>
      </c>
      <c r="C19" s="68" t="str">
        <f>UKGDat!C19</f>
        <v>Omar</v>
      </c>
      <c r="D19" s="68" t="str">
        <f>UKGDat!D19</f>
        <v>Ramirez Cruz</v>
      </c>
      <c r="E19" s="67" t="str">
        <f>UKGDat!F19</f>
        <v>Clerk</v>
      </c>
      <c r="F19" s="69" t="str">
        <f>UKGDat!G19</f>
        <v>Ryan Brown</v>
      </c>
      <c r="G19" s="108">
        <f t="shared" si="1"/>
        <v>8</v>
      </c>
      <c r="H19" s="108">
        <f t="shared" si="2"/>
        <v>8</v>
      </c>
      <c r="I19" s="108">
        <f t="shared" si="3"/>
        <v>8</v>
      </c>
      <c r="J19" s="108">
        <f t="shared" si="11"/>
        <v>8</v>
      </c>
      <c r="K19" s="108">
        <f t="shared" si="9"/>
        <v>8</v>
      </c>
      <c r="L19" s="108">
        <f t="shared" si="6"/>
        <v>8</v>
      </c>
      <c r="M19" s="108">
        <f t="shared" si="7"/>
        <v>8</v>
      </c>
      <c r="N19" s="108">
        <f t="shared" si="8"/>
        <v>8</v>
      </c>
      <c r="O19" s="110"/>
      <c r="P19" s="120"/>
      <c r="Q19" s="111"/>
      <c r="R19" s="111"/>
      <c r="S19" s="111"/>
      <c r="T19" s="111"/>
      <c r="U19" s="111"/>
      <c r="V19" s="111"/>
      <c r="W19" s="111"/>
      <c r="X19" s="111"/>
      <c r="Y19" s="111"/>
      <c r="Z19" s="111"/>
      <c r="AA19" s="111"/>
      <c r="AB19" s="111"/>
      <c r="AC19" s="111"/>
    </row>
    <row r="20">
      <c r="A20" s="115">
        <v>10.0</v>
      </c>
      <c r="B20" s="116">
        <f>UKGDat!B20</f>
        <v>45393</v>
      </c>
      <c r="C20" s="117" t="str">
        <f>UKGDat!C20</f>
        <v>Dorian</v>
      </c>
      <c r="D20" s="117" t="str">
        <f>UKGDat!D20</f>
        <v>Grant</v>
      </c>
      <c r="E20" s="121" t="str">
        <f>UKGDat!F20</f>
        <v>Clerk</v>
      </c>
      <c r="F20" s="119" t="str">
        <f>UKGDat!G20</f>
        <v>Ryan Brown</v>
      </c>
      <c r="G20" s="105">
        <f t="shared" si="1"/>
        <v>10</v>
      </c>
      <c r="H20" s="105">
        <f t="shared" si="2"/>
        <v>10</v>
      </c>
      <c r="I20" s="105">
        <f t="shared" si="3"/>
        <v>10</v>
      </c>
      <c r="J20" s="105">
        <f t="shared" si="11"/>
        <v>10</v>
      </c>
      <c r="K20" s="105">
        <f t="shared" si="9"/>
        <v>10</v>
      </c>
      <c r="L20" s="105">
        <f t="shared" si="6"/>
        <v>10</v>
      </c>
      <c r="M20" s="105">
        <f t="shared" si="7"/>
        <v>10</v>
      </c>
      <c r="N20" s="105">
        <f t="shared" si="8"/>
        <v>10</v>
      </c>
      <c r="O20" s="106"/>
    </row>
    <row r="21">
      <c r="A21" s="107">
        <v>8.0</v>
      </c>
      <c r="B21" s="91">
        <f>UKGDat!B21</f>
        <v>42229</v>
      </c>
      <c r="C21" s="68" t="str">
        <f>UKGDat!C21</f>
        <v>Lisa</v>
      </c>
      <c r="D21" s="68" t="str">
        <f>UKGDat!D21</f>
        <v>Mabry</v>
      </c>
      <c r="E21" s="67" t="str">
        <f>UKGDat!F21</f>
        <v>Clerk</v>
      </c>
      <c r="F21" s="69" t="str">
        <f>UKGDat!G21</f>
        <v>Ryan Brown</v>
      </c>
      <c r="G21" s="108">
        <f t="shared" si="1"/>
        <v>8</v>
      </c>
      <c r="H21" s="108">
        <f t="shared" si="2"/>
        <v>8</v>
      </c>
      <c r="I21" s="108">
        <f t="shared" si="3"/>
        <v>8</v>
      </c>
      <c r="J21" s="108">
        <f t="shared" si="11"/>
        <v>8</v>
      </c>
      <c r="K21" s="108">
        <f t="shared" si="9"/>
        <v>8</v>
      </c>
      <c r="L21" s="108">
        <f t="shared" si="6"/>
        <v>8</v>
      </c>
      <c r="M21" s="108">
        <f t="shared" si="7"/>
        <v>8</v>
      </c>
      <c r="N21" s="108">
        <f t="shared" si="8"/>
        <v>8</v>
      </c>
      <c r="O21" s="110"/>
      <c r="P21" s="111"/>
      <c r="Q21" s="111"/>
      <c r="R21" s="111"/>
      <c r="S21" s="111"/>
      <c r="T21" s="111"/>
      <c r="U21" s="111"/>
      <c r="V21" s="111"/>
      <c r="W21" s="111"/>
      <c r="X21" s="111"/>
      <c r="Y21" s="111"/>
      <c r="Z21" s="111"/>
      <c r="AA21" s="111"/>
      <c r="AB21" s="111"/>
      <c r="AC21" s="111"/>
    </row>
    <row r="22">
      <c r="A22" s="115">
        <v>12.0</v>
      </c>
      <c r="B22" s="116">
        <f>UKGDat!B22</f>
        <v>36836</v>
      </c>
      <c r="C22" s="117" t="str">
        <f>UKGDat!C22</f>
        <v>Lynn</v>
      </c>
      <c r="D22" s="117" t="str">
        <f>UKGDat!D22</f>
        <v>Kerst</v>
      </c>
      <c r="E22" s="121" t="str">
        <f>UKGDat!F22</f>
        <v>Clerk</v>
      </c>
      <c r="F22" s="119" t="str">
        <f>UKGDat!G22</f>
        <v>Ryan Brown</v>
      </c>
      <c r="G22" s="105">
        <f t="shared" si="1"/>
        <v>12</v>
      </c>
      <c r="H22" s="105">
        <v>0.0</v>
      </c>
      <c r="I22" s="105">
        <v>0.0</v>
      </c>
      <c r="J22" s="105">
        <f t="shared" si="11"/>
        <v>12</v>
      </c>
      <c r="K22" s="105">
        <f t="shared" si="9"/>
        <v>12</v>
      </c>
      <c r="L22" s="105">
        <f t="shared" si="6"/>
        <v>12</v>
      </c>
      <c r="M22" s="105">
        <f t="shared" si="7"/>
        <v>12</v>
      </c>
      <c r="N22" s="105">
        <f t="shared" si="8"/>
        <v>12</v>
      </c>
      <c r="O22" s="106"/>
    </row>
    <row r="23">
      <c r="A23" s="107">
        <v>8.0</v>
      </c>
      <c r="B23" s="91">
        <f>UKGDat!B23</f>
        <v>43899</v>
      </c>
      <c r="C23" s="68" t="str">
        <f>UKGDat!C23</f>
        <v>Regina</v>
      </c>
      <c r="D23" s="68" t="str">
        <f>UKGDat!D23</f>
        <v>Barnett</v>
      </c>
      <c r="E23" s="74" t="str">
        <f>UKGDat!F23</f>
        <v>Clerk</v>
      </c>
      <c r="F23" s="69" t="str">
        <f>UKGDat!G23</f>
        <v>Ryan Brown</v>
      </c>
      <c r="G23" s="108">
        <f t="shared" si="1"/>
        <v>8</v>
      </c>
      <c r="H23" s="108">
        <f t="shared" ref="H23:H28" si="12">IF(ABS(DATEDIF(IF($H$1 &lt; B23, $H$1, B23), IF($H$1 &lt; B23, B23, $H$1), "D")) &gt;= 182.5, A23, 0)
</f>
        <v>8</v>
      </c>
      <c r="I23" s="108">
        <f t="shared" ref="I23:I57" si="13">IF(ABS(DATEDIF(IF($I$1 &lt; B23, $I$1, B23), IF($I$1 &lt; B23, B23, $I$1), "D")) &gt;= 182.5, A23, 0)
</f>
        <v>8</v>
      </c>
      <c r="J23" s="108">
        <f t="shared" si="11"/>
        <v>8</v>
      </c>
      <c r="K23" s="108">
        <f t="shared" si="9"/>
        <v>8</v>
      </c>
      <c r="L23" s="108">
        <f t="shared" si="6"/>
        <v>8</v>
      </c>
      <c r="M23" s="108">
        <f t="shared" si="7"/>
        <v>8</v>
      </c>
      <c r="N23" s="108">
        <f t="shared" si="8"/>
        <v>8</v>
      </c>
      <c r="O23" s="110"/>
    </row>
    <row r="24">
      <c r="A24" s="115">
        <v>11.0</v>
      </c>
      <c r="B24" s="116">
        <f>UKGDat!B24</f>
        <v>44550</v>
      </c>
      <c r="C24" s="117" t="str">
        <f>UKGDat!C24</f>
        <v>Shelly</v>
      </c>
      <c r="D24" s="117" t="str">
        <f>UKGDat!D24</f>
        <v>Beckman</v>
      </c>
      <c r="E24" s="121" t="str">
        <f>UKGDat!F24</f>
        <v>Clerk</v>
      </c>
      <c r="F24" s="119" t="str">
        <f>UKGDat!G24</f>
        <v>Ryan Brown</v>
      </c>
      <c r="G24" s="105">
        <f t="shared" si="1"/>
        <v>11</v>
      </c>
      <c r="H24" s="105">
        <f t="shared" si="12"/>
        <v>11</v>
      </c>
      <c r="I24" s="105">
        <f t="shared" si="13"/>
        <v>11</v>
      </c>
      <c r="J24" s="105">
        <f t="shared" si="11"/>
        <v>11</v>
      </c>
      <c r="K24" s="105">
        <f t="shared" si="9"/>
        <v>11</v>
      </c>
      <c r="L24" s="105">
        <f t="shared" si="6"/>
        <v>11</v>
      </c>
      <c r="M24" s="105">
        <f t="shared" si="7"/>
        <v>11</v>
      </c>
      <c r="N24" s="105">
        <f t="shared" si="8"/>
        <v>11</v>
      </c>
      <c r="O24" s="106"/>
      <c r="P24" s="120"/>
    </row>
    <row r="25">
      <c r="A25" s="112">
        <v>10.0</v>
      </c>
      <c r="B25" s="113">
        <f>UKGDat!B25</f>
        <v>44868</v>
      </c>
      <c r="C25" s="114" t="str">
        <f>UKGDat!C25</f>
        <v>Nellie</v>
      </c>
      <c r="D25" s="114" t="str">
        <f>UKGDat!D25</f>
        <v>Cumbow</v>
      </c>
      <c r="E25" s="122" t="str">
        <f>UKGDat!F25</f>
        <v>Clerk</v>
      </c>
      <c r="F25" s="123" t="str">
        <f>UKGDat!G25</f>
        <v>Ryan Brown</v>
      </c>
      <c r="G25" s="108">
        <f t="shared" si="1"/>
        <v>10</v>
      </c>
      <c r="H25" s="108">
        <f t="shared" si="12"/>
        <v>10</v>
      </c>
      <c r="I25" s="108">
        <f t="shared" si="13"/>
        <v>10</v>
      </c>
      <c r="J25" s="108">
        <f t="shared" si="11"/>
        <v>10</v>
      </c>
      <c r="K25" s="108">
        <f t="shared" si="9"/>
        <v>10</v>
      </c>
      <c r="L25" s="108">
        <f t="shared" si="6"/>
        <v>10</v>
      </c>
      <c r="M25" s="108">
        <f t="shared" si="7"/>
        <v>10</v>
      </c>
      <c r="N25" s="108">
        <f t="shared" si="8"/>
        <v>10</v>
      </c>
      <c r="O25" s="110"/>
    </row>
    <row r="26">
      <c r="A26" s="115">
        <v>10.0</v>
      </c>
      <c r="B26" s="116">
        <f>UKGDat!B26</f>
        <v>40997</v>
      </c>
      <c r="C26" s="117" t="str">
        <f>UKGDat!C26</f>
        <v>Demetria</v>
      </c>
      <c r="D26" s="117" t="str">
        <f>UKGDat!D26</f>
        <v>Dale</v>
      </c>
      <c r="E26" s="60" t="str">
        <f>UKGDat!F26</f>
        <v>Clerk</v>
      </c>
      <c r="F26" s="62" t="str">
        <f>UKGDat!G26</f>
        <v>Ryan Brown</v>
      </c>
      <c r="G26" s="105">
        <f t="shared" si="1"/>
        <v>10</v>
      </c>
      <c r="H26" s="105">
        <f t="shared" si="12"/>
        <v>10</v>
      </c>
      <c r="I26" s="105">
        <f t="shared" si="13"/>
        <v>10</v>
      </c>
      <c r="J26" s="105">
        <f t="shared" si="11"/>
        <v>10</v>
      </c>
      <c r="K26" s="105">
        <f t="shared" si="9"/>
        <v>10</v>
      </c>
      <c r="L26" s="105">
        <f t="shared" si="6"/>
        <v>10</v>
      </c>
      <c r="M26" s="105">
        <f t="shared" si="7"/>
        <v>10</v>
      </c>
      <c r="N26" s="105">
        <f t="shared" si="8"/>
        <v>10</v>
      </c>
      <c r="O26" s="106"/>
    </row>
    <row r="27">
      <c r="A27" s="107">
        <v>8.0</v>
      </c>
      <c r="B27" s="91">
        <f>UKGDat!B27</f>
        <v>44200</v>
      </c>
      <c r="C27" s="68" t="str">
        <f>UKGDat!C27</f>
        <v>Dipali</v>
      </c>
      <c r="D27" s="68" t="str">
        <f>UKGDat!D27</f>
        <v>Dutta</v>
      </c>
      <c r="E27" s="67" t="str">
        <f>UKGDat!F27</f>
        <v>Clerk</v>
      </c>
      <c r="F27" s="69" t="str">
        <f>UKGDat!G27</f>
        <v>Ryan Brown</v>
      </c>
      <c r="G27" s="108">
        <f t="shared" si="1"/>
        <v>8</v>
      </c>
      <c r="H27" s="108">
        <f t="shared" si="12"/>
        <v>8</v>
      </c>
      <c r="I27" s="108">
        <f t="shared" si="13"/>
        <v>8</v>
      </c>
      <c r="J27" s="108">
        <f t="shared" si="11"/>
        <v>8</v>
      </c>
      <c r="K27" s="108">
        <f t="shared" si="9"/>
        <v>8</v>
      </c>
      <c r="L27" s="108">
        <f t="shared" si="6"/>
        <v>8</v>
      </c>
      <c r="M27" s="108">
        <f t="shared" si="7"/>
        <v>8</v>
      </c>
      <c r="N27" s="108">
        <f t="shared" si="8"/>
        <v>8</v>
      </c>
      <c r="O27" s="110"/>
    </row>
    <row r="28">
      <c r="A28" s="104">
        <v>0.0</v>
      </c>
      <c r="B28" s="87">
        <f>UKGDat!B28</f>
        <v>44911</v>
      </c>
      <c r="C28" s="61" t="str">
        <f>UKGDat!C28</f>
        <v>Jordyn</v>
      </c>
      <c r="D28" s="61" t="str">
        <f>UKGDat!D28</f>
        <v>Grieser</v>
      </c>
      <c r="E28" s="60" t="str">
        <f>UKGDat!F28</f>
        <v>Clerk</v>
      </c>
      <c r="F28" s="62" t="str">
        <f>UKGDat!G28</f>
        <v>Ryan Brown</v>
      </c>
      <c r="G28" s="105">
        <f t="shared" si="1"/>
        <v>0</v>
      </c>
      <c r="H28" s="105">
        <f t="shared" si="12"/>
        <v>0</v>
      </c>
      <c r="I28" s="105">
        <f t="shared" si="13"/>
        <v>0</v>
      </c>
      <c r="J28" s="109">
        <f t="shared" si="11"/>
        <v>0</v>
      </c>
      <c r="K28" s="105">
        <f t="shared" si="9"/>
        <v>0</v>
      </c>
      <c r="L28" s="105">
        <f t="shared" si="6"/>
        <v>0</v>
      </c>
      <c r="M28" s="105">
        <f t="shared" si="7"/>
        <v>0</v>
      </c>
      <c r="N28" s="105">
        <f t="shared" si="8"/>
        <v>0</v>
      </c>
      <c r="O28" s="106"/>
    </row>
    <row r="29">
      <c r="A29" s="112">
        <v>10.0</v>
      </c>
      <c r="B29" s="113">
        <f>UKGDat!B29</f>
        <v>43213</v>
      </c>
      <c r="C29" s="114" t="str">
        <f>UKGDat!C29</f>
        <v>Heather</v>
      </c>
      <c r="D29" s="114" t="str">
        <f>UKGDat!D29</f>
        <v>Haskins</v>
      </c>
      <c r="E29" s="122" t="str">
        <f>UKGDat!F29</f>
        <v>Clerk</v>
      </c>
      <c r="F29" s="123" t="str">
        <f>UKGDat!G29</f>
        <v>Ryan Brown</v>
      </c>
      <c r="G29" s="108">
        <f t="shared" si="1"/>
        <v>10</v>
      </c>
      <c r="H29" s="108">
        <v>0.0</v>
      </c>
      <c r="I29" s="108">
        <f t="shared" si="13"/>
        <v>10</v>
      </c>
      <c r="J29" s="108">
        <f t="shared" si="11"/>
        <v>10</v>
      </c>
      <c r="K29" s="108">
        <f t="shared" si="9"/>
        <v>10</v>
      </c>
      <c r="L29" s="108">
        <f t="shared" si="6"/>
        <v>10</v>
      </c>
      <c r="M29" s="108">
        <f t="shared" si="7"/>
        <v>10</v>
      </c>
      <c r="N29" s="108">
        <f t="shared" si="8"/>
        <v>10</v>
      </c>
      <c r="O29" s="110"/>
      <c r="P29" s="120"/>
    </row>
    <row r="30">
      <c r="A30" s="104">
        <v>4.0</v>
      </c>
      <c r="B30" s="87">
        <f>UKGDat!B30</f>
        <v>44002</v>
      </c>
      <c r="C30" s="61" t="str">
        <f>UKGDat!C30</f>
        <v>Beth</v>
      </c>
      <c r="D30" s="61" t="str">
        <f>UKGDat!D30</f>
        <v>Artz</v>
      </c>
      <c r="E30" s="60" t="str">
        <f>UKGDat!F30</f>
        <v>Alterations/Shared</v>
      </c>
      <c r="F30" s="62" t="str">
        <f>UKGDat!G30</f>
        <v>Ryan Brown</v>
      </c>
      <c r="G30" s="105">
        <f t="shared" si="1"/>
        <v>4</v>
      </c>
      <c r="H30" s="105">
        <f t="shared" ref="H30:H33" si="14">IF(ABS(DATEDIF(IF($H$1 &lt; B30, $H$1, B30), IF($H$1 &lt; B30, B30, $H$1), "D")) &gt;= 182.5, A30, 0)
</f>
        <v>4</v>
      </c>
      <c r="I30" s="105">
        <f t="shared" si="13"/>
        <v>4</v>
      </c>
      <c r="J30" s="105">
        <f t="shared" si="11"/>
        <v>4</v>
      </c>
      <c r="K30" s="105">
        <f t="shared" si="9"/>
        <v>4</v>
      </c>
      <c r="L30" s="105">
        <f t="shared" si="6"/>
        <v>4</v>
      </c>
      <c r="M30" s="105">
        <f t="shared" si="7"/>
        <v>4</v>
      </c>
      <c r="N30" s="105">
        <f t="shared" si="8"/>
        <v>4</v>
      </c>
      <c r="O30" s="106"/>
    </row>
    <row r="31">
      <c r="A31" s="107">
        <v>5.0</v>
      </c>
      <c r="B31" s="91">
        <f>UKGDat!B31</f>
        <v>45811</v>
      </c>
      <c r="C31" s="68" t="str">
        <f>UKGDat!C31</f>
        <v>InSun</v>
      </c>
      <c r="D31" s="68" t="str">
        <f>UKGDat!D31</f>
        <v>Hong</v>
      </c>
      <c r="E31" s="68" t="str">
        <f>UKGDat!F31</f>
        <v>Alterations</v>
      </c>
      <c r="F31" s="69" t="str">
        <f>UKGDat!G31</f>
        <v>Melissa K. Lackey</v>
      </c>
      <c r="G31" s="108" t="str">
        <f t="shared" si="1"/>
        <v>#NUM!</v>
      </c>
      <c r="H31" s="108" t="str">
        <f t="shared" si="14"/>
        <v>#NUM!</v>
      </c>
      <c r="I31" s="108" t="str">
        <f t="shared" si="13"/>
        <v>#NUM!</v>
      </c>
      <c r="J31" s="108">
        <v>0.0</v>
      </c>
      <c r="K31" s="108">
        <f t="shared" si="9"/>
        <v>0</v>
      </c>
      <c r="L31" s="108">
        <f t="shared" si="6"/>
        <v>0</v>
      </c>
      <c r="M31" s="108">
        <f t="shared" si="7"/>
        <v>0</v>
      </c>
      <c r="N31" s="108">
        <f t="shared" si="8"/>
        <v>5</v>
      </c>
      <c r="O31" s="124"/>
    </row>
    <row r="32">
      <c r="A32" s="104">
        <v>8.0</v>
      </c>
      <c r="B32" s="87">
        <f>UKGDat!B32</f>
        <v>42296</v>
      </c>
      <c r="C32" s="61" t="str">
        <f>UKGDat!C32</f>
        <v>Francisco</v>
      </c>
      <c r="D32" s="61" t="str">
        <f>UKGDat!D32</f>
        <v>Hernandez</v>
      </c>
      <c r="E32" s="60" t="str">
        <f>UKGDat!F32</f>
        <v>Shirt Pressers</v>
      </c>
      <c r="F32" s="62" t="str">
        <f>UKGDat!G32</f>
        <v>Melissa K. Lackey</v>
      </c>
      <c r="G32" s="105">
        <f t="shared" si="1"/>
        <v>8</v>
      </c>
      <c r="H32" s="105">
        <f t="shared" si="14"/>
        <v>8</v>
      </c>
      <c r="I32" s="105">
        <f t="shared" si="13"/>
        <v>8</v>
      </c>
      <c r="J32" s="105">
        <v>0.0</v>
      </c>
      <c r="K32" s="105">
        <f t="shared" si="9"/>
        <v>8</v>
      </c>
      <c r="L32" s="105">
        <f t="shared" si="6"/>
        <v>8</v>
      </c>
      <c r="M32" s="105">
        <f t="shared" si="7"/>
        <v>8</v>
      </c>
      <c r="N32" s="105">
        <f t="shared" si="8"/>
        <v>8</v>
      </c>
      <c r="O32" s="125"/>
      <c r="P32" s="120"/>
    </row>
    <row r="33">
      <c r="A33" s="107">
        <v>8.0</v>
      </c>
      <c r="B33" s="91">
        <f>UKGDat!B33</f>
        <v>41589</v>
      </c>
      <c r="C33" s="68" t="str">
        <f>UKGDat!C33</f>
        <v>Silvia</v>
      </c>
      <c r="D33" s="68" t="str">
        <f>UKGDat!D33</f>
        <v>Cedeno</v>
      </c>
      <c r="E33" s="67" t="str">
        <f>UKGDat!F33</f>
        <v>Shirt Pressers</v>
      </c>
      <c r="F33" s="69" t="str">
        <f>UKGDat!G33</f>
        <v>Melissa K. Lackey</v>
      </c>
      <c r="G33" s="108">
        <f t="shared" si="1"/>
        <v>8</v>
      </c>
      <c r="H33" s="108">
        <f t="shared" si="14"/>
        <v>8</v>
      </c>
      <c r="I33" s="108">
        <f t="shared" si="13"/>
        <v>8</v>
      </c>
      <c r="J33" s="108">
        <v>0.0</v>
      </c>
      <c r="K33" s="108">
        <f t="shared" si="9"/>
        <v>8</v>
      </c>
      <c r="L33" s="108">
        <f t="shared" si="6"/>
        <v>8</v>
      </c>
      <c r="M33" s="108">
        <f t="shared" si="7"/>
        <v>8</v>
      </c>
      <c r="N33" s="108">
        <f t="shared" si="8"/>
        <v>8</v>
      </c>
      <c r="O33" s="126"/>
    </row>
    <row r="34">
      <c r="A34" s="104">
        <v>8.0</v>
      </c>
      <c r="B34" s="127">
        <f>UKGDat!B34</f>
        <v>44837</v>
      </c>
      <c r="C34" s="10" t="str">
        <f>UKGDat!C34</f>
        <v>Jorge</v>
      </c>
      <c r="D34" s="10" t="str">
        <f>UKGDat!D34</f>
        <v>Delgado</v>
      </c>
      <c r="E34" s="27" t="str">
        <f>UKGDat!F34</f>
        <v>Shirt Pressers</v>
      </c>
      <c r="F34" s="9" t="str">
        <f>UKGDat!G34</f>
        <v>Melissa K. Lackey</v>
      </c>
      <c r="G34" s="128">
        <f t="shared" si="1"/>
        <v>8</v>
      </c>
      <c r="H34" s="128">
        <v>0.0</v>
      </c>
      <c r="I34" s="128">
        <f t="shared" si="13"/>
        <v>8</v>
      </c>
      <c r="J34" s="105">
        <f>IF(ABS(DATEDIF(IF($J$1 &lt; B34, $J$1, B34), IF($J$1 &lt; B34, B34, $J$1), "D")) &gt;= 182.5, A34, 0)
</f>
        <v>8</v>
      </c>
      <c r="K34" s="105">
        <f t="shared" si="9"/>
        <v>8</v>
      </c>
      <c r="L34" s="105">
        <f t="shared" si="6"/>
        <v>8</v>
      </c>
      <c r="M34" s="105">
        <f t="shared" si="7"/>
        <v>8</v>
      </c>
      <c r="N34" s="105">
        <f t="shared" si="8"/>
        <v>8</v>
      </c>
      <c r="O34" s="129"/>
    </row>
    <row r="35">
      <c r="A35" s="107">
        <v>8.0</v>
      </c>
      <c r="B35" s="91">
        <f>UKGDat!B35</f>
        <v>45518</v>
      </c>
      <c r="C35" s="68" t="str">
        <f>UKGDat!C35</f>
        <v>Karla</v>
      </c>
      <c r="D35" s="68" t="str">
        <f>UKGDat!D35</f>
        <v>Mercado</v>
      </c>
      <c r="E35" s="67" t="str">
        <f>UKGDat!F35</f>
        <v>Shirt Pressers</v>
      </c>
      <c r="F35" s="69" t="str">
        <f>UKGDat!G35</f>
        <v>Melissa K. Lackey</v>
      </c>
      <c r="G35" s="108">
        <f t="shared" si="1"/>
        <v>0</v>
      </c>
      <c r="H35" s="108">
        <f t="shared" ref="H35:H43" si="15">IF(ABS(DATEDIF(IF($H$1 &lt; B35, $H$1, B35), IF($H$1 &lt; B35, B35, $H$1), "D")) &gt;= 182.5, A35, 0)
</f>
        <v>0</v>
      </c>
      <c r="I35" s="108">
        <f t="shared" si="13"/>
        <v>0</v>
      </c>
      <c r="J35" s="108">
        <v>0.0</v>
      </c>
      <c r="K35" s="108">
        <f t="shared" si="9"/>
        <v>8</v>
      </c>
      <c r="L35" s="108">
        <f t="shared" si="6"/>
        <v>8</v>
      </c>
      <c r="M35" s="108">
        <f t="shared" si="7"/>
        <v>8</v>
      </c>
      <c r="N35" s="108">
        <f t="shared" si="8"/>
        <v>8</v>
      </c>
      <c r="O35" s="126"/>
    </row>
    <row r="36">
      <c r="A36" s="104">
        <v>8.0</v>
      </c>
      <c r="B36" s="87">
        <f>UKGDat!B36</f>
        <v>45516</v>
      </c>
      <c r="C36" s="61" t="str">
        <f>UKGDat!C36</f>
        <v>Gloria</v>
      </c>
      <c r="D36" s="61" t="str">
        <f>UKGDat!D36</f>
        <v>Salto</v>
      </c>
      <c r="E36" s="60" t="str">
        <f>UKGDat!F36</f>
        <v>Dry Clean Production</v>
      </c>
      <c r="F36" s="62" t="str">
        <f>UKGDat!G36</f>
        <v>Melissa K. Lackey</v>
      </c>
      <c r="G36" s="105">
        <f t="shared" si="1"/>
        <v>0</v>
      </c>
      <c r="H36" s="105">
        <f t="shared" si="15"/>
        <v>0</v>
      </c>
      <c r="I36" s="105">
        <f t="shared" si="13"/>
        <v>0</v>
      </c>
      <c r="J36" s="105">
        <f t="shared" ref="J36:J45" si="16">IF(ABS(DATEDIF(IF($J$1 &lt; B36, $J$1, B36), IF($J$1 &lt; B36, B36, $J$1), "D")) &gt;= 182.5, A36, 0)
</f>
        <v>8</v>
      </c>
      <c r="K36" s="105">
        <f t="shared" si="9"/>
        <v>8</v>
      </c>
      <c r="L36" s="105">
        <f t="shared" si="6"/>
        <v>8</v>
      </c>
      <c r="M36" s="105">
        <f t="shared" si="7"/>
        <v>8</v>
      </c>
      <c r="N36" s="105">
        <f t="shared" si="8"/>
        <v>8</v>
      </c>
      <c r="O36" s="129"/>
    </row>
    <row r="37">
      <c r="A37" s="107">
        <v>8.0</v>
      </c>
      <c r="B37" s="130">
        <f>UKGDat!B37</f>
        <v>45369</v>
      </c>
      <c r="C37" s="19" t="str">
        <f>UKGDat!C37</f>
        <v>Marcela</v>
      </c>
      <c r="D37" s="19" t="str">
        <f>UKGDat!D37</f>
        <v>Mora</v>
      </c>
      <c r="E37" s="17" t="str">
        <f>UKGDat!F37</f>
        <v>Dry Clean Production</v>
      </c>
      <c r="F37" s="18" t="str">
        <f>UKGDat!G37</f>
        <v>Melissa K. Lackey</v>
      </c>
      <c r="G37" s="131">
        <f t="shared" si="1"/>
        <v>8</v>
      </c>
      <c r="H37" s="108">
        <f t="shared" si="15"/>
        <v>8</v>
      </c>
      <c r="I37" s="131">
        <f t="shared" si="13"/>
        <v>8</v>
      </c>
      <c r="J37" s="108">
        <f t="shared" si="16"/>
        <v>8</v>
      </c>
      <c r="K37" s="108">
        <f t="shared" si="9"/>
        <v>8</v>
      </c>
      <c r="L37" s="108">
        <f t="shared" si="6"/>
        <v>8</v>
      </c>
      <c r="M37" s="108">
        <f t="shared" si="7"/>
        <v>8</v>
      </c>
      <c r="N37" s="108">
        <f t="shared" si="8"/>
        <v>8</v>
      </c>
      <c r="O37" s="124"/>
    </row>
    <row r="38">
      <c r="A38" s="104">
        <v>8.0</v>
      </c>
      <c r="B38" s="87">
        <f>UKGDat!B38</f>
        <v>45670</v>
      </c>
      <c r="C38" s="61" t="str">
        <f>UKGDat!C38</f>
        <v>Mireya</v>
      </c>
      <c r="D38" s="61" t="str">
        <f>UKGDat!D38</f>
        <v>Martinez Rivas</v>
      </c>
      <c r="E38" s="60" t="str">
        <f>UKGDat!F38</f>
        <v>Dry Clean Production</v>
      </c>
      <c r="F38" s="62" t="str">
        <f>UKGDat!G38</f>
        <v>Melissa K. Lackey</v>
      </c>
      <c r="G38" s="105" t="str">
        <f t="shared" si="1"/>
        <v>#NUM!</v>
      </c>
      <c r="H38" s="105" t="str">
        <f t="shared" si="15"/>
        <v>#NUM!</v>
      </c>
      <c r="I38" s="105" t="str">
        <f t="shared" si="13"/>
        <v>#NUM!</v>
      </c>
      <c r="J38" s="105">
        <f t="shared" si="16"/>
        <v>0</v>
      </c>
      <c r="K38" s="105">
        <f t="shared" si="9"/>
        <v>0</v>
      </c>
      <c r="L38" s="105">
        <f t="shared" si="6"/>
        <v>8</v>
      </c>
      <c r="M38" s="105">
        <f t="shared" si="7"/>
        <v>8</v>
      </c>
      <c r="N38" s="105">
        <f t="shared" si="8"/>
        <v>8</v>
      </c>
      <c r="O38" s="129"/>
    </row>
    <row r="39">
      <c r="A39" s="107">
        <v>0.0</v>
      </c>
      <c r="B39" s="91">
        <f>UKGDat!B39</f>
        <v>45453</v>
      </c>
      <c r="C39" s="68" t="str">
        <f>UKGDat!C39</f>
        <v>Kaylee</v>
      </c>
      <c r="D39" s="68" t="str">
        <f>UKGDat!D39</f>
        <v>Lackey</v>
      </c>
      <c r="E39" s="74" t="str">
        <f>UKGDat!F39</f>
        <v>Dry Clean Production</v>
      </c>
      <c r="F39" s="69" t="str">
        <f>UKGDat!G39</f>
        <v>Melissa K. Lackey</v>
      </c>
      <c r="G39" s="108">
        <f t="shared" si="1"/>
        <v>0</v>
      </c>
      <c r="H39" s="108">
        <f t="shared" si="15"/>
        <v>0</v>
      </c>
      <c r="I39" s="108">
        <f t="shared" si="13"/>
        <v>0</v>
      </c>
      <c r="J39" s="108">
        <f t="shared" si="16"/>
        <v>0</v>
      </c>
      <c r="K39" s="108">
        <f t="shared" si="9"/>
        <v>0</v>
      </c>
      <c r="L39" s="108">
        <f t="shared" si="6"/>
        <v>0</v>
      </c>
      <c r="M39" s="108">
        <f t="shared" si="7"/>
        <v>0</v>
      </c>
      <c r="N39" s="108">
        <f t="shared" si="8"/>
        <v>0</v>
      </c>
      <c r="O39" s="124"/>
    </row>
    <row r="40">
      <c r="A40" s="104">
        <v>0.0</v>
      </c>
      <c r="B40" s="87">
        <f>UKGDat!B40</f>
        <v>30011</v>
      </c>
      <c r="C40" s="61" t="str">
        <f>UKGDat!C40</f>
        <v>Margaret</v>
      </c>
      <c r="D40" s="61" t="str">
        <f>UKGDat!D40</f>
        <v>Butler</v>
      </c>
      <c r="E40" s="60" t="str">
        <f>UKGDat!F40</f>
        <v>Dry Clean Production</v>
      </c>
      <c r="F40" s="62" t="str">
        <f>UKGDat!G40</f>
        <v>Melissa K. Lackey</v>
      </c>
      <c r="G40" s="105">
        <f t="shared" si="1"/>
        <v>0</v>
      </c>
      <c r="H40" s="105">
        <f t="shared" si="15"/>
        <v>0</v>
      </c>
      <c r="I40" s="105">
        <f t="shared" si="13"/>
        <v>0</v>
      </c>
      <c r="J40" s="105">
        <f t="shared" si="16"/>
        <v>0</v>
      </c>
      <c r="K40" s="105">
        <f t="shared" si="9"/>
        <v>0</v>
      </c>
      <c r="L40" s="105">
        <f t="shared" si="6"/>
        <v>0</v>
      </c>
      <c r="M40" s="105">
        <f t="shared" si="7"/>
        <v>0</v>
      </c>
      <c r="N40" s="105">
        <f t="shared" si="8"/>
        <v>0</v>
      </c>
      <c r="O40" s="129"/>
      <c r="P40" s="120"/>
    </row>
    <row r="41">
      <c r="A41" s="107">
        <v>8.0</v>
      </c>
      <c r="B41" s="91">
        <f>UKGDat!B41</f>
        <v>32038</v>
      </c>
      <c r="C41" s="68" t="str">
        <f>UKGDat!C41</f>
        <v>Karen</v>
      </c>
      <c r="D41" s="68" t="str">
        <f>UKGDat!D41</f>
        <v>Hay</v>
      </c>
      <c r="E41" s="67" t="str">
        <f>UKGDat!F41</f>
        <v>Dry Clean Production</v>
      </c>
      <c r="F41" s="69" t="str">
        <f>UKGDat!G41</f>
        <v>Melissa K. Lackey</v>
      </c>
      <c r="G41" s="108">
        <f t="shared" si="1"/>
        <v>8</v>
      </c>
      <c r="H41" s="108">
        <f t="shared" si="15"/>
        <v>8</v>
      </c>
      <c r="I41" s="108">
        <f t="shared" si="13"/>
        <v>8</v>
      </c>
      <c r="J41" s="108">
        <f t="shared" si="16"/>
        <v>8</v>
      </c>
      <c r="K41" s="108">
        <f t="shared" si="9"/>
        <v>8</v>
      </c>
      <c r="L41" s="108">
        <f t="shared" si="6"/>
        <v>8</v>
      </c>
      <c r="M41" s="108">
        <f t="shared" si="7"/>
        <v>8</v>
      </c>
      <c r="N41" s="108">
        <f t="shared" si="8"/>
        <v>8</v>
      </c>
      <c r="O41" s="124"/>
    </row>
    <row r="42">
      <c r="A42" s="104">
        <v>8.0</v>
      </c>
      <c r="B42" s="87">
        <f>UKGDat!B42</f>
        <v>36634</v>
      </c>
      <c r="C42" s="61" t="str">
        <f>UKGDat!C42</f>
        <v>Patricia</v>
      </c>
      <c r="D42" s="61" t="str">
        <f>UKGDat!D42</f>
        <v>Law</v>
      </c>
      <c r="E42" s="73" t="str">
        <f>UKGDat!F42</f>
        <v>Dry Clean Production</v>
      </c>
      <c r="F42" s="62" t="str">
        <f>UKGDat!G42</f>
        <v>Melissa K. Lackey</v>
      </c>
      <c r="G42" s="105">
        <f t="shared" si="1"/>
        <v>8</v>
      </c>
      <c r="H42" s="105">
        <f t="shared" si="15"/>
        <v>8</v>
      </c>
      <c r="I42" s="105">
        <f t="shared" si="13"/>
        <v>8</v>
      </c>
      <c r="J42" s="105">
        <f t="shared" si="16"/>
        <v>8</v>
      </c>
      <c r="K42" s="105">
        <f t="shared" si="9"/>
        <v>8</v>
      </c>
      <c r="L42" s="105">
        <f t="shared" si="6"/>
        <v>8</v>
      </c>
      <c r="M42" s="105">
        <f t="shared" si="7"/>
        <v>8</v>
      </c>
      <c r="N42" s="105">
        <f t="shared" si="8"/>
        <v>8</v>
      </c>
      <c r="O42" s="129"/>
    </row>
    <row r="43">
      <c r="A43" s="107">
        <v>8.0</v>
      </c>
      <c r="B43" s="91">
        <f>UKGDat!B43</f>
        <v>43024</v>
      </c>
      <c r="C43" s="68" t="str">
        <f>UKGDat!C43</f>
        <v>Kenneth</v>
      </c>
      <c r="D43" s="68" t="str">
        <f>UKGDat!D43</f>
        <v>Joy</v>
      </c>
      <c r="E43" s="67" t="str">
        <f>UKGDat!F43</f>
        <v>Dry Clean Production</v>
      </c>
      <c r="F43" s="69" t="str">
        <f>UKGDat!G43</f>
        <v>Melissa K. Lackey</v>
      </c>
      <c r="G43" s="108">
        <f t="shared" si="1"/>
        <v>8</v>
      </c>
      <c r="H43" s="108">
        <f t="shared" si="15"/>
        <v>8</v>
      </c>
      <c r="I43" s="108">
        <f t="shared" si="13"/>
        <v>8</v>
      </c>
      <c r="J43" s="108">
        <f t="shared" si="16"/>
        <v>8</v>
      </c>
      <c r="K43" s="108">
        <f t="shared" si="9"/>
        <v>8</v>
      </c>
      <c r="L43" s="108">
        <f t="shared" si="6"/>
        <v>8</v>
      </c>
      <c r="M43" s="108">
        <f t="shared" si="7"/>
        <v>8</v>
      </c>
      <c r="N43" s="108">
        <f t="shared" si="8"/>
        <v>8</v>
      </c>
      <c r="O43" s="124"/>
    </row>
    <row r="44">
      <c r="A44" s="104">
        <v>8.0</v>
      </c>
      <c r="B44" s="87">
        <f>UKGDat!B44</f>
        <v>38159</v>
      </c>
      <c r="C44" s="61" t="str">
        <f>UKGDat!C44</f>
        <v>Marlene</v>
      </c>
      <c r="D44" s="61" t="str">
        <f>UKGDat!D44</f>
        <v>Duarte</v>
      </c>
      <c r="E44" s="60" t="str">
        <f>UKGDat!F44</f>
        <v>Dry Clean Pressers</v>
      </c>
      <c r="F44" s="62" t="str">
        <f>UKGDat!G44</f>
        <v>Melissa K. Lackey</v>
      </c>
      <c r="G44" s="105">
        <f t="shared" si="1"/>
        <v>8</v>
      </c>
      <c r="H44" s="105">
        <v>0.0</v>
      </c>
      <c r="I44" s="105">
        <f t="shared" si="13"/>
        <v>8</v>
      </c>
      <c r="J44" s="105">
        <f t="shared" si="16"/>
        <v>8</v>
      </c>
      <c r="K44" s="105">
        <f t="shared" si="9"/>
        <v>8</v>
      </c>
      <c r="L44" s="105">
        <f t="shared" si="6"/>
        <v>8</v>
      </c>
      <c r="M44" s="105">
        <f t="shared" si="7"/>
        <v>8</v>
      </c>
      <c r="N44" s="105">
        <f t="shared" si="8"/>
        <v>8</v>
      </c>
      <c r="O44" s="129"/>
    </row>
    <row r="45">
      <c r="A45" s="107">
        <v>8.0</v>
      </c>
      <c r="B45" s="130">
        <f>UKGDat!B45</f>
        <v>44466</v>
      </c>
      <c r="C45" s="19" t="str">
        <f>UKGDat!C45</f>
        <v>Janice</v>
      </c>
      <c r="D45" s="19" t="str">
        <f>UKGDat!D45</f>
        <v>Duffy</v>
      </c>
      <c r="E45" s="28" t="str">
        <f>UKGDat!F45</f>
        <v>Dry Clean Pressers</v>
      </c>
      <c r="F45" s="18" t="str">
        <f>UKGDat!G45</f>
        <v>Melissa K. Lackey</v>
      </c>
      <c r="G45" s="131">
        <f t="shared" si="1"/>
        <v>8</v>
      </c>
      <c r="H45" s="108">
        <f t="shared" ref="H45:H57" si="17">IF(ABS(DATEDIF(IF($H$1 &lt; B45, $H$1, B45), IF($H$1 &lt; B45, B45, $H$1), "D")) &gt;= 182.5, A45, 0)
</f>
        <v>8</v>
      </c>
      <c r="I45" s="131">
        <f t="shared" si="13"/>
        <v>8</v>
      </c>
      <c r="J45" s="108">
        <f t="shared" si="16"/>
        <v>8</v>
      </c>
      <c r="K45" s="108">
        <f t="shared" si="9"/>
        <v>8</v>
      </c>
      <c r="L45" s="108">
        <f t="shared" si="6"/>
        <v>8</v>
      </c>
      <c r="M45" s="108">
        <f t="shared" si="7"/>
        <v>8</v>
      </c>
      <c r="N45" s="108">
        <f t="shared" si="8"/>
        <v>8</v>
      </c>
      <c r="O45" s="124"/>
    </row>
    <row r="46">
      <c r="A46" s="104">
        <v>8.0</v>
      </c>
      <c r="B46" s="87">
        <f>UKGDat!B46</f>
        <v>44851</v>
      </c>
      <c r="C46" s="61" t="str">
        <f>UKGDat!C46</f>
        <v>Jessie</v>
      </c>
      <c r="D46" s="61" t="str">
        <f>UKGDat!D46</f>
        <v>Casillo</v>
      </c>
      <c r="E46" s="60" t="str">
        <f>UKGDat!F46</f>
        <v>Dry Clean Pressers</v>
      </c>
      <c r="F46" s="62" t="str">
        <f>UKGDat!G46</f>
        <v>Melissa K. Lackey</v>
      </c>
      <c r="G46" s="105">
        <f t="shared" si="1"/>
        <v>8</v>
      </c>
      <c r="H46" s="105">
        <f t="shared" si="17"/>
        <v>8</v>
      </c>
      <c r="I46" s="105">
        <f t="shared" si="13"/>
        <v>8</v>
      </c>
      <c r="J46" s="105">
        <v>0.0</v>
      </c>
      <c r="K46" s="105">
        <f t="shared" si="9"/>
        <v>8</v>
      </c>
      <c r="L46" s="105">
        <f t="shared" si="6"/>
        <v>8</v>
      </c>
      <c r="M46" s="105">
        <f t="shared" si="7"/>
        <v>8</v>
      </c>
      <c r="N46" s="105">
        <f t="shared" si="8"/>
        <v>8</v>
      </c>
      <c r="O46" s="125"/>
    </row>
    <row r="47">
      <c r="A47" s="107">
        <v>8.0</v>
      </c>
      <c r="B47" s="91">
        <f>UKGDat!B47</f>
        <v>45544</v>
      </c>
      <c r="C47" s="68" t="str">
        <f>UKGDat!C47</f>
        <v>Paul</v>
      </c>
      <c r="D47" s="68" t="str">
        <f>UKGDat!D47</f>
        <v>Davis</v>
      </c>
      <c r="E47" s="67" t="str">
        <f>UKGDat!F47</f>
        <v>Delivery Shuttle</v>
      </c>
      <c r="F47" s="69" t="str">
        <f>UKGDat!G47</f>
        <v>Melissa K. Lackey</v>
      </c>
      <c r="G47" s="108">
        <f t="shared" si="1"/>
        <v>0</v>
      </c>
      <c r="H47" s="108">
        <f t="shared" si="17"/>
        <v>0</v>
      </c>
      <c r="I47" s="108">
        <f t="shared" si="13"/>
        <v>0</v>
      </c>
      <c r="J47" s="108">
        <f t="shared" ref="J47:J57" si="18">IF(ABS(DATEDIF(IF($J$1 &lt; B47, $J$1, B47), IF($J$1 &lt; B47, B47, $J$1), "D")) &gt;= 182.5, A47, 0)
</f>
        <v>8</v>
      </c>
      <c r="K47" s="108">
        <f t="shared" si="9"/>
        <v>8</v>
      </c>
      <c r="L47" s="108">
        <f t="shared" si="6"/>
        <v>8</v>
      </c>
      <c r="M47" s="108">
        <f t="shared" si="7"/>
        <v>8</v>
      </c>
      <c r="N47" s="108">
        <f t="shared" si="8"/>
        <v>8</v>
      </c>
      <c r="O47" s="124"/>
      <c r="P47" s="111"/>
      <c r="Q47" s="111"/>
      <c r="R47" s="111"/>
      <c r="S47" s="111"/>
      <c r="T47" s="111"/>
      <c r="U47" s="111"/>
      <c r="V47" s="111"/>
      <c r="W47" s="111"/>
      <c r="X47" s="111"/>
      <c r="Y47" s="111"/>
      <c r="Z47" s="111"/>
      <c r="AA47" s="111"/>
      <c r="AB47" s="111"/>
      <c r="AC47" s="111"/>
    </row>
    <row r="48">
      <c r="A48" s="104">
        <v>8.0</v>
      </c>
      <c r="B48" s="87">
        <f>UKGDat!B48</f>
        <v>44942</v>
      </c>
      <c r="C48" s="61" t="str">
        <f>UKGDat!C48</f>
        <v>Demetrio</v>
      </c>
      <c r="D48" s="61" t="str">
        <f>UKGDat!D48</f>
        <v>Santiago</v>
      </c>
      <c r="E48" s="60" t="str">
        <f>UKGDat!F48</f>
        <v>Cleaners</v>
      </c>
      <c r="F48" s="62" t="str">
        <f>UKGDat!G48</f>
        <v>Melissa K. Lackey</v>
      </c>
      <c r="G48" s="105">
        <f t="shared" si="1"/>
        <v>8</v>
      </c>
      <c r="H48" s="105">
        <f t="shared" si="17"/>
        <v>8</v>
      </c>
      <c r="I48" s="105">
        <f t="shared" si="13"/>
        <v>8</v>
      </c>
      <c r="J48" s="105">
        <f t="shared" si="18"/>
        <v>8</v>
      </c>
      <c r="K48" s="105">
        <f t="shared" si="9"/>
        <v>8</v>
      </c>
      <c r="L48" s="105">
        <f t="shared" si="6"/>
        <v>8</v>
      </c>
      <c r="M48" s="105">
        <f t="shared" si="7"/>
        <v>8</v>
      </c>
      <c r="N48" s="105">
        <f t="shared" si="8"/>
        <v>8</v>
      </c>
      <c r="O48" s="129"/>
      <c r="P48" s="48" t="s">
        <v>44</v>
      </c>
    </row>
    <row r="49" ht="23.25" customHeight="1">
      <c r="A49" s="107">
        <v>8.0</v>
      </c>
      <c r="B49" s="91">
        <f>UKGDat!B49</f>
        <v>45775</v>
      </c>
      <c r="C49" s="68" t="str">
        <f>UKGDat!C49</f>
        <v>Darius</v>
      </c>
      <c r="D49" s="68" t="str">
        <f>UKGDat!D49</f>
        <v>Robinson</v>
      </c>
      <c r="E49" s="68" t="str">
        <f>UKGDat!F49</f>
        <v>Cleaners</v>
      </c>
      <c r="F49" s="69" t="str">
        <f>UKGDat!G49</f>
        <v>Melissa K. Lackey</v>
      </c>
      <c r="G49" s="108" t="str">
        <f t="shared" si="1"/>
        <v>#NUM!</v>
      </c>
      <c r="H49" s="108" t="str">
        <f t="shared" si="17"/>
        <v>#NUM!</v>
      </c>
      <c r="I49" s="108" t="str">
        <f t="shared" si="13"/>
        <v>#NUM!</v>
      </c>
      <c r="J49" s="108">
        <f t="shared" si="18"/>
        <v>0</v>
      </c>
      <c r="K49" s="108">
        <f t="shared" si="9"/>
        <v>0</v>
      </c>
      <c r="L49" s="108">
        <f t="shared" si="6"/>
        <v>0</v>
      </c>
      <c r="M49" s="108">
        <f t="shared" si="7"/>
        <v>8</v>
      </c>
      <c r="N49" s="108">
        <f t="shared" si="8"/>
        <v>8</v>
      </c>
      <c r="O49" s="124"/>
      <c r="P49" s="132">
        <f>SUBTOTAL(103, Holiday[First])</f>
        <v>55</v>
      </c>
    </row>
    <row r="50" ht="23.25" customHeight="1">
      <c r="A50" s="104">
        <v>8.0</v>
      </c>
      <c r="B50" s="87">
        <f>UKGDat!B50</f>
        <v>45131</v>
      </c>
      <c r="C50" s="61" t="str">
        <f>UKGDat!C50</f>
        <v>Melissa</v>
      </c>
      <c r="D50" s="61" t="str">
        <f>UKGDat!D50</f>
        <v>Lackey</v>
      </c>
      <c r="E50" s="60" t="str">
        <f>UKGDat!F50</f>
        <v>Cleaners</v>
      </c>
      <c r="F50" s="62" t="str">
        <f>UKGDat!G50</f>
        <v>Brian Butler</v>
      </c>
      <c r="G50" s="105">
        <f t="shared" si="1"/>
        <v>8</v>
      </c>
      <c r="H50" s="105">
        <f t="shared" si="17"/>
        <v>8</v>
      </c>
      <c r="I50" s="105">
        <f t="shared" si="13"/>
        <v>8</v>
      </c>
      <c r="J50" s="105">
        <f t="shared" si="18"/>
        <v>8</v>
      </c>
      <c r="K50" s="105">
        <f t="shared" si="9"/>
        <v>8</v>
      </c>
      <c r="L50" s="105">
        <f t="shared" si="6"/>
        <v>8</v>
      </c>
      <c r="M50" s="105">
        <f t="shared" si="7"/>
        <v>8</v>
      </c>
      <c r="N50" s="105">
        <f t="shared" si="8"/>
        <v>8</v>
      </c>
      <c r="O50" s="106"/>
    </row>
    <row r="51" ht="23.25" customHeight="1">
      <c r="A51" s="107">
        <v>0.0</v>
      </c>
      <c r="B51" s="91">
        <f>UKGDat!B51</f>
        <v>32272</v>
      </c>
      <c r="C51" s="68" t="str">
        <f>UKGDat!C51</f>
        <v>Anne</v>
      </c>
      <c r="D51" s="68" t="str">
        <f>UKGDat!D51</f>
        <v>Cooper</v>
      </c>
      <c r="E51" s="67" t="str">
        <f>UKGDat!F51</f>
        <v>Alterations/Shared</v>
      </c>
      <c r="F51" s="69" t="str">
        <f>UKGDat!G51</f>
        <v>Melissa K. Lackey</v>
      </c>
      <c r="G51" s="108">
        <f t="shared" si="1"/>
        <v>0</v>
      </c>
      <c r="H51" s="108">
        <f t="shared" si="17"/>
        <v>0</v>
      </c>
      <c r="I51" s="108">
        <f t="shared" si="13"/>
        <v>0</v>
      </c>
      <c r="J51" s="108">
        <f t="shared" si="18"/>
        <v>0</v>
      </c>
      <c r="K51" s="108">
        <f t="shared" si="9"/>
        <v>0</v>
      </c>
      <c r="L51" s="108">
        <f t="shared" si="6"/>
        <v>0</v>
      </c>
      <c r="M51" s="108">
        <f t="shared" si="7"/>
        <v>0</v>
      </c>
      <c r="N51" s="108">
        <f t="shared" si="8"/>
        <v>0</v>
      </c>
      <c r="O51" s="124"/>
    </row>
    <row r="52" ht="16.5" customHeight="1">
      <c r="A52" s="104">
        <v>0.0</v>
      </c>
      <c r="B52" s="87">
        <f>UKGDat!B52</f>
        <v>44714</v>
      </c>
      <c r="C52" s="61" t="str">
        <f>UKGDat!C52</f>
        <v>Adele</v>
      </c>
      <c r="D52" s="61" t="str">
        <f>UKGDat!D52</f>
        <v>Thomasson</v>
      </c>
      <c r="E52" s="60" t="str">
        <f>UKGDat!F52</f>
        <v>Office</v>
      </c>
      <c r="F52" s="62" t="str">
        <f>UKGDat!G52</f>
        <v>Brian Butler</v>
      </c>
      <c r="G52" s="105">
        <f t="shared" si="1"/>
        <v>0</v>
      </c>
      <c r="H52" s="105">
        <f t="shared" si="17"/>
        <v>0</v>
      </c>
      <c r="I52" s="105">
        <f t="shared" si="13"/>
        <v>0</v>
      </c>
      <c r="J52" s="105">
        <f t="shared" si="18"/>
        <v>0</v>
      </c>
      <c r="K52" s="105">
        <f t="shared" si="9"/>
        <v>0</v>
      </c>
      <c r="L52" s="105">
        <f t="shared" si="6"/>
        <v>0</v>
      </c>
      <c r="M52" s="105">
        <f t="shared" si="7"/>
        <v>0</v>
      </c>
      <c r="N52" s="105">
        <f t="shared" si="8"/>
        <v>0</v>
      </c>
      <c r="O52" s="106"/>
    </row>
    <row r="53" ht="24.0" customHeight="1">
      <c r="A53" s="112">
        <v>7.0</v>
      </c>
      <c r="B53" s="113">
        <f>UKGDat!B53</f>
        <v>44446</v>
      </c>
      <c r="C53" s="114" t="str">
        <f>UKGDat!C53</f>
        <v>Sea</v>
      </c>
      <c r="D53" s="114" t="str">
        <f>UKGDat!D53</f>
        <v>Khun</v>
      </c>
      <c r="E53" s="122" t="str">
        <f>UKGDat!F53</f>
        <v>Office</v>
      </c>
      <c r="F53" s="123" t="str">
        <f>UKGDat!G53</f>
        <v>Brian Butler</v>
      </c>
      <c r="G53" s="108">
        <f t="shared" si="1"/>
        <v>7</v>
      </c>
      <c r="H53" s="108">
        <f t="shared" si="17"/>
        <v>7</v>
      </c>
      <c r="I53" s="108">
        <f t="shared" si="13"/>
        <v>7</v>
      </c>
      <c r="J53" s="108">
        <f t="shared" si="18"/>
        <v>7</v>
      </c>
      <c r="K53" s="108">
        <f t="shared" si="9"/>
        <v>7</v>
      </c>
      <c r="L53" s="108">
        <f t="shared" si="6"/>
        <v>7</v>
      </c>
      <c r="M53" s="108">
        <f t="shared" si="7"/>
        <v>7</v>
      </c>
      <c r="N53" s="108">
        <f t="shared" si="8"/>
        <v>7</v>
      </c>
      <c r="O53" s="93" t="s">
        <v>58</v>
      </c>
    </row>
    <row r="54" ht="33.75" customHeight="1">
      <c r="A54" s="104">
        <v>0.0</v>
      </c>
      <c r="B54" s="87">
        <f>UKGDat!B54</f>
        <v>40710</v>
      </c>
      <c r="C54" s="61" t="str">
        <f>UKGDat!C54</f>
        <v>Ryan</v>
      </c>
      <c r="D54" s="61" t="str">
        <f>UKGDat!D54</f>
        <v>Brown</v>
      </c>
      <c r="E54" s="60" t="str">
        <f>UKGDat!F54</f>
        <v>Corporate</v>
      </c>
      <c r="F54" s="62" t="str">
        <f>UKGDat!G54</f>
        <v>Brian Butler</v>
      </c>
      <c r="G54" s="105">
        <f t="shared" si="1"/>
        <v>0</v>
      </c>
      <c r="H54" s="105">
        <f t="shared" si="17"/>
        <v>0</v>
      </c>
      <c r="I54" s="105">
        <f t="shared" si="13"/>
        <v>0</v>
      </c>
      <c r="J54" s="105">
        <f t="shared" si="18"/>
        <v>0</v>
      </c>
      <c r="K54" s="105">
        <f t="shared" si="9"/>
        <v>0</v>
      </c>
      <c r="L54" s="105">
        <f t="shared" si="6"/>
        <v>0</v>
      </c>
      <c r="M54" s="105">
        <f t="shared" si="7"/>
        <v>0</v>
      </c>
      <c r="N54" s="105">
        <f t="shared" si="8"/>
        <v>0</v>
      </c>
      <c r="O54" s="106"/>
    </row>
    <row r="55" ht="18.0" customHeight="1">
      <c r="A55" s="107">
        <v>0.0</v>
      </c>
      <c r="B55" s="91">
        <f>UKGDat!B55</f>
        <v>37623</v>
      </c>
      <c r="C55" s="68" t="str">
        <f>UKGDat!C55</f>
        <v>Brian</v>
      </c>
      <c r="D55" s="68" t="str">
        <f>UKGDat!D55</f>
        <v>Butler</v>
      </c>
      <c r="E55" s="67" t="str">
        <f>UKGDat!F55</f>
        <v>Corporate</v>
      </c>
      <c r="F55" s="69" t="str">
        <f>UKGDat!G55</f>
        <v>Brian Butler</v>
      </c>
      <c r="G55" s="108">
        <f t="shared" si="1"/>
        <v>0</v>
      </c>
      <c r="H55" s="108">
        <f t="shared" si="17"/>
        <v>0</v>
      </c>
      <c r="I55" s="108">
        <f t="shared" si="13"/>
        <v>0</v>
      </c>
      <c r="J55" s="108">
        <f t="shared" si="18"/>
        <v>0</v>
      </c>
      <c r="K55" s="108">
        <f t="shared" si="9"/>
        <v>0</v>
      </c>
      <c r="L55" s="108">
        <f t="shared" si="6"/>
        <v>0</v>
      </c>
      <c r="M55" s="108">
        <f t="shared" si="7"/>
        <v>0</v>
      </c>
      <c r="N55" s="108">
        <f t="shared" si="8"/>
        <v>0</v>
      </c>
      <c r="O55" s="110"/>
    </row>
    <row r="56" ht="37.5" customHeight="1">
      <c r="A56" s="104">
        <v>0.0</v>
      </c>
      <c r="B56" s="87">
        <f>UKGDat!B56</f>
        <v>24021</v>
      </c>
      <c r="C56" s="61" t="str">
        <f>UKGDat!C56</f>
        <v>Gregory</v>
      </c>
      <c r="D56" s="61" t="str">
        <f>UKGDat!D56</f>
        <v>Butler</v>
      </c>
      <c r="E56" s="60" t="str">
        <f>UKGDat!F56</f>
        <v>Corporate</v>
      </c>
      <c r="F56" s="62" t="str">
        <f>UKGDat!G56</f>
        <v>Brian Butler</v>
      </c>
      <c r="G56" s="105">
        <f t="shared" si="1"/>
        <v>0</v>
      </c>
      <c r="H56" s="105">
        <f t="shared" si="17"/>
        <v>0</v>
      </c>
      <c r="I56" s="105">
        <f t="shared" si="13"/>
        <v>0</v>
      </c>
      <c r="J56" s="105">
        <f t="shared" si="18"/>
        <v>0</v>
      </c>
      <c r="K56" s="105">
        <f t="shared" si="9"/>
        <v>0</v>
      </c>
      <c r="L56" s="105">
        <f t="shared" si="6"/>
        <v>0</v>
      </c>
      <c r="M56" s="105">
        <f t="shared" si="7"/>
        <v>0</v>
      </c>
      <c r="N56" s="105">
        <f t="shared" si="8"/>
        <v>0</v>
      </c>
      <c r="O56" s="106"/>
    </row>
    <row r="57" ht="43.5" customHeight="1">
      <c r="A57" s="133">
        <v>0.0</v>
      </c>
      <c r="B57" s="96">
        <f>UKGDat!B57</f>
        <v>45393</v>
      </c>
      <c r="C57" s="40" t="str">
        <f>UKGDat!C57</f>
        <v>Karen</v>
      </c>
      <c r="D57" s="40" t="str">
        <f>UKGDat!D57</f>
        <v>Davis</v>
      </c>
      <c r="E57" s="38" t="str">
        <f>UKGDat!F57</f>
        <v>Office</v>
      </c>
      <c r="F57" s="39" t="str">
        <f>UKGDat!G57</f>
        <v>N/A</v>
      </c>
      <c r="G57" s="134">
        <f t="shared" si="1"/>
        <v>0</v>
      </c>
      <c r="H57" s="134">
        <f t="shared" si="17"/>
        <v>0</v>
      </c>
      <c r="I57" s="134">
        <f t="shared" si="13"/>
        <v>0</v>
      </c>
      <c r="J57" s="134">
        <f t="shared" si="18"/>
        <v>0</v>
      </c>
      <c r="K57" s="134">
        <f t="shared" si="9"/>
        <v>0</v>
      </c>
      <c r="L57" s="134">
        <f t="shared" si="6"/>
        <v>0</v>
      </c>
      <c r="M57" s="134">
        <f t="shared" si="7"/>
        <v>0</v>
      </c>
      <c r="N57" s="134">
        <f t="shared" si="8"/>
        <v>0</v>
      </c>
      <c r="O57" s="135"/>
    </row>
    <row r="58" ht="37.5" customHeight="1">
      <c r="B58" s="15" t="str">
        <f>UKGDat!B58</f>
        <v/>
      </c>
      <c r="C58" s="95" t="str">
        <f>UKGDat!C58</f>
        <v/>
      </c>
      <c r="D58" s="95" t="str">
        <f>UKGDat!D58</f>
        <v/>
      </c>
      <c r="E58" s="95" t="str">
        <f>UKGDat!F58</f>
        <v/>
      </c>
      <c r="F58" s="80" t="str">
        <f>UKGDat!G58</f>
        <v/>
      </c>
      <c r="G58" s="15"/>
      <c r="H58" s="15"/>
      <c r="I58" s="15"/>
      <c r="J58" s="15"/>
      <c r="K58" s="15"/>
      <c r="L58" s="15"/>
      <c r="M58" s="15"/>
      <c r="N58" s="15"/>
      <c r="O58" s="136"/>
    </row>
    <row r="59" ht="111.0" customHeight="1">
      <c r="B59" s="81" t="s">
        <v>59</v>
      </c>
    </row>
  </sheetData>
  <mergeCells count="1">
    <mergeCell ref="B59:O59"/>
  </mergeCells>
  <dataValidations>
    <dataValidation type="list" allowBlank="1" sqref="F2:F57">
      <formula1>"Ryan Brown,Melissa K. Lackey,Brian Butler,N/A"</formula1>
    </dataValidation>
  </dataValidations>
  <printOptions horizontalCentered="1"/>
  <pageMargins bottom="0.75" footer="0.0" header="0.0" left="0.7" right="0.7" top="0.75"/>
  <pageSetup cellComments="atEnd" orientation="portrait" pageOrder="overThenDown"/>
  <drawing r:id="rId2"/>
  <legacy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5"/>
    <col customWidth="1" min="2" max="2" width="11.13"/>
    <col customWidth="1" min="3" max="3" width="10.5"/>
    <col customWidth="1" min="4" max="4" width="12.13"/>
    <col customWidth="1" min="5" max="5" width="15.25"/>
    <col customWidth="1" min="6" max="6" width="21.5"/>
    <col customWidth="1" min="7" max="7" width="15.63"/>
    <col customWidth="1" min="8" max="8" width="17.88"/>
  </cols>
  <sheetData>
    <row r="1">
      <c r="A1" s="137" t="s">
        <v>19</v>
      </c>
      <c r="B1" s="57" t="s">
        <v>24</v>
      </c>
      <c r="C1" s="57" t="s">
        <v>4</v>
      </c>
      <c r="D1" s="57" t="s">
        <v>5</v>
      </c>
      <c r="E1" s="57" t="s">
        <v>60</v>
      </c>
      <c r="F1" s="57" t="s">
        <v>61</v>
      </c>
      <c r="G1" s="57" t="s">
        <v>26</v>
      </c>
      <c r="H1" s="57" t="s">
        <v>0</v>
      </c>
      <c r="I1" s="58" t="s">
        <v>18</v>
      </c>
    </row>
    <row r="2">
      <c r="A2" s="94" t="s">
        <v>19</v>
      </c>
      <c r="B2" s="60">
        <v>44354.0</v>
      </c>
      <c r="C2" s="138" t="s">
        <v>62</v>
      </c>
      <c r="D2" s="138" t="s">
        <v>63</v>
      </c>
      <c r="E2" s="139" t="s">
        <v>64</v>
      </c>
      <c r="F2" s="140" t="s">
        <v>65</v>
      </c>
      <c r="G2" s="88" t="s">
        <v>66</v>
      </c>
      <c r="H2" s="139" t="s">
        <v>67</v>
      </c>
      <c r="I2" s="14"/>
    </row>
    <row r="3">
      <c r="A3" s="141" t="s">
        <v>68</v>
      </c>
      <c r="B3" s="67">
        <v>44935.0</v>
      </c>
      <c r="C3" s="142" t="s">
        <v>69</v>
      </c>
      <c r="D3" s="142" t="s">
        <v>70</v>
      </c>
      <c r="E3" s="143" t="s">
        <v>64</v>
      </c>
      <c r="F3" s="144" t="s">
        <v>65</v>
      </c>
      <c r="G3" s="92" t="s">
        <v>66</v>
      </c>
      <c r="H3" s="143"/>
      <c r="I3" s="23"/>
    </row>
    <row r="4">
      <c r="A4" s="94" t="s">
        <v>19</v>
      </c>
      <c r="B4" s="60"/>
      <c r="C4" s="138"/>
      <c r="D4" s="138"/>
      <c r="E4" s="139" t="s">
        <v>64</v>
      </c>
      <c r="F4" s="140" t="s">
        <v>65</v>
      </c>
      <c r="G4" s="88" t="s">
        <v>66</v>
      </c>
      <c r="H4" s="139" t="s">
        <v>67</v>
      </c>
      <c r="I4" s="14"/>
    </row>
    <row r="5">
      <c r="A5" s="141" t="s">
        <v>19</v>
      </c>
      <c r="B5" s="67">
        <v>45586.0</v>
      </c>
      <c r="C5" s="142" t="s">
        <v>71</v>
      </c>
      <c r="D5" s="142" t="s">
        <v>72</v>
      </c>
      <c r="E5" s="145" t="s">
        <v>64</v>
      </c>
      <c r="F5" s="145" t="s">
        <v>65</v>
      </c>
      <c r="G5" s="145" t="s">
        <v>66</v>
      </c>
      <c r="H5" s="145" t="s">
        <v>67</v>
      </c>
      <c r="I5" s="146"/>
    </row>
    <row r="6">
      <c r="A6" s="94" t="s">
        <v>68</v>
      </c>
      <c r="B6" s="147" t="s">
        <v>73</v>
      </c>
      <c r="C6" s="148" t="s">
        <v>74</v>
      </c>
      <c r="D6" s="148" t="s">
        <v>75</v>
      </c>
      <c r="E6" s="149" t="s">
        <v>64</v>
      </c>
      <c r="F6" s="149" t="s">
        <v>65</v>
      </c>
      <c r="G6" s="149" t="s">
        <v>66</v>
      </c>
      <c r="H6" s="149" t="s">
        <v>67</v>
      </c>
      <c r="I6" s="150"/>
    </row>
    <row r="7">
      <c r="A7" s="141" t="s">
        <v>19</v>
      </c>
      <c r="B7" s="151">
        <v>45642.0</v>
      </c>
      <c r="C7" s="152" t="s">
        <v>76</v>
      </c>
      <c r="D7" s="152" t="s">
        <v>77</v>
      </c>
      <c r="E7" s="145" t="s">
        <v>64</v>
      </c>
      <c r="F7" s="145" t="s">
        <v>65</v>
      </c>
      <c r="G7" s="145" t="s">
        <v>66</v>
      </c>
      <c r="H7" s="145" t="s">
        <v>67</v>
      </c>
      <c r="I7" s="146"/>
    </row>
    <row r="8">
      <c r="A8" s="94" t="s">
        <v>19</v>
      </c>
      <c r="B8" s="60">
        <v>43811.0</v>
      </c>
      <c r="C8" s="138" t="s">
        <v>78</v>
      </c>
      <c r="D8" s="138" t="s">
        <v>79</v>
      </c>
      <c r="E8" s="139" t="s">
        <v>64</v>
      </c>
      <c r="F8" s="153" t="s">
        <v>65</v>
      </c>
      <c r="G8" s="88" t="s">
        <v>66</v>
      </c>
      <c r="H8" s="139" t="s">
        <v>67</v>
      </c>
      <c r="I8" s="14"/>
    </row>
    <row r="9">
      <c r="A9" s="141" t="s">
        <v>80</v>
      </c>
      <c r="B9" s="67">
        <v>43767.0</v>
      </c>
      <c r="C9" s="142" t="s">
        <v>81</v>
      </c>
      <c r="D9" s="142" t="s">
        <v>82</v>
      </c>
      <c r="E9" s="143" t="s">
        <v>64</v>
      </c>
      <c r="F9" s="154" t="s">
        <v>65</v>
      </c>
      <c r="G9" s="92" t="s">
        <v>66</v>
      </c>
      <c r="H9" s="143" t="s">
        <v>67</v>
      </c>
      <c r="I9" s="23"/>
    </row>
    <row r="10">
      <c r="A10" s="94" t="s">
        <v>68</v>
      </c>
      <c r="B10" s="60">
        <v>45081.0</v>
      </c>
      <c r="C10" s="138" t="s">
        <v>83</v>
      </c>
      <c r="D10" s="138" t="s">
        <v>84</v>
      </c>
      <c r="E10" s="139" t="s">
        <v>64</v>
      </c>
      <c r="F10" s="140" t="s">
        <v>65</v>
      </c>
      <c r="G10" s="88" t="s">
        <v>66</v>
      </c>
      <c r="H10" s="139" t="s">
        <v>67</v>
      </c>
      <c r="I10" s="14"/>
      <c r="J10" s="155"/>
      <c r="K10" s="155"/>
      <c r="L10" s="155"/>
      <c r="M10" s="155"/>
      <c r="N10" s="155"/>
      <c r="O10" s="155"/>
      <c r="P10" s="155"/>
      <c r="Q10" s="155"/>
      <c r="R10" s="155"/>
      <c r="S10" s="155"/>
      <c r="T10" s="155"/>
      <c r="U10" s="155"/>
      <c r="V10" s="155"/>
      <c r="W10" s="155"/>
      <c r="X10" s="155"/>
      <c r="Y10" s="155"/>
      <c r="Z10" s="155"/>
      <c r="AA10" s="155"/>
    </row>
    <row r="11">
      <c r="A11" s="141" t="s">
        <v>19</v>
      </c>
      <c r="B11" s="67">
        <v>45345.0</v>
      </c>
      <c r="C11" s="142" t="s">
        <v>85</v>
      </c>
      <c r="D11" s="142" t="s">
        <v>86</v>
      </c>
      <c r="E11" s="143" t="s">
        <v>64</v>
      </c>
      <c r="F11" s="154" t="s">
        <v>65</v>
      </c>
      <c r="G11" s="92" t="s">
        <v>66</v>
      </c>
      <c r="H11" s="143" t="s">
        <v>67</v>
      </c>
      <c r="I11" s="23"/>
    </row>
    <row r="12">
      <c r="A12" s="94"/>
      <c r="B12" s="147">
        <v>45807.0</v>
      </c>
      <c r="C12" s="148" t="s">
        <v>87</v>
      </c>
      <c r="D12" s="148" t="s">
        <v>88</v>
      </c>
      <c r="E12" s="88" t="s">
        <v>64</v>
      </c>
      <c r="F12" s="88" t="s">
        <v>65</v>
      </c>
      <c r="G12" s="88" t="s">
        <v>66</v>
      </c>
      <c r="H12" s="88" t="s">
        <v>67</v>
      </c>
      <c r="I12" s="14"/>
    </row>
    <row r="13">
      <c r="A13" s="141" t="s">
        <v>19</v>
      </c>
      <c r="B13" s="151">
        <v>45789.0</v>
      </c>
      <c r="C13" s="152" t="s">
        <v>89</v>
      </c>
      <c r="D13" s="152" t="s">
        <v>90</v>
      </c>
      <c r="E13" s="92" t="s">
        <v>64</v>
      </c>
      <c r="F13" s="92" t="s">
        <v>91</v>
      </c>
      <c r="G13" s="92" t="s">
        <v>66</v>
      </c>
      <c r="H13" s="92" t="s">
        <v>67</v>
      </c>
      <c r="I13" s="156" t="s">
        <v>92</v>
      </c>
    </row>
    <row r="14">
      <c r="A14" s="94" t="s">
        <v>19</v>
      </c>
      <c r="B14" s="157">
        <v>45579.0</v>
      </c>
      <c r="C14" s="158" t="s">
        <v>93</v>
      </c>
      <c r="D14" s="158" t="s">
        <v>94</v>
      </c>
      <c r="E14" s="159" t="s">
        <v>64</v>
      </c>
      <c r="F14" s="159" t="s">
        <v>91</v>
      </c>
      <c r="G14" s="160" t="s">
        <v>66</v>
      </c>
      <c r="H14" s="159" t="s">
        <v>67</v>
      </c>
      <c r="I14" s="161" t="s">
        <v>92</v>
      </c>
    </row>
    <row r="15">
      <c r="A15" s="141" t="s">
        <v>19</v>
      </c>
      <c r="B15" s="162">
        <v>45635.0</v>
      </c>
      <c r="C15" s="163" t="s">
        <v>95</v>
      </c>
      <c r="D15" s="163" t="s">
        <v>96</v>
      </c>
      <c r="E15" s="164" t="s">
        <v>64</v>
      </c>
      <c r="F15" s="164" t="s">
        <v>91</v>
      </c>
      <c r="G15" s="164" t="s">
        <v>66</v>
      </c>
      <c r="H15" s="164" t="s">
        <v>67</v>
      </c>
      <c r="I15" s="165" t="s">
        <v>97</v>
      </c>
    </row>
    <row r="16">
      <c r="A16" s="94" t="s">
        <v>19</v>
      </c>
      <c r="B16" s="60">
        <v>45065.0</v>
      </c>
      <c r="C16" s="138" t="s">
        <v>98</v>
      </c>
      <c r="D16" s="138" t="s">
        <v>99</v>
      </c>
      <c r="E16" s="139" t="s">
        <v>100</v>
      </c>
      <c r="F16" s="153" t="s">
        <v>91</v>
      </c>
      <c r="G16" s="88" t="s">
        <v>66</v>
      </c>
      <c r="H16" s="139" t="s">
        <v>67</v>
      </c>
      <c r="I16" s="161" t="s">
        <v>97</v>
      </c>
    </row>
    <row r="17">
      <c r="A17" s="141" t="s">
        <v>19</v>
      </c>
      <c r="B17" s="67">
        <v>44452.0</v>
      </c>
      <c r="C17" s="142" t="s">
        <v>101</v>
      </c>
      <c r="D17" s="142" t="s">
        <v>102</v>
      </c>
      <c r="E17" s="143" t="s">
        <v>64</v>
      </c>
      <c r="F17" s="144" t="s">
        <v>91</v>
      </c>
      <c r="G17" s="92" t="s">
        <v>66</v>
      </c>
      <c r="H17" s="143" t="s">
        <v>67</v>
      </c>
      <c r="I17" s="165" t="s">
        <v>92</v>
      </c>
    </row>
    <row r="18">
      <c r="A18" s="94" t="s">
        <v>19</v>
      </c>
      <c r="B18" s="147" t="s">
        <v>103</v>
      </c>
      <c r="C18" s="148" t="s">
        <v>104</v>
      </c>
      <c r="D18" s="148" t="s">
        <v>105</v>
      </c>
      <c r="E18" s="88" t="s">
        <v>64</v>
      </c>
      <c r="F18" s="88" t="s">
        <v>91</v>
      </c>
      <c r="G18" s="88" t="s">
        <v>66</v>
      </c>
      <c r="H18" s="88" t="s">
        <v>67</v>
      </c>
      <c r="I18" s="166" t="s">
        <v>92</v>
      </c>
    </row>
    <row r="19">
      <c r="A19" s="141" t="s">
        <v>19</v>
      </c>
      <c r="B19" s="67">
        <v>44200.0</v>
      </c>
      <c r="C19" s="142" t="s">
        <v>106</v>
      </c>
      <c r="D19" s="142" t="s">
        <v>107</v>
      </c>
      <c r="E19" s="143" t="s">
        <v>108</v>
      </c>
      <c r="F19" s="144" t="s">
        <v>91</v>
      </c>
      <c r="G19" s="92" t="s">
        <v>66</v>
      </c>
      <c r="H19" s="143" t="s">
        <v>67</v>
      </c>
      <c r="I19" s="165" t="s">
        <v>92</v>
      </c>
    </row>
    <row r="20">
      <c r="A20" s="94" t="s">
        <v>19</v>
      </c>
      <c r="B20" s="60">
        <v>45393.0</v>
      </c>
      <c r="C20" s="138" t="s">
        <v>109</v>
      </c>
      <c r="D20" s="138" t="s">
        <v>110</v>
      </c>
      <c r="E20" s="139" t="s">
        <v>111</v>
      </c>
      <c r="F20" s="140" t="s">
        <v>91</v>
      </c>
      <c r="G20" s="88" t="s">
        <v>66</v>
      </c>
      <c r="H20" s="139" t="s">
        <v>67</v>
      </c>
      <c r="I20" s="161" t="s">
        <v>97</v>
      </c>
    </row>
    <row r="21">
      <c r="A21" s="141" t="s">
        <v>19</v>
      </c>
      <c r="B21" s="67">
        <v>42229.0</v>
      </c>
      <c r="C21" s="142" t="s">
        <v>92</v>
      </c>
      <c r="D21" s="142" t="s">
        <v>112</v>
      </c>
      <c r="E21" s="143" t="s">
        <v>64</v>
      </c>
      <c r="F21" s="144" t="s">
        <v>91</v>
      </c>
      <c r="G21" s="92" t="s">
        <v>66</v>
      </c>
      <c r="H21" s="143" t="s">
        <v>67</v>
      </c>
      <c r="I21" s="167" t="s">
        <v>92</v>
      </c>
    </row>
    <row r="22">
      <c r="A22" s="94" t="s">
        <v>19</v>
      </c>
      <c r="B22" s="60">
        <v>36836.0</v>
      </c>
      <c r="C22" s="138" t="s">
        <v>113</v>
      </c>
      <c r="D22" s="138" t="s">
        <v>114</v>
      </c>
      <c r="E22" s="139" t="s">
        <v>115</v>
      </c>
      <c r="F22" s="140" t="s">
        <v>91</v>
      </c>
      <c r="G22" s="88" t="s">
        <v>66</v>
      </c>
      <c r="H22" s="139" t="s">
        <v>67</v>
      </c>
      <c r="I22" s="161" t="s">
        <v>116</v>
      </c>
    </row>
    <row r="23">
      <c r="A23" s="141" t="s">
        <v>19</v>
      </c>
      <c r="B23" s="67">
        <v>43899.0</v>
      </c>
      <c r="C23" s="142" t="s">
        <v>117</v>
      </c>
      <c r="D23" s="142" t="s">
        <v>118</v>
      </c>
      <c r="E23" s="143" t="s">
        <v>64</v>
      </c>
      <c r="F23" s="154" t="s">
        <v>91</v>
      </c>
      <c r="G23" s="92" t="s">
        <v>66</v>
      </c>
      <c r="H23" s="143" t="s">
        <v>67</v>
      </c>
      <c r="I23" s="165" t="s">
        <v>92</v>
      </c>
    </row>
    <row r="24">
      <c r="A24" s="94" t="s">
        <v>19</v>
      </c>
      <c r="B24" s="60">
        <v>44550.0</v>
      </c>
      <c r="C24" s="138" t="s">
        <v>119</v>
      </c>
      <c r="D24" s="138" t="s">
        <v>120</v>
      </c>
      <c r="E24" s="139" t="s">
        <v>121</v>
      </c>
      <c r="F24" s="140" t="s">
        <v>91</v>
      </c>
      <c r="G24" s="88" t="s">
        <v>66</v>
      </c>
      <c r="H24" s="139" t="s">
        <v>67</v>
      </c>
      <c r="I24" s="161" t="s">
        <v>97</v>
      </c>
    </row>
    <row r="25">
      <c r="A25" s="141" t="s">
        <v>19</v>
      </c>
      <c r="B25" s="67">
        <v>44868.0</v>
      </c>
      <c r="C25" s="142" t="s">
        <v>122</v>
      </c>
      <c r="D25" s="142" t="s">
        <v>123</v>
      </c>
      <c r="E25" s="143" t="s">
        <v>111</v>
      </c>
      <c r="F25" s="144" t="s">
        <v>91</v>
      </c>
      <c r="G25" s="92" t="s">
        <v>66</v>
      </c>
      <c r="H25" s="143" t="s">
        <v>67</v>
      </c>
      <c r="I25" s="165" t="s">
        <v>97</v>
      </c>
    </row>
    <row r="26">
      <c r="A26" s="94" t="s">
        <v>19</v>
      </c>
      <c r="B26" s="60">
        <v>40997.0</v>
      </c>
      <c r="C26" s="138" t="s">
        <v>97</v>
      </c>
      <c r="D26" s="138" t="s">
        <v>124</v>
      </c>
      <c r="E26" s="139" t="s">
        <v>115</v>
      </c>
      <c r="F26" s="140" t="s">
        <v>91</v>
      </c>
      <c r="G26" s="88" t="s">
        <v>66</v>
      </c>
      <c r="H26" s="139" t="s">
        <v>67</v>
      </c>
      <c r="I26" s="161" t="s">
        <v>97</v>
      </c>
    </row>
    <row r="27">
      <c r="A27" s="141" t="s">
        <v>19</v>
      </c>
      <c r="B27" s="67">
        <v>44200.0</v>
      </c>
      <c r="C27" s="142" t="s">
        <v>125</v>
      </c>
      <c r="D27" s="142" t="s">
        <v>126</v>
      </c>
      <c r="E27" s="143" t="s">
        <v>64</v>
      </c>
      <c r="F27" s="144" t="s">
        <v>91</v>
      </c>
      <c r="G27" s="92" t="s">
        <v>66</v>
      </c>
      <c r="H27" s="143" t="s">
        <v>67</v>
      </c>
      <c r="I27" s="165" t="s">
        <v>92</v>
      </c>
    </row>
    <row r="28">
      <c r="A28" s="94" t="s">
        <v>68</v>
      </c>
      <c r="B28" s="60">
        <v>44911.0</v>
      </c>
      <c r="C28" s="138" t="s">
        <v>127</v>
      </c>
      <c r="D28" s="138" t="s">
        <v>128</v>
      </c>
      <c r="E28" s="139" t="s">
        <v>64</v>
      </c>
      <c r="F28" s="140" t="s">
        <v>91</v>
      </c>
      <c r="G28" s="88" t="s">
        <v>66</v>
      </c>
      <c r="H28" s="139" t="s">
        <v>67</v>
      </c>
      <c r="I28" s="161" t="s">
        <v>92</v>
      </c>
    </row>
    <row r="29">
      <c r="A29" s="141" t="s">
        <v>19</v>
      </c>
      <c r="B29" s="67">
        <v>43213.0</v>
      </c>
      <c r="C29" s="142" t="s">
        <v>129</v>
      </c>
      <c r="D29" s="142" t="s">
        <v>130</v>
      </c>
      <c r="E29" s="143" t="s">
        <v>108</v>
      </c>
      <c r="F29" s="144" t="s">
        <v>91</v>
      </c>
      <c r="G29" s="92" t="s">
        <v>66</v>
      </c>
      <c r="H29" s="143" t="s">
        <v>67</v>
      </c>
      <c r="I29" s="165" t="s">
        <v>92</v>
      </c>
    </row>
    <row r="30">
      <c r="A30" s="94" t="s">
        <v>80</v>
      </c>
      <c r="B30" s="60">
        <v>44002.0</v>
      </c>
      <c r="C30" s="138" t="s">
        <v>131</v>
      </c>
      <c r="D30" s="138" t="s">
        <v>132</v>
      </c>
      <c r="E30" s="139" t="s">
        <v>100</v>
      </c>
      <c r="F30" s="140" t="s">
        <v>133</v>
      </c>
      <c r="G30" s="88" t="s">
        <v>66</v>
      </c>
      <c r="H30" s="139" t="s">
        <v>67</v>
      </c>
      <c r="I30" s="161" t="s">
        <v>97</v>
      </c>
    </row>
    <row r="31">
      <c r="A31" s="141" t="s">
        <v>19</v>
      </c>
      <c r="B31" s="151">
        <v>45811.0</v>
      </c>
      <c r="C31" s="152" t="s">
        <v>134</v>
      </c>
      <c r="D31" s="152" t="s">
        <v>135</v>
      </c>
      <c r="E31" s="92" t="s">
        <v>64</v>
      </c>
      <c r="F31" s="92" t="s">
        <v>136</v>
      </c>
      <c r="G31" s="92" t="s">
        <v>20</v>
      </c>
      <c r="H31" s="92" t="s">
        <v>67</v>
      </c>
      <c r="I31" s="165"/>
    </row>
    <row r="32">
      <c r="A32" s="94" t="s">
        <v>19</v>
      </c>
      <c r="B32" s="60">
        <v>42296.0</v>
      </c>
      <c r="C32" s="138" t="s">
        <v>137</v>
      </c>
      <c r="D32" s="138" t="s">
        <v>138</v>
      </c>
      <c r="E32" s="139" t="s">
        <v>64</v>
      </c>
      <c r="F32" s="140" t="s">
        <v>139</v>
      </c>
      <c r="G32" s="88" t="s">
        <v>20</v>
      </c>
      <c r="H32" s="139" t="s">
        <v>67</v>
      </c>
      <c r="I32" s="14"/>
    </row>
    <row r="33">
      <c r="A33" s="141" t="s">
        <v>19</v>
      </c>
      <c r="B33" s="67">
        <v>41589.0</v>
      </c>
      <c r="C33" s="142" t="s">
        <v>140</v>
      </c>
      <c r="D33" s="142" t="s">
        <v>141</v>
      </c>
      <c r="E33" s="143" t="s">
        <v>64</v>
      </c>
      <c r="F33" s="144" t="s">
        <v>139</v>
      </c>
      <c r="G33" s="92" t="s">
        <v>20</v>
      </c>
      <c r="H33" s="143" t="s">
        <v>67</v>
      </c>
      <c r="I33" s="23"/>
    </row>
    <row r="34">
      <c r="A34" s="94" t="s">
        <v>19</v>
      </c>
      <c r="B34" s="60">
        <v>44837.0</v>
      </c>
      <c r="C34" s="138" t="s">
        <v>142</v>
      </c>
      <c r="D34" s="138" t="s">
        <v>143</v>
      </c>
      <c r="E34" s="139" t="s">
        <v>64</v>
      </c>
      <c r="F34" s="153" t="s">
        <v>139</v>
      </c>
      <c r="G34" s="88" t="s">
        <v>20</v>
      </c>
      <c r="H34" s="139" t="s">
        <v>67</v>
      </c>
      <c r="I34" s="14"/>
    </row>
    <row r="35">
      <c r="A35" s="141" t="s">
        <v>19</v>
      </c>
      <c r="B35" s="67">
        <v>45518.0</v>
      </c>
      <c r="C35" s="142" t="s">
        <v>144</v>
      </c>
      <c r="D35" s="142" t="s">
        <v>145</v>
      </c>
      <c r="E35" s="143" t="s">
        <v>64</v>
      </c>
      <c r="F35" s="144" t="s">
        <v>139</v>
      </c>
      <c r="G35" s="92" t="s">
        <v>20</v>
      </c>
      <c r="H35" s="143" t="s">
        <v>67</v>
      </c>
      <c r="I35" s="23"/>
    </row>
    <row r="36">
      <c r="A36" s="94" t="s">
        <v>19</v>
      </c>
      <c r="B36" s="60">
        <v>45516.0</v>
      </c>
      <c r="C36" s="138" t="s">
        <v>146</v>
      </c>
      <c r="D36" s="138" t="s">
        <v>147</v>
      </c>
      <c r="E36" s="139" t="s">
        <v>64</v>
      </c>
      <c r="F36" s="140" t="s">
        <v>148</v>
      </c>
      <c r="G36" s="88" t="s">
        <v>20</v>
      </c>
      <c r="H36" s="139" t="s">
        <v>67</v>
      </c>
      <c r="I36" s="14"/>
    </row>
    <row r="37">
      <c r="A37" s="141" t="s">
        <v>19</v>
      </c>
      <c r="B37" s="67">
        <v>45369.0</v>
      </c>
      <c r="C37" s="142" t="s">
        <v>149</v>
      </c>
      <c r="D37" s="142" t="s">
        <v>150</v>
      </c>
      <c r="E37" s="143" t="s">
        <v>64</v>
      </c>
      <c r="F37" s="144" t="s">
        <v>148</v>
      </c>
      <c r="G37" s="92" t="s">
        <v>20</v>
      </c>
      <c r="H37" s="143" t="s">
        <v>67</v>
      </c>
      <c r="I37" s="23"/>
    </row>
    <row r="38">
      <c r="A38" s="94" t="s">
        <v>19</v>
      </c>
      <c r="B38" s="147">
        <v>45670.0</v>
      </c>
      <c r="C38" s="148" t="s">
        <v>151</v>
      </c>
      <c r="D38" s="148" t="s">
        <v>152</v>
      </c>
      <c r="E38" s="139" t="s">
        <v>64</v>
      </c>
      <c r="F38" s="140" t="s">
        <v>148</v>
      </c>
      <c r="G38" s="88" t="s">
        <v>20</v>
      </c>
      <c r="H38" s="88" t="s">
        <v>67</v>
      </c>
      <c r="I38" s="14"/>
    </row>
    <row r="39">
      <c r="A39" s="141" t="s">
        <v>68</v>
      </c>
      <c r="B39" s="67">
        <v>45453.0</v>
      </c>
      <c r="C39" s="142" t="s">
        <v>153</v>
      </c>
      <c r="D39" s="142" t="s">
        <v>154</v>
      </c>
      <c r="E39" s="143" t="s">
        <v>64</v>
      </c>
      <c r="F39" s="154" t="s">
        <v>148</v>
      </c>
      <c r="G39" s="92" t="s">
        <v>20</v>
      </c>
      <c r="H39" s="143" t="s">
        <v>67</v>
      </c>
      <c r="I39" s="23"/>
    </row>
    <row r="40">
      <c r="A40" s="94" t="s">
        <v>68</v>
      </c>
      <c r="B40" s="60">
        <v>30011.0</v>
      </c>
      <c r="C40" s="138" t="s">
        <v>155</v>
      </c>
      <c r="D40" s="138" t="s">
        <v>156</v>
      </c>
      <c r="E40" s="139" t="s">
        <v>64</v>
      </c>
      <c r="F40" s="140" t="s">
        <v>148</v>
      </c>
      <c r="G40" s="88" t="s">
        <v>20</v>
      </c>
      <c r="H40" s="139"/>
      <c r="I40" s="14"/>
    </row>
    <row r="41">
      <c r="A41" s="141" t="s">
        <v>19</v>
      </c>
      <c r="B41" s="67">
        <v>32038.0</v>
      </c>
      <c r="C41" s="142" t="s">
        <v>157</v>
      </c>
      <c r="D41" s="142" t="s">
        <v>158</v>
      </c>
      <c r="E41" s="143" t="s">
        <v>64</v>
      </c>
      <c r="F41" s="144" t="s">
        <v>148</v>
      </c>
      <c r="G41" s="92" t="s">
        <v>20</v>
      </c>
      <c r="H41" s="143" t="s">
        <v>67</v>
      </c>
      <c r="I41" s="23"/>
    </row>
    <row r="42">
      <c r="A42" s="94" t="s">
        <v>19</v>
      </c>
      <c r="B42" s="60">
        <v>36634.0</v>
      </c>
      <c r="C42" s="138" t="s">
        <v>159</v>
      </c>
      <c r="D42" s="138" t="s">
        <v>160</v>
      </c>
      <c r="E42" s="139" t="s">
        <v>64</v>
      </c>
      <c r="F42" s="153" t="s">
        <v>148</v>
      </c>
      <c r="G42" s="88" t="s">
        <v>20</v>
      </c>
      <c r="H42" s="139" t="s">
        <v>67</v>
      </c>
      <c r="I42" s="14"/>
    </row>
    <row r="43">
      <c r="A43" s="141" t="s">
        <v>19</v>
      </c>
      <c r="B43" s="67">
        <v>43024.0</v>
      </c>
      <c r="C43" s="142" t="s">
        <v>161</v>
      </c>
      <c r="D43" s="142" t="s">
        <v>162</v>
      </c>
      <c r="E43" s="143" t="s">
        <v>64</v>
      </c>
      <c r="F43" s="144" t="s">
        <v>148</v>
      </c>
      <c r="G43" s="92" t="s">
        <v>20</v>
      </c>
      <c r="H43" s="143" t="s">
        <v>67</v>
      </c>
      <c r="I43" s="23"/>
    </row>
    <row r="44">
      <c r="A44" s="94" t="s">
        <v>19</v>
      </c>
      <c r="B44" s="60">
        <v>38159.0</v>
      </c>
      <c r="C44" s="138" t="s">
        <v>163</v>
      </c>
      <c r="D44" s="138" t="s">
        <v>164</v>
      </c>
      <c r="E44" s="139" t="s">
        <v>64</v>
      </c>
      <c r="F44" s="140" t="s">
        <v>165</v>
      </c>
      <c r="G44" s="88" t="s">
        <v>20</v>
      </c>
      <c r="H44" s="139" t="s">
        <v>67</v>
      </c>
      <c r="I44" s="14"/>
    </row>
    <row r="45">
      <c r="A45" s="141" t="s">
        <v>19</v>
      </c>
      <c r="B45" s="67">
        <v>44466.0</v>
      </c>
      <c r="C45" s="142" t="s">
        <v>166</v>
      </c>
      <c r="D45" s="142" t="s">
        <v>167</v>
      </c>
      <c r="E45" s="143" t="s">
        <v>64</v>
      </c>
      <c r="F45" s="154" t="s">
        <v>165</v>
      </c>
      <c r="G45" s="92" t="s">
        <v>20</v>
      </c>
      <c r="H45" s="143" t="s">
        <v>67</v>
      </c>
      <c r="I45" s="23"/>
    </row>
    <row r="46">
      <c r="A46" s="94" t="s">
        <v>19</v>
      </c>
      <c r="B46" s="60">
        <v>44851.0</v>
      </c>
      <c r="C46" s="138" t="s">
        <v>168</v>
      </c>
      <c r="D46" s="138" t="s">
        <v>169</v>
      </c>
      <c r="E46" s="139" t="s">
        <v>64</v>
      </c>
      <c r="F46" s="140" t="s">
        <v>165</v>
      </c>
      <c r="G46" s="88" t="s">
        <v>20</v>
      </c>
      <c r="H46" s="139" t="s">
        <v>67</v>
      </c>
      <c r="I46" s="14"/>
    </row>
    <row r="47">
      <c r="A47" s="141" t="s">
        <v>19</v>
      </c>
      <c r="B47" s="67">
        <v>45544.0</v>
      </c>
      <c r="C47" s="142" t="s">
        <v>170</v>
      </c>
      <c r="D47" s="142" t="s">
        <v>171</v>
      </c>
      <c r="E47" s="143" t="s">
        <v>64</v>
      </c>
      <c r="F47" s="144" t="s">
        <v>172</v>
      </c>
      <c r="G47" s="92" t="s">
        <v>20</v>
      </c>
      <c r="H47" s="143" t="s">
        <v>67</v>
      </c>
      <c r="I47" s="23"/>
    </row>
    <row r="48">
      <c r="A48" s="94" t="s">
        <v>19</v>
      </c>
      <c r="B48" s="60">
        <v>44942.0</v>
      </c>
      <c r="C48" s="138" t="s">
        <v>173</v>
      </c>
      <c r="D48" s="138" t="s">
        <v>174</v>
      </c>
      <c r="E48" s="139" t="s">
        <v>64</v>
      </c>
      <c r="F48" s="140" t="s">
        <v>175</v>
      </c>
      <c r="G48" s="88" t="s">
        <v>20</v>
      </c>
      <c r="H48" s="139" t="s">
        <v>67</v>
      </c>
      <c r="I48" s="14"/>
    </row>
    <row r="49">
      <c r="A49" s="141" t="s">
        <v>19</v>
      </c>
      <c r="B49" s="151">
        <v>45775.0</v>
      </c>
      <c r="C49" s="152" t="s">
        <v>176</v>
      </c>
      <c r="D49" s="152" t="s">
        <v>94</v>
      </c>
      <c r="E49" s="92" t="s">
        <v>64</v>
      </c>
      <c r="F49" s="92" t="s">
        <v>175</v>
      </c>
      <c r="G49" s="92" t="s">
        <v>20</v>
      </c>
      <c r="H49" s="92" t="s">
        <v>67</v>
      </c>
      <c r="I49" s="23"/>
    </row>
    <row r="50">
      <c r="A50" s="94" t="s">
        <v>19</v>
      </c>
      <c r="B50" s="60">
        <v>45131.0</v>
      </c>
      <c r="C50" s="138" t="s">
        <v>177</v>
      </c>
      <c r="D50" s="138" t="s">
        <v>154</v>
      </c>
      <c r="E50" s="139" t="s">
        <v>64</v>
      </c>
      <c r="F50" s="140" t="s">
        <v>175</v>
      </c>
      <c r="G50" s="88" t="s">
        <v>21</v>
      </c>
      <c r="H50" s="139" t="s">
        <v>67</v>
      </c>
      <c r="I50" s="14"/>
    </row>
    <row r="51">
      <c r="A51" s="141" t="s">
        <v>68</v>
      </c>
      <c r="B51" s="67">
        <v>32272.0</v>
      </c>
      <c r="C51" s="142" t="s">
        <v>178</v>
      </c>
      <c r="D51" s="142" t="s">
        <v>179</v>
      </c>
      <c r="E51" s="143" t="s">
        <v>64</v>
      </c>
      <c r="F51" s="144" t="s">
        <v>133</v>
      </c>
      <c r="G51" s="92" t="s">
        <v>20</v>
      </c>
      <c r="H51" s="143" t="s">
        <v>67</v>
      </c>
      <c r="I51" s="23"/>
    </row>
    <row r="52">
      <c r="A52" s="94" t="s">
        <v>68</v>
      </c>
      <c r="B52" s="60">
        <v>44714.0</v>
      </c>
      <c r="C52" s="138" t="s">
        <v>180</v>
      </c>
      <c r="D52" s="138" t="s">
        <v>181</v>
      </c>
      <c r="E52" s="139" t="s">
        <v>64</v>
      </c>
      <c r="F52" s="140" t="s">
        <v>182</v>
      </c>
      <c r="G52" s="88" t="s">
        <v>21</v>
      </c>
      <c r="H52" s="139" t="s">
        <v>67</v>
      </c>
      <c r="I52" s="14"/>
    </row>
    <row r="53">
      <c r="A53" s="141" t="s">
        <v>19</v>
      </c>
      <c r="B53" s="67">
        <v>44446.0</v>
      </c>
      <c r="C53" s="142" t="s">
        <v>183</v>
      </c>
      <c r="D53" s="142" t="s">
        <v>184</v>
      </c>
      <c r="E53" s="143" t="s">
        <v>64</v>
      </c>
      <c r="F53" s="144" t="s">
        <v>182</v>
      </c>
      <c r="G53" s="92" t="s">
        <v>21</v>
      </c>
      <c r="H53" s="143" t="s">
        <v>67</v>
      </c>
      <c r="I53" s="23"/>
    </row>
    <row r="54">
      <c r="A54" s="94" t="s">
        <v>19</v>
      </c>
      <c r="B54" s="60">
        <v>40710.0</v>
      </c>
      <c r="C54" s="138" t="s">
        <v>185</v>
      </c>
      <c r="D54" s="138" t="s">
        <v>186</v>
      </c>
      <c r="E54" s="139" t="s">
        <v>64</v>
      </c>
      <c r="F54" s="140" t="s">
        <v>187</v>
      </c>
      <c r="G54" s="88" t="s">
        <v>21</v>
      </c>
      <c r="H54" s="139" t="s">
        <v>67</v>
      </c>
      <c r="I54" s="14"/>
    </row>
    <row r="55">
      <c r="A55" s="141" t="s">
        <v>68</v>
      </c>
      <c r="B55" s="67">
        <v>37623.0</v>
      </c>
      <c r="C55" s="142" t="s">
        <v>188</v>
      </c>
      <c r="D55" s="142" t="s">
        <v>156</v>
      </c>
      <c r="E55" s="143" t="s">
        <v>64</v>
      </c>
      <c r="F55" s="144" t="s">
        <v>187</v>
      </c>
      <c r="G55" s="92" t="s">
        <v>21</v>
      </c>
      <c r="H55" s="143" t="s">
        <v>67</v>
      </c>
      <c r="I55" s="23"/>
    </row>
    <row r="56">
      <c r="A56" s="94" t="s">
        <v>68</v>
      </c>
      <c r="B56" s="60">
        <v>24021.0</v>
      </c>
      <c r="C56" s="138" t="s">
        <v>189</v>
      </c>
      <c r="D56" s="138" t="s">
        <v>156</v>
      </c>
      <c r="E56" s="139" t="s">
        <v>64</v>
      </c>
      <c r="F56" s="140" t="s">
        <v>187</v>
      </c>
      <c r="G56" s="88" t="s">
        <v>21</v>
      </c>
      <c r="H56" s="139"/>
      <c r="I56" s="14"/>
    </row>
    <row r="57">
      <c r="A57" s="168" t="s">
        <v>68</v>
      </c>
      <c r="B57" s="38">
        <v>45393.0</v>
      </c>
      <c r="C57" s="41" t="s">
        <v>157</v>
      </c>
      <c r="D57" s="41" t="s">
        <v>171</v>
      </c>
      <c r="E57" s="169" t="s">
        <v>64</v>
      </c>
      <c r="F57" s="170" t="s">
        <v>182</v>
      </c>
      <c r="G57" s="97" t="s">
        <v>190</v>
      </c>
      <c r="H57" s="169"/>
      <c r="I57" s="45"/>
    </row>
  </sheetData>
  <dataValidations>
    <dataValidation type="list" allowBlank="1" showErrorMessage="1" sqref="G2:G57">
      <formula1>"Brian Butler,Melissa K. Lackey,Ryan Brown,N/A"</formula1>
    </dataValidation>
    <dataValidation type="list" allowBlank="1" showErrorMessage="1" sqref="H2:H57">
      <formula1>"Unpaid Admin,Active"</formula1>
    </dataValidation>
    <dataValidation type="list" allowBlank="1" showErrorMessage="1" sqref="E2:E57">
      <formula1>"Sawmill,Granville,Muirfield,New Albany,Newark,South Dublin"</formula1>
    </dataValidation>
    <dataValidation type="custom" allowBlank="1" showDropDown="1" sqref="B2:B57">
      <formula1>OR(NOT(ISERROR(DATEVALUE(B2))), AND(ISNUMBER(B2), LEFT(CELL("format", B2))="D"))</formula1>
    </dataValidation>
    <dataValidation type="list" allowBlank="1" showErrorMessage="1" sqref="F2:F57">
      <formula1>"Office,Alterations,Corporate,Cleaners,Dry Clean Production,Delivery Shuttle,Shirt Pressers,Dry Clean Pressers,Alterations/Shared,Clerk,Drivers"</formula1>
    </dataValidation>
    <dataValidation type="list" allowBlank="1" showErrorMessage="1" sqref="A2:A57">
      <formula1>"FT,PT,NO"</formula1>
    </dataValidation>
  </dataValidations>
  <printOptions gridLines="1" horizontalCentered="1"/>
  <pageMargins bottom="0.75" footer="0.0" header="0.0" left="0.25" right="0.25" top="0.75"/>
  <pageSetup fitToHeight="0" cellComments="atEnd" orientation="portrait" pageOrder="overThenDown"/>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8.13"/>
    <col customWidth="1" min="2" max="2" width="23.75"/>
    <col customWidth="1" min="3" max="4" width="15.38"/>
    <col customWidth="1" min="5" max="5" width="13.75"/>
    <col customWidth="1" min="6" max="13" width="16.63"/>
    <col customWidth="1" min="14" max="31" width="17.5"/>
  </cols>
  <sheetData>
    <row r="1" ht="18.0" customHeight="1">
      <c r="A1" s="83" t="s">
        <v>4</v>
      </c>
      <c r="B1" s="54" t="s">
        <v>5</v>
      </c>
      <c r="C1" s="57" t="s">
        <v>60</v>
      </c>
      <c r="D1" s="57" t="s">
        <v>26</v>
      </c>
      <c r="E1" s="54" t="s">
        <v>191</v>
      </c>
      <c r="F1" s="171" t="s">
        <v>192</v>
      </c>
      <c r="G1" s="171" t="s">
        <v>193</v>
      </c>
      <c r="H1" s="171" t="s">
        <v>194</v>
      </c>
      <c r="I1" s="171" t="s">
        <v>195</v>
      </c>
      <c r="J1" s="171" t="s">
        <v>196</v>
      </c>
      <c r="K1" s="171" t="s">
        <v>197</v>
      </c>
      <c r="L1" s="171" t="s">
        <v>198</v>
      </c>
      <c r="M1" s="171" t="s">
        <v>199</v>
      </c>
      <c r="N1" s="171" t="s">
        <v>200</v>
      </c>
      <c r="O1" s="171" t="s">
        <v>201</v>
      </c>
      <c r="P1" s="171" t="s">
        <v>202</v>
      </c>
      <c r="Q1" s="171" t="s">
        <v>203</v>
      </c>
      <c r="R1" s="171" t="s">
        <v>204</v>
      </c>
      <c r="S1" s="171" t="s">
        <v>205</v>
      </c>
      <c r="T1" s="171" t="s">
        <v>206</v>
      </c>
      <c r="U1" s="171" t="s">
        <v>207</v>
      </c>
      <c r="V1" s="171" t="s">
        <v>208</v>
      </c>
      <c r="W1" s="171" t="s">
        <v>209</v>
      </c>
      <c r="X1" s="171" t="s">
        <v>210</v>
      </c>
      <c r="Y1" s="171" t="s">
        <v>211</v>
      </c>
      <c r="Z1" s="171" t="s">
        <v>212</v>
      </c>
      <c r="AA1" s="171" t="s">
        <v>213</v>
      </c>
      <c r="AB1" s="171" t="s">
        <v>214</v>
      </c>
      <c r="AC1" s="171" t="s">
        <v>215</v>
      </c>
      <c r="AD1" s="171" t="s">
        <v>216</v>
      </c>
      <c r="AE1" s="172" t="s">
        <v>217</v>
      </c>
    </row>
    <row r="2" ht="18.0" customHeight="1">
      <c r="A2" s="173" t="str">
        <f>UKGDat!C2</f>
        <v>Aubrey</v>
      </c>
      <c r="B2" s="10" t="str">
        <f>UKGDat!D2</f>
        <v>Henry</v>
      </c>
      <c r="C2" s="174" t="str">
        <f>UKGDat!E2</f>
        <v>Sawmill</v>
      </c>
      <c r="D2" s="9" t="str">
        <f>UKGDat!G2</f>
        <v>Ryan Brown</v>
      </c>
      <c r="E2" s="175"/>
      <c r="F2" s="176"/>
      <c r="G2" s="176"/>
      <c r="H2" s="176"/>
      <c r="I2" s="176"/>
      <c r="J2" s="176"/>
      <c r="K2" s="176"/>
      <c r="L2" s="176"/>
      <c r="M2" s="176"/>
      <c r="N2" s="176"/>
      <c r="O2" s="176"/>
      <c r="P2" s="176"/>
      <c r="Q2" s="176"/>
      <c r="R2" s="176"/>
      <c r="S2" s="176"/>
      <c r="T2" s="176"/>
      <c r="U2" s="176"/>
      <c r="V2" s="176"/>
      <c r="W2" s="176"/>
      <c r="X2" s="176"/>
      <c r="Y2" s="176"/>
      <c r="Z2" s="176"/>
      <c r="AA2" s="176"/>
      <c r="AB2" s="176"/>
      <c r="AC2" s="176"/>
      <c r="AD2" s="176"/>
      <c r="AE2" s="177"/>
    </row>
    <row r="3" ht="18.0" customHeight="1">
      <c r="A3" s="178" t="str">
        <f>UKGDat!C3</f>
        <v>Thomas</v>
      </c>
      <c r="B3" s="68" t="str">
        <f>UKGDat!D3</f>
        <v>Jackson</v>
      </c>
      <c r="C3" s="179" t="str">
        <f>UKGDat!E3</f>
        <v>Sawmill</v>
      </c>
      <c r="D3" s="69" t="str">
        <f>UKGDat!G3</f>
        <v>Ryan Brown</v>
      </c>
      <c r="E3" s="180">
        <v>45536.0</v>
      </c>
      <c r="F3" s="181">
        <v>45536.0</v>
      </c>
      <c r="G3" s="181">
        <v>45536.0</v>
      </c>
      <c r="H3" s="182"/>
      <c r="I3" s="182"/>
      <c r="J3" s="182"/>
      <c r="K3" s="182"/>
      <c r="L3" s="182"/>
      <c r="M3" s="182"/>
      <c r="N3" s="182"/>
      <c r="O3" s="182"/>
      <c r="P3" s="182"/>
      <c r="Q3" s="182"/>
      <c r="R3" s="182"/>
      <c r="S3" s="182"/>
      <c r="T3" s="182"/>
      <c r="U3" s="182"/>
      <c r="V3" s="182"/>
      <c r="W3" s="182"/>
      <c r="X3" s="182"/>
      <c r="Y3" s="182"/>
      <c r="Z3" s="182"/>
      <c r="AA3" s="182"/>
      <c r="AB3" s="182"/>
      <c r="AC3" s="182"/>
      <c r="AD3" s="182"/>
      <c r="AE3" s="183"/>
    </row>
    <row r="4" ht="18.0" customHeight="1">
      <c r="A4" s="184" t="str">
        <f>UKGDat!C4</f>
        <v/>
      </c>
      <c r="B4" s="61" t="str">
        <f>UKGDat!D4</f>
        <v/>
      </c>
      <c r="C4" s="174" t="str">
        <f>UKGDat!E4</f>
        <v>Sawmill</v>
      </c>
      <c r="D4" s="62" t="str">
        <f>UKGDat!G4</f>
        <v>Ryan Brown</v>
      </c>
      <c r="E4" s="185">
        <v>45536.0</v>
      </c>
      <c r="F4" s="186">
        <v>45536.0</v>
      </c>
      <c r="G4" s="186">
        <v>45536.0</v>
      </c>
      <c r="H4" s="187">
        <v>45658.0</v>
      </c>
      <c r="I4" s="188"/>
      <c r="J4" s="188"/>
      <c r="K4" s="188"/>
      <c r="L4" s="188"/>
      <c r="M4" s="188"/>
      <c r="N4" s="188"/>
      <c r="O4" s="188"/>
      <c r="P4" s="188"/>
      <c r="Q4" s="188"/>
      <c r="R4" s="188"/>
      <c r="S4" s="188"/>
      <c r="T4" s="188"/>
      <c r="U4" s="188"/>
      <c r="V4" s="188"/>
      <c r="W4" s="188"/>
      <c r="X4" s="188"/>
      <c r="Y4" s="188"/>
      <c r="Z4" s="188"/>
      <c r="AA4" s="188"/>
      <c r="AB4" s="188"/>
      <c r="AC4" s="188"/>
      <c r="AD4" s="188"/>
      <c r="AE4" s="189"/>
    </row>
    <row r="5" ht="18.0" customHeight="1">
      <c r="A5" s="178" t="str">
        <f>UKGDat!C5</f>
        <v>Brent</v>
      </c>
      <c r="B5" s="68" t="str">
        <f>UKGDat!D5</f>
        <v>Remy</v>
      </c>
      <c r="C5" s="179" t="str">
        <f>UKGDat!E5</f>
        <v>Sawmill</v>
      </c>
      <c r="D5" s="69" t="str">
        <f>UKGDat!G5</f>
        <v>Ryan Brown</v>
      </c>
      <c r="E5" s="180">
        <v>45566.0</v>
      </c>
      <c r="F5" s="180">
        <v>45536.0</v>
      </c>
      <c r="G5" s="181">
        <v>45536.0</v>
      </c>
      <c r="H5" s="181">
        <v>45536.0</v>
      </c>
      <c r="I5" s="182"/>
      <c r="J5" s="182"/>
      <c r="K5" s="182"/>
      <c r="L5" s="182"/>
      <c r="M5" s="182"/>
      <c r="N5" s="182"/>
      <c r="O5" s="182"/>
      <c r="P5" s="182"/>
      <c r="Q5" s="182"/>
      <c r="R5" s="182"/>
      <c r="S5" s="182"/>
      <c r="T5" s="182"/>
      <c r="U5" s="182"/>
      <c r="V5" s="182"/>
      <c r="W5" s="182"/>
      <c r="X5" s="182"/>
      <c r="Y5" s="182"/>
      <c r="Z5" s="182"/>
      <c r="AA5" s="182"/>
      <c r="AB5" s="182"/>
      <c r="AC5" s="182"/>
      <c r="AD5" s="182"/>
      <c r="AE5" s="183"/>
    </row>
    <row r="6" ht="18.0" customHeight="1">
      <c r="A6" s="184" t="str">
        <f>UKGDat!C6</f>
        <v>Owen</v>
      </c>
      <c r="B6" s="61" t="str">
        <f>UKGDat!D6</f>
        <v>Chilcoat</v>
      </c>
      <c r="C6" s="174" t="str">
        <f>UKGDat!E6</f>
        <v>Sawmill</v>
      </c>
      <c r="D6" s="62" t="str">
        <f>UKGDat!G6</f>
        <v>Ryan Brown</v>
      </c>
      <c r="E6" s="185">
        <v>45748.0</v>
      </c>
      <c r="F6" s="185"/>
      <c r="G6" s="185"/>
      <c r="H6" s="186"/>
      <c r="I6" s="188"/>
      <c r="J6" s="188"/>
      <c r="K6" s="188"/>
      <c r="L6" s="188"/>
      <c r="M6" s="188"/>
      <c r="N6" s="188"/>
      <c r="O6" s="188"/>
      <c r="P6" s="188"/>
      <c r="Q6" s="188"/>
      <c r="R6" s="188"/>
      <c r="S6" s="188"/>
      <c r="T6" s="188"/>
      <c r="U6" s="188"/>
      <c r="V6" s="188"/>
      <c r="W6" s="188"/>
      <c r="X6" s="188"/>
      <c r="Y6" s="188"/>
      <c r="Z6" s="188"/>
      <c r="AA6" s="188"/>
      <c r="AB6" s="188"/>
      <c r="AC6" s="188"/>
      <c r="AD6" s="188"/>
      <c r="AE6" s="189"/>
    </row>
    <row r="7" ht="18.0" customHeight="1">
      <c r="A7" s="178" t="str">
        <f>UKGDat!C7</f>
        <v>David</v>
      </c>
      <c r="B7" s="68" t="str">
        <f>UKGDat!D7</f>
        <v>Perry</v>
      </c>
      <c r="C7" s="179" t="str">
        <f>UKGDat!E7</f>
        <v>Sawmill</v>
      </c>
      <c r="D7" s="69" t="str">
        <f>UKGDat!G7</f>
        <v>Ryan Brown</v>
      </c>
      <c r="E7" s="180">
        <v>45809.0</v>
      </c>
      <c r="F7" s="180"/>
      <c r="G7" s="181"/>
      <c r="H7" s="181"/>
      <c r="I7" s="182"/>
      <c r="J7" s="182"/>
      <c r="K7" s="182"/>
      <c r="L7" s="182"/>
      <c r="M7" s="182"/>
      <c r="N7" s="182"/>
      <c r="O7" s="182"/>
      <c r="P7" s="182"/>
      <c r="Q7" s="182"/>
      <c r="R7" s="182"/>
      <c r="S7" s="182"/>
      <c r="T7" s="182"/>
      <c r="U7" s="182"/>
      <c r="V7" s="182"/>
      <c r="W7" s="182"/>
      <c r="X7" s="182"/>
      <c r="Y7" s="182"/>
      <c r="Z7" s="182"/>
      <c r="AA7" s="182"/>
      <c r="AB7" s="182"/>
      <c r="AC7" s="182"/>
      <c r="AD7" s="182"/>
      <c r="AE7" s="183"/>
    </row>
    <row r="8" ht="18.0" customHeight="1">
      <c r="A8" s="184" t="str">
        <f>UKGDat!C8</f>
        <v>Jeffrey</v>
      </c>
      <c r="B8" s="61" t="str">
        <f>UKGDat!D8</f>
        <v>Spillner</v>
      </c>
      <c r="C8" s="174" t="str">
        <f>UKGDat!E8</f>
        <v>Sawmill</v>
      </c>
      <c r="D8" s="62" t="str">
        <f>UKGDat!G8</f>
        <v>Ryan Brown</v>
      </c>
      <c r="E8" s="185">
        <v>45292.0</v>
      </c>
      <c r="F8" s="186">
        <v>45292.0</v>
      </c>
      <c r="G8" s="186">
        <v>45292.0</v>
      </c>
      <c r="H8" s="187">
        <v>45702.0</v>
      </c>
      <c r="I8" s="188"/>
      <c r="J8" s="188"/>
      <c r="K8" s="188"/>
      <c r="L8" s="188"/>
      <c r="M8" s="188"/>
      <c r="N8" s="188"/>
      <c r="O8" s="188"/>
      <c r="P8" s="188"/>
      <c r="Q8" s="188"/>
      <c r="R8" s="188"/>
      <c r="S8" s="188"/>
      <c r="T8" s="188"/>
      <c r="U8" s="188"/>
      <c r="V8" s="188"/>
      <c r="W8" s="188"/>
      <c r="X8" s="188"/>
      <c r="Y8" s="188"/>
      <c r="Z8" s="188"/>
      <c r="AA8" s="188"/>
      <c r="AB8" s="188"/>
      <c r="AC8" s="188"/>
      <c r="AD8" s="188"/>
      <c r="AE8" s="189"/>
    </row>
    <row r="9" ht="18.0" customHeight="1">
      <c r="A9" s="178" t="str">
        <f>UKGDat!C9</f>
        <v>Jed</v>
      </c>
      <c r="B9" s="68" t="str">
        <f>UKGDat!D9</f>
        <v>Reichard</v>
      </c>
      <c r="C9" s="179" t="str">
        <f>UKGDat!E9</f>
        <v>Sawmill</v>
      </c>
      <c r="D9" s="69" t="str">
        <f>UKGDat!G9</f>
        <v>Ryan Brown</v>
      </c>
      <c r="E9" s="180">
        <v>45292.0</v>
      </c>
      <c r="F9" s="181">
        <v>45292.0</v>
      </c>
      <c r="G9" s="190"/>
      <c r="H9" s="182"/>
      <c r="I9" s="182"/>
      <c r="J9" s="182"/>
      <c r="K9" s="182"/>
      <c r="L9" s="182"/>
      <c r="M9" s="182"/>
      <c r="N9" s="182"/>
      <c r="O9" s="182"/>
      <c r="P9" s="182"/>
      <c r="Q9" s="182"/>
      <c r="R9" s="182"/>
      <c r="S9" s="182"/>
      <c r="T9" s="182"/>
      <c r="U9" s="182"/>
      <c r="V9" s="182"/>
      <c r="W9" s="182"/>
      <c r="X9" s="182"/>
      <c r="Y9" s="182"/>
      <c r="Z9" s="182"/>
      <c r="AA9" s="182"/>
      <c r="AB9" s="182"/>
      <c r="AC9" s="182"/>
      <c r="AD9" s="182"/>
      <c r="AE9" s="183"/>
    </row>
    <row r="10" ht="18.0" customHeight="1">
      <c r="A10" s="184" t="str">
        <f>UKGDat!C10</f>
        <v>Mark</v>
      </c>
      <c r="B10" s="61" t="str">
        <f>UKGDat!D10</f>
        <v>Rost</v>
      </c>
      <c r="C10" s="174" t="str">
        <f>UKGDat!E10</f>
        <v>Sawmill</v>
      </c>
      <c r="D10" s="62" t="str">
        <f>UKGDat!G10</f>
        <v>Ryan Brown</v>
      </c>
      <c r="E10" s="185">
        <v>45292.0</v>
      </c>
      <c r="F10" s="186">
        <v>45292.0</v>
      </c>
      <c r="G10" s="186">
        <v>45536.0</v>
      </c>
      <c r="H10" s="187"/>
      <c r="I10" s="187"/>
      <c r="J10" s="187"/>
      <c r="K10" s="187"/>
      <c r="L10" s="187"/>
      <c r="M10" s="187"/>
      <c r="N10" s="187"/>
      <c r="O10" s="187"/>
      <c r="P10" s="187"/>
      <c r="Q10" s="187"/>
      <c r="R10" s="187"/>
      <c r="S10" s="187"/>
      <c r="T10" s="187"/>
      <c r="U10" s="187"/>
      <c r="V10" s="187"/>
      <c r="W10" s="187"/>
      <c r="X10" s="187"/>
      <c r="Y10" s="187"/>
      <c r="Z10" s="187"/>
      <c r="AA10" s="187"/>
      <c r="AB10" s="187"/>
      <c r="AC10" s="187"/>
      <c r="AD10" s="187"/>
      <c r="AE10" s="191"/>
    </row>
    <row r="11" ht="18.0" customHeight="1">
      <c r="A11" s="178" t="str">
        <f>UKGDat!C11</f>
        <v>James</v>
      </c>
      <c r="B11" s="68" t="str">
        <f>UKGDat!D11</f>
        <v>Bell</v>
      </c>
      <c r="C11" s="179" t="str">
        <f>UKGDat!E11</f>
        <v>Sawmill</v>
      </c>
      <c r="D11" s="69" t="str">
        <f>UKGDat!G11</f>
        <v>Ryan Brown</v>
      </c>
      <c r="E11" s="180">
        <v>45292.0</v>
      </c>
      <c r="F11" s="181"/>
      <c r="G11" s="181"/>
      <c r="H11" s="182"/>
      <c r="I11" s="182"/>
      <c r="J11" s="182"/>
      <c r="K11" s="182"/>
      <c r="L11" s="182"/>
      <c r="M11" s="182"/>
      <c r="N11" s="182"/>
      <c r="O11" s="182"/>
      <c r="P11" s="182"/>
      <c r="Q11" s="182"/>
      <c r="R11" s="182"/>
      <c r="S11" s="182"/>
      <c r="T11" s="182"/>
      <c r="U11" s="182"/>
      <c r="V11" s="182"/>
      <c r="W11" s="182"/>
      <c r="X11" s="182"/>
      <c r="Y11" s="182"/>
      <c r="Z11" s="182"/>
      <c r="AA11" s="182"/>
      <c r="AB11" s="182"/>
      <c r="AC11" s="182"/>
      <c r="AD11" s="182"/>
      <c r="AE11" s="183"/>
    </row>
    <row r="12" ht="18.0" customHeight="1">
      <c r="A12" s="184" t="str">
        <f>UKGDat!C12</f>
        <v>Kevin</v>
      </c>
      <c r="B12" s="61" t="str">
        <f>UKGDat!D12</f>
        <v>Shelton</v>
      </c>
      <c r="C12" s="174" t="str">
        <f>UKGDat!E12</f>
        <v>Sawmill</v>
      </c>
      <c r="D12" s="62" t="str">
        <f>UKGDat!G12</f>
        <v>Ryan Brown</v>
      </c>
      <c r="E12" s="185">
        <v>45807.0</v>
      </c>
      <c r="F12" s="186">
        <v>45809.0</v>
      </c>
      <c r="G12" s="186">
        <v>45809.0</v>
      </c>
      <c r="H12" s="188"/>
      <c r="I12" s="188"/>
      <c r="J12" s="188"/>
      <c r="K12" s="188"/>
      <c r="L12" s="188"/>
      <c r="M12" s="188"/>
      <c r="N12" s="188"/>
      <c r="O12" s="188"/>
      <c r="P12" s="188"/>
      <c r="Q12" s="188"/>
      <c r="R12" s="188"/>
      <c r="S12" s="188"/>
      <c r="T12" s="188"/>
      <c r="U12" s="188"/>
      <c r="V12" s="188"/>
      <c r="W12" s="188"/>
      <c r="X12" s="188"/>
      <c r="Y12" s="188"/>
      <c r="Z12" s="188"/>
      <c r="AA12" s="188"/>
      <c r="AB12" s="188"/>
      <c r="AC12" s="188"/>
      <c r="AD12" s="188"/>
      <c r="AE12" s="189"/>
    </row>
    <row r="13" ht="18.0" customHeight="1">
      <c r="A13" s="178" t="str">
        <f>UKGDat!C13</f>
        <v>Kelly</v>
      </c>
      <c r="B13" s="68" t="str">
        <f>UKGDat!D13</f>
        <v>Johnson</v>
      </c>
      <c r="C13" s="179" t="str">
        <f>UKGDat!E13</f>
        <v>Sawmill</v>
      </c>
      <c r="D13" s="69" t="str">
        <f>UKGDat!G13</f>
        <v>Ryan Brown</v>
      </c>
      <c r="E13" s="180">
        <v>45789.0</v>
      </c>
      <c r="F13" s="181"/>
      <c r="G13" s="181"/>
      <c r="H13" s="182"/>
      <c r="I13" s="182"/>
      <c r="J13" s="182"/>
      <c r="K13" s="182"/>
      <c r="L13" s="182"/>
      <c r="M13" s="182"/>
      <c r="N13" s="182"/>
      <c r="O13" s="182"/>
      <c r="P13" s="182"/>
      <c r="Q13" s="182"/>
      <c r="R13" s="182"/>
      <c r="S13" s="182"/>
      <c r="T13" s="182"/>
      <c r="U13" s="182"/>
      <c r="V13" s="182"/>
      <c r="W13" s="182"/>
      <c r="X13" s="182"/>
      <c r="Y13" s="182"/>
      <c r="Z13" s="182"/>
      <c r="AA13" s="182"/>
      <c r="AB13" s="182"/>
      <c r="AC13" s="182"/>
      <c r="AD13" s="182"/>
      <c r="AE13" s="183"/>
    </row>
    <row r="14" ht="18.0" customHeight="1">
      <c r="A14" s="184" t="str">
        <f>UKGDat!C14</f>
        <v>Ashardae</v>
      </c>
      <c r="B14" s="61" t="str">
        <f>UKGDat!D14</f>
        <v>Robinson</v>
      </c>
      <c r="C14" s="174" t="str">
        <f>UKGDat!E14</f>
        <v>Sawmill</v>
      </c>
      <c r="D14" s="62" t="str">
        <f>UKGDat!G14</f>
        <v>Ryan Brown</v>
      </c>
      <c r="E14" s="185">
        <v>45292.0</v>
      </c>
      <c r="F14" s="185">
        <v>45292.0</v>
      </c>
      <c r="G14" s="185">
        <v>45292.0</v>
      </c>
      <c r="H14" s="187">
        <v>45663.0</v>
      </c>
      <c r="I14" s="188"/>
      <c r="J14" s="188"/>
      <c r="K14" s="188"/>
      <c r="L14" s="188"/>
      <c r="M14" s="188"/>
      <c r="N14" s="188"/>
      <c r="O14" s="188"/>
      <c r="P14" s="188"/>
      <c r="Q14" s="188"/>
      <c r="R14" s="188"/>
      <c r="S14" s="188"/>
      <c r="T14" s="188"/>
      <c r="U14" s="188"/>
      <c r="V14" s="188"/>
      <c r="W14" s="188"/>
      <c r="X14" s="188"/>
      <c r="Y14" s="188"/>
      <c r="Z14" s="188"/>
      <c r="AA14" s="188"/>
      <c r="AB14" s="188"/>
      <c r="AC14" s="188"/>
      <c r="AD14" s="188"/>
      <c r="AE14" s="189"/>
    </row>
    <row r="15" ht="18.0" customHeight="1">
      <c r="A15" s="178" t="str">
        <f>UKGDat!C15</f>
        <v>Ashley</v>
      </c>
      <c r="B15" s="68" t="str">
        <f>UKGDat!D15</f>
        <v>Whightsel</v>
      </c>
      <c r="C15" s="179" t="str">
        <f>UKGDat!E15</f>
        <v>Sawmill</v>
      </c>
      <c r="D15" s="69" t="str">
        <f>UKGDat!G15</f>
        <v>Ryan Brown</v>
      </c>
      <c r="E15" s="180">
        <v>45658.0</v>
      </c>
      <c r="F15" s="180">
        <v>45778.0</v>
      </c>
      <c r="G15" s="180">
        <v>45809.0</v>
      </c>
      <c r="H15" s="182"/>
      <c r="I15" s="182"/>
      <c r="J15" s="182"/>
      <c r="K15" s="182"/>
      <c r="L15" s="182"/>
      <c r="M15" s="182"/>
      <c r="N15" s="182"/>
      <c r="O15" s="182"/>
      <c r="P15" s="182"/>
      <c r="Q15" s="182"/>
      <c r="R15" s="182"/>
      <c r="S15" s="182"/>
      <c r="T15" s="182"/>
      <c r="U15" s="182"/>
      <c r="V15" s="182"/>
      <c r="W15" s="182"/>
      <c r="X15" s="182"/>
      <c r="Y15" s="182"/>
      <c r="Z15" s="182"/>
      <c r="AA15" s="182"/>
      <c r="AB15" s="182"/>
      <c r="AC15" s="182"/>
      <c r="AD15" s="182"/>
      <c r="AE15" s="183"/>
    </row>
    <row r="16" ht="18.0" customHeight="1">
      <c r="A16" s="184" t="str">
        <f>UKGDat!C16</f>
        <v>Angela</v>
      </c>
      <c r="B16" s="61" t="str">
        <f>UKGDat!D16</f>
        <v>Moss</v>
      </c>
      <c r="C16" s="174" t="str">
        <f>UKGDat!E16</f>
        <v>Newark</v>
      </c>
      <c r="D16" s="62" t="str">
        <f>UKGDat!G16</f>
        <v>Ryan Brown</v>
      </c>
      <c r="E16" s="185">
        <v>45292.0</v>
      </c>
      <c r="F16" s="186">
        <v>45536.0</v>
      </c>
      <c r="G16" s="186">
        <v>45567.0</v>
      </c>
      <c r="H16" s="186">
        <v>45597.0</v>
      </c>
      <c r="I16" s="186">
        <v>45597.0</v>
      </c>
      <c r="J16" s="187">
        <v>45714.0</v>
      </c>
      <c r="K16" s="187">
        <v>45715.0</v>
      </c>
      <c r="L16" s="187">
        <v>45716.0</v>
      </c>
      <c r="M16" s="187">
        <v>45717.0</v>
      </c>
      <c r="N16" s="185">
        <v>45778.0</v>
      </c>
      <c r="O16" s="188"/>
      <c r="P16" s="188"/>
      <c r="Q16" s="188"/>
      <c r="R16" s="188"/>
      <c r="S16" s="188"/>
      <c r="T16" s="188"/>
      <c r="U16" s="188"/>
      <c r="V16" s="188"/>
      <c r="W16" s="188"/>
      <c r="X16" s="188"/>
      <c r="Y16" s="188"/>
      <c r="Z16" s="188"/>
      <c r="AA16" s="188"/>
      <c r="AB16" s="188"/>
      <c r="AC16" s="188"/>
      <c r="AD16" s="188"/>
      <c r="AE16" s="189"/>
    </row>
    <row r="17" ht="18.0" customHeight="1">
      <c r="A17" s="178" t="str">
        <f>UKGDat!C17</f>
        <v>Karmen</v>
      </c>
      <c r="B17" s="68" t="str">
        <f>UKGDat!D17</f>
        <v>Nelson</v>
      </c>
      <c r="C17" s="179" t="str">
        <f>UKGDat!E17</f>
        <v>Sawmill</v>
      </c>
      <c r="D17" s="69" t="str">
        <f>UKGDat!G17</f>
        <v>Ryan Brown</v>
      </c>
      <c r="E17" s="180">
        <v>45292.0</v>
      </c>
      <c r="F17" s="181">
        <v>45292.0</v>
      </c>
      <c r="G17" s="192">
        <v>45670.0</v>
      </c>
      <c r="H17" s="192">
        <v>45671.0</v>
      </c>
      <c r="I17" s="192">
        <v>45672.0</v>
      </c>
      <c r="J17" s="192"/>
      <c r="K17" s="182"/>
      <c r="L17" s="182"/>
      <c r="M17" s="182"/>
      <c r="N17" s="182"/>
      <c r="O17" s="182"/>
      <c r="P17" s="182"/>
      <c r="Q17" s="182"/>
      <c r="R17" s="182"/>
      <c r="S17" s="182"/>
      <c r="T17" s="182"/>
      <c r="U17" s="182"/>
      <c r="V17" s="182"/>
      <c r="W17" s="182"/>
      <c r="X17" s="182"/>
      <c r="Y17" s="182"/>
      <c r="Z17" s="182"/>
      <c r="AA17" s="182"/>
      <c r="AB17" s="182"/>
      <c r="AC17" s="182"/>
      <c r="AD17" s="182"/>
      <c r="AE17" s="183"/>
    </row>
    <row r="18" ht="18.0" customHeight="1">
      <c r="A18" s="184" t="str">
        <f>UKGDat!C18</f>
        <v>Ingrid</v>
      </c>
      <c r="B18" s="61" t="str">
        <f>UKGDat!D18</f>
        <v>Heineman</v>
      </c>
      <c r="C18" s="174" t="str">
        <f>UKGDat!E18</f>
        <v>Sawmill</v>
      </c>
      <c r="D18" s="62" t="str">
        <f>UKGDat!G18</f>
        <v>Ryan Brown</v>
      </c>
      <c r="E18" s="185">
        <v>45748.0</v>
      </c>
      <c r="F18" s="185"/>
      <c r="G18" s="185"/>
      <c r="H18" s="187"/>
      <c r="I18" s="187"/>
      <c r="J18" s="188"/>
      <c r="K18" s="188"/>
      <c r="L18" s="188"/>
      <c r="M18" s="188"/>
      <c r="N18" s="188"/>
      <c r="O18" s="188"/>
      <c r="P18" s="188"/>
      <c r="Q18" s="188"/>
      <c r="R18" s="188"/>
      <c r="S18" s="188"/>
      <c r="T18" s="188"/>
      <c r="U18" s="188"/>
      <c r="V18" s="188"/>
      <c r="W18" s="188"/>
      <c r="X18" s="188"/>
      <c r="Y18" s="188"/>
      <c r="Z18" s="188"/>
      <c r="AA18" s="188"/>
      <c r="AB18" s="188"/>
      <c r="AC18" s="188"/>
      <c r="AD18" s="188"/>
      <c r="AE18" s="189"/>
    </row>
    <row r="19" ht="18.0" customHeight="1">
      <c r="A19" s="178" t="str">
        <f>UKGDat!C19</f>
        <v>Omar</v>
      </c>
      <c r="B19" s="68" t="str">
        <f>UKGDat!D19</f>
        <v>Ramirez Cruz</v>
      </c>
      <c r="C19" s="179" t="str">
        <f>UKGDat!E19</f>
        <v>Muirfield</v>
      </c>
      <c r="D19" s="69" t="str">
        <f>UKGDat!G19</f>
        <v>Ryan Brown</v>
      </c>
      <c r="E19" s="180">
        <v>45292.0</v>
      </c>
      <c r="F19" s="181">
        <v>45292.0</v>
      </c>
      <c r="G19" s="181">
        <v>45566.0</v>
      </c>
      <c r="H19" s="182"/>
      <c r="I19" s="182"/>
      <c r="J19" s="182"/>
      <c r="K19" s="182"/>
      <c r="L19" s="182"/>
      <c r="M19" s="182"/>
      <c r="N19" s="182"/>
      <c r="O19" s="182"/>
      <c r="P19" s="182"/>
      <c r="Q19" s="182"/>
      <c r="R19" s="182"/>
      <c r="S19" s="182"/>
      <c r="T19" s="182"/>
      <c r="U19" s="182"/>
      <c r="V19" s="182"/>
      <c r="W19" s="182"/>
      <c r="X19" s="182"/>
      <c r="Y19" s="182"/>
      <c r="Z19" s="182"/>
      <c r="AA19" s="182"/>
      <c r="AB19" s="182"/>
      <c r="AC19" s="182"/>
      <c r="AD19" s="182"/>
      <c r="AE19" s="183"/>
    </row>
    <row r="20" ht="18.0" customHeight="1">
      <c r="A20" s="173" t="str">
        <f>UKGDat!C20</f>
        <v>Dorian</v>
      </c>
      <c r="B20" s="10" t="str">
        <f>UKGDat!D20</f>
        <v>Grant</v>
      </c>
      <c r="C20" s="174" t="str">
        <f>UKGDat!E20</f>
        <v>New Albany</v>
      </c>
      <c r="D20" s="9" t="str">
        <f>UKGDat!G20</f>
        <v>Ryan Brown</v>
      </c>
      <c r="E20" s="185">
        <v>45614.0</v>
      </c>
      <c r="F20" s="175">
        <v>45659.0</v>
      </c>
      <c r="G20" s="176"/>
      <c r="H20" s="176"/>
      <c r="I20" s="176"/>
      <c r="J20" s="176"/>
      <c r="K20" s="176"/>
      <c r="L20" s="176"/>
      <c r="M20" s="176"/>
      <c r="N20" s="176"/>
      <c r="O20" s="176"/>
      <c r="P20" s="176"/>
      <c r="Q20" s="176"/>
      <c r="R20" s="176"/>
      <c r="S20" s="176"/>
      <c r="T20" s="176"/>
      <c r="U20" s="176"/>
      <c r="V20" s="176"/>
      <c r="W20" s="176"/>
      <c r="X20" s="176"/>
      <c r="Y20" s="176"/>
      <c r="Z20" s="176"/>
      <c r="AA20" s="176"/>
      <c r="AB20" s="176"/>
      <c r="AC20" s="176"/>
      <c r="AD20" s="176"/>
      <c r="AE20" s="177"/>
    </row>
    <row r="21" ht="18.0" customHeight="1">
      <c r="A21" s="178" t="str">
        <f>UKGDat!C21</f>
        <v>Lisa</v>
      </c>
      <c r="B21" s="68" t="str">
        <f>UKGDat!D21</f>
        <v>Mabry</v>
      </c>
      <c r="C21" s="179" t="str">
        <f>UKGDat!E21</f>
        <v>Sawmill</v>
      </c>
      <c r="D21" s="69" t="str">
        <f>UKGDat!G21</f>
        <v>Ryan Brown</v>
      </c>
      <c r="E21" s="180">
        <v>45292.0</v>
      </c>
      <c r="F21" s="181">
        <v>45292.0</v>
      </c>
      <c r="G21" s="192">
        <v>45755.0</v>
      </c>
      <c r="H21" s="192">
        <v>45757.0</v>
      </c>
      <c r="I21" s="182"/>
      <c r="J21" s="182"/>
      <c r="K21" s="182"/>
      <c r="L21" s="182"/>
      <c r="M21" s="182"/>
      <c r="N21" s="182"/>
      <c r="O21" s="182"/>
      <c r="P21" s="182"/>
      <c r="Q21" s="182"/>
      <c r="R21" s="182"/>
      <c r="S21" s="182"/>
      <c r="T21" s="182"/>
      <c r="U21" s="182"/>
      <c r="V21" s="182"/>
      <c r="W21" s="182"/>
      <c r="X21" s="182"/>
      <c r="Y21" s="182"/>
      <c r="Z21" s="182"/>
      <c r="AA21" s="182"/>
      <c r="AB21" s="182"/>
      <c r="AC21" s="182"/>
      <c r="AD21" s="182"/>
      <c r="AE21" s="183"/>
    </row>
    <row r="22" ht="18.0" customHeight="1">
      <c r="A22" s="173" t="str">
        <f>UKGDat!C22</f>
        <v>Lynn</v>
      </c>
      <c r="B22" s="10" t="str">
        <f>UKGDat!D22</f>
        <v>Kerst</v>
      </c>
      <c r="C22" s="174" t="str">
        <f>UKGDat!E22</f>
        <v>South Dublin</v>
      </c>
      <c r="D22" s="9" t="str">
        <f>UKGDat!G22</f>
        <v>Ryan Brown</v>
      </c>
      <c r="E22" s="185">
        <v>45778.0</v>
      </c>
      <c r="F22" s="176"/>
      <c r="G22" s="176"/>
      <c r="H22" s="176"/>
      <c r="I22" s="176"/>
      <c r="J22" s="176"/>
      <c r="K22" s="176"/>
      <c r="L22" s="176"/>
      <c r="M22" s="176"/>
      <c r="N22" s="176"/>
      <c r="O22" s="176"/>
      <c r="P22" s="176"/>
      <c r="Q22" s="176"/>
      <c r="R22" s="176"/>
      <c r="S22" s="176"/>
      <c r="T22" s="176"/>
      <c r="U22" s="176"/>
      <c r="V22" s="176"/>
      <c r="W22" s="176"/>
      <c r="X22" s="176"/>
      <c r="Y22" s="176"/>
      <c r="Z22" s="176"/>
      <c r="AA22" s="176"/>
      <c r="AB22" s="176"/>
      <c r="AC22" s="176"/>
      <c r="AD22" s="176"/>
      <c r="AE22" s="177"/>
    </row>
    <row r="23" ht="18.0" customHeight="1">
      <c r="A23" s="193" t="str">
        <f>UKGDat!C23</f>
        <v>Regina</v>
      </c>
      <c r="B23" s="19" t="str">
        <f>UKGDat!D23</f>
        <v>Barnett</v>
      </c>
      <c r="C23" s="179" t="str">
        <f>UKGDat!E23</f>
        <v>Sawmill</v>
      </c>
      <c r="D23" s="18" t="str">
        <f>UKGDat!G23</f>
        <v>Ryan Brown</v>
      </c>
      <c r="E23" s="194"/>
      <c r="F23" s="194"/>
      <c r="G23" s="194"/>
      <c r="H23" s="194"/>
      <c r="I23" s="194"/>
      <c r="J23" s="194"/>
      <c r="K23" s="194"/>
      <c r="L23" s="194"/>
      <c r="M23" s="194"/>
      <c r="N23" s="194"/>
      <c r="O23" s="194"/>
      <c r="P23" s="194"/>
      <c r="Q23" s="194"/>
      <c r="R23" s="194"/>
      <c r="S23" s="194"/>
      <c r="T23" s="194"/>
      <c r="U23" s="194"/>
      <c r="V23" s="194"/>
      <c r="W23" s="194"/>
      <c r="X23" s="194"/>
      <c r="Y23" s="194"/>
      <c r="Z23" s="194"/>
      <c r="AA23" s="194"/>
      <c r="AB23" s="194"/>
      <c r="AC23" s="194"/>
      <c r="AD23" s="194"/>
      <c r="AE23" s="195"/>
    </row>
    <row r="24" ht="18.0" customHeight="1">
      <c r="A24" s="173" t="str">
        <f>UKGDat!C24</f>
        <v>Shelly</v>
      </c>
      <c r="B24" s="10" t="str">
        <f>UKGDat!D24</f>
        <v>Beckman</v>
      </c>
      <c r="C24" s="174" t="str">
        <f>UKGDat!E24</f>
        <v>Granville</v>
      </c>
      <c r="D24" s="9" t="str">
        <f>UKGDat!G24</f>
        <v>Ryan Brown</v>
      </c>
      <c r="E24" s="185">
        <v>45595.0</v>
      </c>
      <c r="F24" s="175">
        <v>45663.0</v>
      </c>
      <c r="G24" s="176"/>
      <c r="H24" s="176"/>
      <c r="I24" s="176"/>
      <c r="J24" s="176"/>
      <c r="K24" s="176"/>
      <c r="L24" s="176"/>
      <c r="M24" s="176"/>
      <c r="N24" s="176"/>
      <c r="O24" s="176"/>
      <c r="P24" s="176"/>
      <c r="Q24" s="176"/>
      <c r="R24" s="176"/>
      <c r="S24" s="176"/>
      <c r="T24" s="176"/>
      <c r="U24" s="176"/>
      <c r="V24" s="176"/>
      <c r="W24" s="176"/>
      <c r="X24" s="176"/>
      <c r="Y24" s="176"/>
      <c r="Z24" s="176"/>
      <c r="AA24" s="176"/>
      <c r="AB24" s="176"/>
      <c r="AC24" s="176"/>
      <c r="AD24" s="176"/>
      <c r="AE24" s="177"/>
    </row>
    <row r="25" ht="18.0" customHeight="1">
      <c r="A25" s="193" t="str">
        <f>UKGDat!C25</f>
        <v>Nellie</v>
      </c>
      <c r="B25" s="19" t="str">
        <f>UKGDat!D25</f>
        <v>Cumbow</v>
      </c>
      <c r="C25" s="179" t="str">
        <f>UKGDat!E25</f>
        <v>New Albany</v>
      </c>
      <c r="D25" s="18" t="str">
        <f>UKGDat!G25</f>
        <v>Ryan Brown</v>
      </c>
      <c r="E25" s="194"/>
      <c r="F25" s="194"/>
      <c r="G25" s="194"/>
      <c r="H25" s="194"/>
      <c r="I25" s="194"/>
      <c r="J25" s="194"/>
      <c r="K25" s="194"/>
      <c r="L25" s="194"/>
      <c r="M25" s="194"/>
      <c r="N25" s="194"/>
      <c r="O25" s="194"/>
      <c r="P25" s="194"/>
      <c r="Q25" s="194"/>
      <c r="R25" s="194"/>
      <c r="S25" s="194"/>
      <c r="T25" s="194"/>
      <c r="U25" s="194"/>
      <c r="V25" s="194"/>
      <c r="W25" s="194"/>
      <c r="X25" s="194"/>
      <c r="Y25" s="194"/>
      <c r="Z25" s="194"/>
      <c r="AA25" s="194"/>
      <c r="AB25" s="194"/>
      <c r="AC25" s="194"/>
      <c r="AD25" s="194"/>
      <c r="AE25" s="195"/>
    </row>
    <row r="26" ht="18.0" customHeight="1">
      <c r="A26" s="184" t="str">
        <f>UKGDat!C26</f>
        <v>Demetria</v>
      </c>
      <c r="B26" s="61" t="str">
        <f>UKGDat!D26</f>
        <v>Dale</v>
      </c>
      <c r="C26" s="174" t="str">
        <f>UKGDat!E26</f>
        <v>South Dublin</v>
      </c>
      <c r="D26" s="62" t="str">
        <f>UKGDat!G26</f>
        <v>Ryan Brown</v>
      </c>
      <c r="E26" s="185">
        <v>45292.0</v>
      </c>
      <c r="F26" s="186">
        <v>45292.0</v>
      </c>
      <c r="G26" s="187">
        <v>45747.0</v>
      </c>
      <c r="H26" s="188"/>
      <c r="I26" s="188"/>
      <c r="J26" s="188"/>
      <c r="K26" s="188"/>
      <c r="L26" s="188"/>
      <c r="M26" s="188"/>
      <c r="N26" s="188"/>
      <c r="O26" s="188"/>
      <c r="P26" s="188"/>
      <c r="Q26" s="188"/>
      <c r="R26" s="188"/>
      <c r="S26" s="188"/>
      <c r="T26" s="188"/>
      <c r="U26" s="188"/>
      <c r="V26" s="188"/>
      <c r="W26" s="188"/>
      <c r="X26" s="188"/>
      <c r="Y26" s="188"/>
      <c r="Z26" s="188"/>
      <c r="AA26" s="188"/>
      <c r="AB26" s="188"/>
      <c r="AC26" s="188"/>
      <c r="AD26" s="188"/>
      <c r="AE26" s="189"/>
    </row>
    <row r="27" ht="18.0" customHeight="1">
      <c r="A27" s="178" t="str">
        <f>UKGDat!C27</f>
        <v>Dipali</v>
      </c>
      <c r="B27" s="68" t="str">
        <f>UKGDat!D27</f>
        <v>Dutta</v>
      </c>
      <c r="C27" s="179" t="str">
        <f>UKGDat!E27</f>
        <v>Sawmill</v>
      </c>
      <c r="D27" s="69" t="str">
        <f>UKGDat!G27</f>
        <v>Ryan Brown</v>
      </c>
      <c r="E27" s="180">
        <v>45292.0</v>
      </c>
      <c r="F27" s="181">
        <v>45292.0</v>
      </c>
      <c r="G27" s="181">
        <v>45292.0</v>
      </c>
      <c r="H27" s="181">
        <v>45642.0</v>
      </c>
      <c r="I27" s="192">
        <v>45660.0</v>
      </c>
      <c r="J27" s="182"/>
      <c r="K27" s="182"/>
      <c r="L27" s="182"/>
      <c r="M27" s="182"/>
      <c r="N27" s="182"/>
      <c r="O27" s="182"/>
      <c r="P27" s="182"/>
      <c r="Q27" s="182"/>
      <c r="R27" s="182"/>
      <c r="S27" s="182"/>
      <c r="T27" s="182"/>
      <c r="U27" s="182"/>
      <c r="V27" s="182"/>
      <c r="W27" s="182"/>
      <c r="X27" s="182"/>
      <c r="Y27" s="182"/>
      <c r="Z27" s="182"/>
      <c r="AA27" s="182"/>
      <c r="AB27" s="182"/>
      <c r="AC27" s="182"/>
      <c r="AD27" s="182"/>
      <c r="AE27" s="183"/>
    </row>
    <row r="28" ht="18.0" customHeight="1">
      <c r="A28" s="184" t="str">
        <f>UKGDat!C28</f>
        <v>Jordyn</v>
      </c>
      <c r="B28" s="61" t="str">
        <f>UKGDat!D28</f>
        <v>Grieser</v>
      </c>
      <c r="C28" s="174" t="str">
        <f>UKGDat!E28</f>
        <v>Sawmill</v>
      </c>
      <c r="D28" s="62" t="str">
        <f>UKGDat!G28</f>
        <v>Ryan Brown</v>
      </c>
      <c r="E28" s="185">
        <v>45292.0</v>
      </c>
      <c r="F28" s="186">
        <v>45292.0</v>
      </c>
      <c r="G28" s="186">
        <v>45536.0</v>
      </c>
      <c r="H28" s="187">
        <v>45748.0</v>
      </c>
      <c r="I28" s="187">
        <v>45809.0</v>
      </c>
      <c r="J28" s="188"/>
      <c r="K28" s="188"/>
      <c r="L28" s="188"/>
      <c r="M28" s="188"/>
      <c r="N28" s="188"/>
      <c r="O28" s="188"/>
      <c r="P28" s="188"/>
      <c r="Q28" s="188"/>
      <c r="R28" s="188"/>
      <c r="S28" s="188"/>
      <c r="T28" s="188"/>
      <c r="U28" s="188"/>
      <c r="V28" s="188"/>
      <c r="W28" s="188"/>
      <c r="X28" s="188"/>
      <c r="Y28" s="188"/>
      <c r="Z28" s="188"/>
      <c r="AA28" s="188"/>
      <c r="AB28" s="188"/>
      <c r="AC28" s="188"/>
      <c r="AD28" s="188"/>
      <c r="AE28" s="189"/>
    </row>
    <row r="29" ht="18.0" customHeight="1">
      <c r="A29" s="178" t="str">
        <f>UKGDat!C29</f>
        <v>Heather</v>
      </c>
      <c r="B29" s="68" t="str">
        <f>UKGDat!D29</f>
        <v>Haskins</v>
      </c>
      <c r="C29" s="179" t="str">
        <f>UKGDat!E29</f>
        <v>Muirfield</v>
      </c>
      <c r="D29" s="69" t="str">
        <f>UKGDat!G29</f>
        <v>Ryan Brown</v>
      </c>
      <c r="E29" s="180">
        <v>45292.0</v>
      </c>
      <c r="F29" s="181">
        <v>45292.0</v>
      </c>
      <c r="G29" s="181">
        <v>45292.0</v>
      </c>
      <c r="H29" s="181">
        <v>45566.0</v>
      </c>
      <c r="I29" s="192">
        <v>45663.0</v>
      </c>
      <c r="J29" s="192">
        <v>45717.0</v>
      </c>
      <c r="K29" s="192">
        <v>45748.0</v>
      </c>
      <c r="L29" s="182"/>
      <c r="M29" s="182"/>
      <c r="N29" s="182"/>
      <c r="O29" s="182"/>
      <c r="P29" s="182"/>
      <c r="Q29" s="182"/>
      <c r="R29" s="182"/>
      <c r="S29" s="182"/>
      <c r="T29" s="182"/>
      <c r="U29" s="182"/>
      <c r="V29" s="182"/>
      <c r="W29" s="182"/>
      <c r="X29" s="182"/>
      <c r="Y29" s="182"/>
      <c r="Z29" s="182"/>
      <c r="AA29" s="182"/>
      <c r="AB29" s="182"/>
      <c r="AC29" s="182"/>
      <c r="AD29" s="182"/>
      <c r="AE29" s="183"/>
    </row>
    <row r="30" ht="18.0" customHeight="1">
      <c r="A30" s="173" t="str">
        <f>UKGDat!C30</f>
        <v>Beth</v>
      </c>
      <c r="B30" s="10" t="str">
        <f>UKGDat!D30</f>
        <v>Artz</v>
      </c>
      <c r="C30" s="174" t="str">
        <f>UKGDat!E30</f>
        <v>Newark</v>
      </c>
      <c r="D30" s="9" t="str">
        <f>UKGDat!G30</f>
        <v>Ryan Brown</v>
      </c>
      <c r="E30" s="176"/>
      <c r="F30" s="176"/>
      <c r="G30" s="176"/>
      <c r="H30" s="176"/>
      <c r="I30" s="176"/>
      <c r="J30" s="176"/>
      <c r="K30" s="176"/>
      <c r="L30" s="176"/>
      <c r="M30" s="176"/>
      <c r="N30" s="176"/>
      <c r="O30" s="176"/>
      <c r="P30" s="176"/>
      <c r="Q30" s="176"/>
      <c r="R30" s="176"/>
      <c r="S30" s="176"/>
      <c r="T30" s="176"/>
      <c r="U30" s="176"/>
      <c r="V30" s="176"/>
      <c r="W30" s="176"/>
      <c r="X30" s="176"/>
      <c r="Y30" s="176"/>
      <c r="Z30" s="176"/>
      <c r="AA30" s="176"/>
      <c r="AB30" s="176"/>
      <c r="AC30" s="176"/>
      <c r="AD30" s="176"/>
      <c r="AE30" s="177"/>
    </row>
    <row r="31" ht="18.0" customHeight="1">
      <c r="A31" s="193" t="str">
        <f>UKGDat!C31</f>
        <v>InSun</v>
      </c>
      <c r="B31" s="19" t="str">
        <f>UKGDat!D31</f>
        <v>Hong</v>
      </c>
      <c r="C31" s="179" t="str">
        <f>UKGDat!E31</f>
        <v>Sawmill</v>
      </c>
      <c r="D31" s="18" t="str">
        <f>UKGDat!G31</f>
        <v>Melissa K. Lackey</v>
      </c>
      <c r="E31" s="196">
        <v>45778.0</v>
      </c>
      <c r="F31" s="196">
        <v>45811.0</v>
      </c>
      <c r="G31" s="194"/>
      <c r="H31" s="194"/>
      <c r="I31" s="194"/>
      <c r="J31" s="194"/>
      <c r="K31" s="194"/>
      <c r="L31" s="194"/>
      <c r="M31" s="194"/>
      <c r="N31" s="194"/>
      <c r="O31" s="194"/>
      <c r="P31" s="194"/>
      <c r="Q31" s="194"/>
      <c r="R31" s="194"/>
      <c r="S31" s="194"/>
      <c r="T31" s="194"/>
      <c r="U31" s="194"/>
      <c r="V31" s="194"/>
      <c r="W31" s="194"/>
      <c r="X31" s="194"/>
      <c r="Y31" s="194"/>
      <c r="Z31" s="194"/>
      <c r="AA31" s="194"/>
      <c r="AB31" s="194"/>
      <c r="AC31" s="194"/>
      <c r="AD31" s="194"/>
      <c r="AE31" s="195"/>
    </row>
    <row r="32" ht="18.0" customHeight="1">
      <c r="A32" s="184" t="str">
        <f>UKGDat!C32</f>
        <v>Francisco</v>
      </c>
      <c r="B32" s="61" t="str">
        <f>UKGDat!D32</f>
        <v>Hernandez</v>
      </c>
      <c r="C32" s="174" t="str">
        <f>UKGDat!E32</f>
        <v>Sawmill</v>
      </c>
      <c r="D32" s="62" t="str">
        <f>UKGDat!G32</f>
        <v>Melissa K. Lackey</v>
      </c>
      <c r="E32" s="186">
        <v>45292.0</v>
      </c>
      <c r="F32" s="186">
        <v>45618.0</v>
      </c>
      <c r="G32" s="175">
        <v>45663.0</v>
      </c>
      <c r="H32" s="185">
        <v>45778.0</v>
      </c>
      <c r="I32" s="187">
        <v>45810.0</v>
      </c>
      <c r="J32" s="188"/>
      <c r="K32" s="188"/>
      <c r="L32" s="188"/>
      <c r="M32" s="188"/>
      <c r="N32" s="188"/>
      <c r="O32" s="188"/>
      <c r="P32" s="188"/>
      <c r="Q32" s="188"/>
      <c r="R32" s="188"/>
      <c r="S32" s="188"/>
      <c r="T32" s="188"/>
      <c r="U32" s="188"/>
      <c r="V32" s="188"/>
      <c r="W32" s="188"/>
      <c r="X32" s="188"/>
      <c r="Y32" s="188"/>
      <c r="Z32" s="188"/>
      <c r="AA32" s="188"/>
      <c r="AB32" s="188"/>
      <c r="AC32" s="188"/>
      <c r="AD32" s="188"/>
      <c r="AE32" s="189"/>
    </row>
    <row r="33" ht="18.0" customHeight="1">
      <c r="A33" s="178" t="str">
        <f>UKGDat!C33</f>
        <v>Silvia</v>
      </c>
      <c r="B33" s="68" t="str">
        <f>UKGDat!D33</f>
        <v>Cedeno</v>
      </c>
      <c r="C33" s="179" t="str">
        <f>UKGDat!E33</f>
        <v>Sawmill</v>
      </c>
      <c r="D33" s="69" t="str">
        <f>UKGDat!G33</f>
        <v>Melissa K. Lackey</v>
      </c>
      <c r="E33" s="181">
        <v>45292.0</v>
      </c>
      <c r="F33" s="181">
        <v>45292.0</v>
      </c>
      <c r="G33" s="181">
        <v>45576.0</v>
      </c>
      <c r="H33" s="196">
        <v>45663.0</v>
      </c>
      <c r="I33" s="181">
        <v>45769.0</v>
      </c>
      <c r="J33" s="180">
        <v>45778.0</v>
      </c>
      <c r="K33" s="192">
        <v>45809.0</v>
      </c>
      <c r="L33" s="182"/>
      <c r="M33" s="182"/>
      <c r="N33" s="182"/>
      <c r="O33" s="182"/>
      <c r="P33" s="182"/>
      <c r="Q33" s="182"/>
      <c r="R33" s="182"/>
      <c r="S33" s="182"/>
      <c r="T33" s="182"/>
      <c r="U33" s="182"/>
      <c r="V33" s="182"/>
      <c r="W33" s="182"/>
      <c r="X33" s="182"/>
      <c r="Y33" s="182"/>
      <c r="Z33" s="182"/>
      <c r="AA33" s="182"/>
      <c r="AB33" s="182"/>
      <c r="AC33" s="182"/>
      <c r="AD33" s="182"/>
      <c r="AE33" s="183"/>
    </row>
    <row r="34" ht="18.0" customHeight="1">
      <c r="A34" s="184" t="str">
        <f>UKGDat!C34</f>
        <v>Jorge</v>
      </c>
      <c r="B34" s="61" t="str">
        <f>UKGDat!D34</f>
        <v>Delgado</v>
      </c>
      <c r="C34" s="174" t="str">
        <f>UKGDat!E34</f>
        <v>Sawmill</v>
      </c>
      <c r="D34" s="62" t="str">
        <f>UKGDat!G34</f>
        <v>Melissa K. Lackey</v>
      </c>
      <c r="E34" s="186">
        <v>45536.0</v>
      </c>
      <c r="F34" s="186">
        <v>45292.0</v>
      </c>
      <c r="G34" s="187">
        <v>45707.0</v>
      </c>
      <c r="H34" s="188"/>
      <c r="I34" s="188"/>
      <c r="J34" s="188"/>
      <c r="K34" s="188"/>
      <c r="L34" s="188"/>
      <c r="M34" s="188"/>
      <c r="N34" s="188"/>
      <c r="O34" s="188"/>
      <c r="P34" s="188"/>
      <c r="Q34" s="188"/>
      <c r="R34" s="188"/>
      <c r="S34" s="188"/>
      <c r="T34" s="188"/>
      <c r="U34" s="188"/>
      <c r="V34" s="188"/>
      <c r="W34" s="188"/>
      <c r="X34" s="188"/>
      <c r="Y34" s="188"/>
      <c r="Z34" s="188"/>
      <c r="AA34" s="188"/>
      <c r="AB34" s="188"/>
      <c r="AC34" s="188"/>
      <c r="AD34" s="188"/>
      <c r="AE34" s="189"/>
    </row>
    <row r="35" ht="18.0" customHeight="1">
      <c r="A35" s="178" t="str">
        <f>UKGDat!C35</f>
        <v>Karla</v>
      </c>
      <c r="B35" s="68" t="str">
        <f>UKGDat!D35</f>
        <v>Mercado</v>
      </c>
      <c r="C35" s="179" t="str">
        <f>UKGDat!E35</f>
        <v>Sawmill</v>
      </c>
      <c r="D35" s="69" t="str">
        <f>UKGDat!G35</f>
        <v>Melissa K. Lackey</v>
      </c>
      <c r="E35" s="181">
        <v>45292.0</v>
      </c>
      <c r="F35" s="181">
        <v>45292.0</v>
      </c>
      <c r="G35" s="181">
        <v>45292.0</v>
      </c>
      <c r="H35" s="180">
        <v>45652.0</v>
      </c>
      <c r="I35" s="192">
        <v>45659.0</v>
      </c>
      <c r="J35" s="192">
        <v>45660.0</v>
      </c>
      <c r="K35" s="192">
        <v>45684.0</v>
      </c>
      <c r="L35" s="192">
        <v>45684.0</v>
      </c>
      <c r="M35" s="192">
        <v>45691.0</v>
      </c>
      <c r="N35" s="192">
        <v>45705.0</v>
      </c>
      <c r="O35" s="192">
        <v>45744.0</v>
      </c>
      <c r="P35" s="192">
        <v>45740.0</v>
      </c>
      <c r="Q35" s="192">
        <v>45748.0</v>
      </c>
      <c r="R35" s="192">
        <v>45751.0</v>
      </c>
      <c r="S35" s="192">
        <v>45770.0</v>
      </c>
      <c r="T35" s="180">
        <v>45778.0</v>
      </c>
      <c r="U35" s="192">
        <v>45810.0</v>
      </c>
      <c r="V35" s="182"/>
      <c r="W35" s="182"/>
      <c r="X35" s="182"/>
      <c r="Y35" s="182"/>
      <c r="Z35" s="182"/>
      <c r="AA35" s="182"/>
      <c r="AB35" s="182"/>
      <c r="AC35" s="182"/>
      <c r="AD35" s="182"/>
      <c r="AE35" s="183"/>
    </row>
    <row r="36" ht="18.0" customHeight="1">
      <c r="A36" s="184" t="str">
        <f>UKGDat!C36</f>
        <v>Gloria</v>
      </c>
      <c r="B36" s="61" t="str">
        <f>UKGDat!D36</f>
        <v>Salto</v>
      </c>
      <c r="C36" s="174" t="str">
        <f>UKGDat!E36</f>
        <v>Sawmill</v>
      </c>
      <c r="D36" s="62" t="str">
        <f>UKGDat!G36</f>
        <v>Melissa K. Lackey</v>
      </c>
      <c r="E36" s="186">
        <v>45292.0</v>
      </c>
      <c r="F36" s="186">
        <v>45292.0</v>
      </c>
      <c r="G36" s="186">
        <v>45536.0</v>
      </c>
      <c r="H36" s="197">
        <v>45569.0</v>
      </c>
      <c r="I36" s="197">
        <v>45586.0</v>
      </c>
      <c r="J36" s="197">
        <v>45587.0</v>
      </c>
      <c r="K36" s="197">
        <v>45610.0</v>
      </c>
      <c r="L36" s="197">
        <v>45611.0</v>
      </c>
      <c r="M36" s="185">
        <v>45614.0</v>
      </c>
      <c r="N36" s="197">
        <v>45618.0</v>
      </c>
      <c r="O36" s="197">
        <v>45630.0</v>
      </c>
      <c r="P36" s="197">
        <v>45642.0</v>
      </c>
      <c r="Q36" s="175">
        <v>45663.0</v>
      </c>
      <c r="R36" s="187">
        <v>45679.0</v>
      </c>
      <c r="S36" s="187">
        <v>45687.0</v>
      </c>
      <c r="T36" s="187">
        <v>45688.0</v>
      </c>
      <c r="U36" s="187">
        <v>45705.0</v>
      </c>
      <c r="V36" s="187">
        <v>45733.0</v>
      </c>
      <c r="W36" s="187">
        <v>45733.0</v>
      </c>
      <c r="X36" s="187">
        <v>45751.0</v>
      </c>
      <c r="Y36" s="185">
        <v>45778.0</v>
      </c>
      <c r="Z36" s="187">
        <v>45813.0</v>
      </c>
      <c r="AA36" s="188"/>
      <c r="AB36" s="188"/>
      <c r="AC36" s="188"/>
      <c r="AD36" s="188"/>
      <c r="AE36" s="189"/>
    </row>
    <row r="37" ht="18.0" customHeight="1">
      <c r="A37" s="178" t="str">
        <f>UKGDat!C37</f>
        <v>Marcela</v>
      </c>
      <c r="B37" s="68" t="str">
        <f>UKGDat!D37</f>
        <v>Mora</v>
      </c>
      <c r="C37" s="179" t="str">
        <f>UKGDat!E37</f>
        <v>Sawmill</v>
      </c>
      <c r="D37" s="69" t="str">
        <f>UKGDat!G37</f>
        <v>Melissa K. Lackey</v>
      </c>
      <c r="E37" s="181">
        <v>45292.0</v>
      </c>
      <c r="F37" s="181">
        <v>45292.0</v>
      </c>
      <c r="G37" s="181">
        <v>45536.0</v>
      </c>
      <c r="H37" s="197">
        <v>45588.0</v>
      </c>
      <c r="I37" s="197">
        <v>45623.0</v>
      </c>
      <c r="J37" s="196">
        <v>45663.0</v>
      </c>
      <c r="K37" s="192">
        <v>45702.0</v>
      </c>
      <c r="L37" s="192">
        <v>45747.0</v>
      </c>
      <c r="M37" s="192">
        <v>45748.0</v>
      </c>
      <c r="N37" s="192">
        <v>45749.0</v>
      </c>
      <c r="O37" s="182"/>
      <c r="P37" s="182"/>
      <c r="Q37" s="182"/>
      <c r="R37" s="182"/>
      <c r="S37" s="182"/>
      <c r="T37" s="182"/>
      <c r="U37" s="182"/>
      <c r="V37" s="182"/>
      <c r="W37" s="182"/>
      <c r="X37" s="182"/>
      <c r="Y37" s="182"/>
      <c r="Z37" s="182"/>
      <c r="AA37" s="182"/>
      <c r="AB37" s="182"/>
      <c r="AC37" s="182"/>
      <c r="AD37" s="182"/>
      <c r="AE37" s="183"/>
    </row>
    <row r="38" ht="18.0" customHeight="1">
      <c r="A38" s="184" t="str">
        <f>UKGDat!C38</f>
        <v>Mireya</v>
      </c>
      <c r="B38" s="61" t="str">
        <f>UKGDat!D38</f>
        <v>Martinez Rivas</v>
      </c>
      <c r="C38" s="174" t="str">
        <f>UKGDat!E38</f>
        <v>Sawmill</v>
      </c>
      <c r="D38" s="62" t="str">
        <f>UKGDat!G38</f>
        <v>Melissa K. Lackey</v>
      </c>
      <c r="E38" s="186"/>
      <c r="F38" s="186"/>
      <c r="G38" s="186"/>
      <c r="H38" s="187"/>
      <c r="I38" s="187"/>
      <c r="J38" s="187"/>
      <c r="K38" s="187"/>
      <c r="L38" s="187"/>
      <c r="M38" s="187"/>
      <c r="N38" s="187"/>
      <c r="O38" s="187"/>
      <c r="P38" s="187"/>
      <c r="Q38" s="187"/>
      <c r="R38" s="187"/>
      <c r="S38" s="187"/>
      <c r="T38" s="187"/>
      <c r="U38" s="187"/>
      <c r="V38" s="187"/>
      <c r="W38" s="187"/>
      <c r="X38" s="187"/>
      <c r="Y38" s="187"/>
      <c r="Z38" s="187"/>
      <c r="AA38" s="187"/>
      <c r="AB38" s="187"/>
      <c r="AC38" s="187"/>
      <c r="AD38" s="187"/>
      <c r="AE38" s="191"/>
    </row>
    <row r="39" ht="18.0" customHeight="1">
      <c r="A39" s="178" t="str">
        <f>UKGDat!C39</f>
        <v>Kaylee</v>
      </c>
      <c r="B39" s="68" t="str">
        <f>UKGDat!D39</f>
        <v>Lackey</v>
      </c>
      <c r="C39" s="179" t="str">
        <f>UKGDat!E39</f>
        <v>Sawmill</v>
      </c>
      <c r="D39" s="69" t="str">
        <f>UKGDat!G39</f>
        <v>Melissa K. Lackey</v>
      </c>
      <c r="E39" s="181">
        <v>45292.0</v>
      </c>
      <c r="F39" s="181">
        <v>45292.0</v>
      </c>
      <c r="G39" s="181">
        <v>45536.0</v>
      </c>
      <c r="H39" s="182"/>
      <c r="I39" s="182"/>
      <c r="J39" s="182"/>
      <c r="K39" s="182"/>
      <c r="L39" s="182"/>
      <c r="M39" s="182"/>
      <c r="N39" s="182"/>
      <c r="O39" s="182"/>
      <c r="P39" s="182"/>
      <c r="Q39" s="182"/>
      <c r="R39" s="182"/>
      <c r="S39" s="182"/>
      <c r="T39" s="182"/>
      <c r="U39" s="182"/>
      <c r="V39" s="182"/>
      <c r="W39" s="182"/>
      <c r="X39" s="182"/>
      <c r="Y39" s="182"/>
      <c r="Z39" s="182"/>
      <c r="AA39" s="182"/>
      <c r="AB39" s="182"/>
      <c r="AC39" s="182"/>
      <c r="AD39" s="182"/>
      <c r="AE39" s="183"/>
    </row>
    <row r="40" ht="18.0" customHeight="1">
      <c r="A40" s="184" t="str">
        <f>UKGDat!C40</f>
        <v>Margaret</v>
      </c>
      <c r="B40" s="61" t="str">
        <f>UKGDat!D40</f>
        <v>Butler</v>
      </c>
      <c r="C40" s="174" t="str">
        <f>UKGDat!E40</f>
        <v>Sawmill</v>
      </c>
      <c r="D40" s="62" t="str">
        <f>UKGDat!G40</f>
        <v>Melissa K. Lackey</v>
      </c>
      <c r="E40" s="186">
        <v>45292.0</v>
      </c>
      <c r="F40" s="186">
        <v>45292.0</v>
      </c>
      <c r="G40" s="186">
        <v>45536.0</v>
      </c>
      <c r="H40" s="188"/>
      <c r="I40" s="188"/>
      <c r="J40" s="188"/>
      <c r="K40" s="188"/>
      <c r="L40" s="188"/>
      <c r="M40" s="188"/>
      <c r="N40" s="188"/>
      <c r="O40" s="188"/>
      <c r="P40" s="188"/>
      <c r="Q40" s="188"/>
      <c r="R40" s="188"/>
      <c r="S40" s="188"/>
      <c r="T40" s="188"/>
      <c r="U40" s="188"/>
      <c r="V40" s="188"/>
      <c r="W40" s="188"/>
      <c r="X40" s="188"/>
      <c r="Y40" s="188"/>
      <c r="Z40" s="188"/>
      <c r="AA40" s="188"/>
      <c r="AB40" s="188"/>
      <c r="AC40" s="188"/>
      <c r="AD40" s="188"/>
      <c r="AE40" s="189"/>
    </row>
    <row r="41" ht="18.0" customHeight="1">
      <c r="A41" s="178" t="str">
        <f>UKGDat!C41</f>
        <v>Karen</v>
      </c>
      <c r="B41" s="68" t="str">
        <f>UKGDat!D41</f>
        <v>Hay</v>
      </c>
      <c r="C41" s="179" t="str">
        <f>UKGDat!E41</f>
        <v>Sawmill</v>
      </c>
      <c r="D41" s="69" t="str">
        <f>UKGDat!G41</f>
        <v>Melissa K. Lackey</v>
      </c>
      <c r="E41" s="181">
        <v>45292.0</v>
      </c>
      <c r="F41" s="181">
        <v>45292.0</v>
      </c>
      <c r="G41" s="181">
        <v>45292.0</v>
      </c>
      <c r="H41" s="192"/>
      <c r="I41" s="182"/>
      <c r="J41" s="182"/>
      <c r="K41" s="182"/>
      <c r="L41" s="182"/>
      <c r="M41" s="182"/>
      <c r="N41" s="182"/>
      <c r="O41" s="182"/>
      <c r="P41" s="182"/>
      <c r="Q41" s="182"/>
      <c r="R41" s="182"/>
      <c r="S41" s="182"/>
      <c r="T41" s="182"/>
      <c r="U41" s="182"/>
      <c r="V41" s="182"/>
      <c r="W41" s="182"/>
      <c r="X41" s="182"/>
      <c r="Y41" s="182"/>
      <c r="Z41" s="182"/>
      <c r="AA41" s="182"/>
      <c r="AB41" s="182"/>
      <c r="AC41" s="182"/>
      <c r="AD41" s="182"/>
      <c r="AE41" s="183"/>
    </row>
    <row r="42" ht="18.0" customHeight="1">
      <c r="A42" s="184" t="str">
        <f>UKGDat!C42</f>
        <v>Patricia</v>
      </c>
      <c r="B42" s="61" t="str">
        <f>UKGDat!D42</f>
        <v>Law</v>
      </c>
      <c r="C42" s="174" t="str">
        <f>UKGDat!E42</f>
        <v>Sawmill</v>
      </c>
      <c r="D42" s="62" t="str">
        <f>UKGDat!G42</f>
        <v>Melissa K. Lackey</v>
      </c>
      <c r="E42" s="186">
        <v>45292.0</v>
      </c>
      <c r="F42" s="186">
        <v>45292.0</v>
      </c>
      <c r="G42" s="186">
        <v>45536.0</v>
      </c>
      <c r="H42" s="197">
        <v>45578.0</v>
      </c>
      <c r="I42" s="197">
        <v>45579.0</v>
      </c>
      <c r="J42" s="186">
        <v>45600.0</v>
      </c>
      <c r="K42" s="186">
        <v>45611.0</v>
      </c>
      <c r="L42" s="175">
        <v>45663.0</v>
      </c>
      <c r="M42" s="187">
        <v>45694.0</v>
      </c>
      <c r="N42" s="187">
        <v>45722.0</v>
      </c>
      <c r="O42" s="188"/>
      <c r="P42" s="188"/>
      <c r="Q42" s="188"/>
      <c r="R42" s="188"/>
      <c r="S42" s="188"/>
      <c r="T42" s="188"/>
      <c r="U42" s="188"/>
      <c r="V42" s="188"/>
      <c r="W42" s="188"/>
      <c r="X42" s="188"/>
      <c r="Y42" s="188"/>
      <c r="Z42" s="188"/>
      <c r="AA42" s="188"/>
      <c r="AB42" s="188"/>
      <c r="AC42" s="188"/>
      <c r="AD42" s="188"/>
      <c r="AE42" s="189"/>
    </row>
    <row r="43" ht="18.0" customHeight="1">
      <c r="A43" s="178" t="str">
        <f>UKGDat!C43</f>
        <v>Kenneth</v>
      </c>
      <c r="B43" s="68" t="str">
        <f>UKGDat!D43</f>
        <v>Joy</v>
      </c>
      <c r="C43" s="179" t="str">
        <f>UKGDat!E43</f>
        <v>Sawmill</v>
      </c>
      <c r="D43" s="69" t="str">
        <f>UKGDat!G43</f>
        <v>Melissa K. Lackey</v>
      </c>
      <c r="E43" s="181">
        <v>45292.0</v>
      </c>
      <c r="F43" s="181">
        <v>45292.0</v>
      </c>
      <c r="G43" s="196">
        <v>45663.0</v>
      </c>
      <c r="H43" s="192">
        <v>45684.0</v>
      </c>
      <c r="I43" s="192">
        <v>45756.0</v>
      </c>
      <c r="J43" s="192">
        <v>45772.0</v>
      </c>
      <c r="K43" s="192"/>
      <c r="L43" s="182"/>
      <c r="M43" s="182"/>
      <c r="N43" s="182"/>
      <c r="O43" s="182"/>
      <c r="P43" s="182"/>
      <c r="Q43" s="182"/>
      <c r="R43" s="182"/>
      <c r="S43" s="182"/>
      <c r="T43" s="182"/>
      <c r="U43" s="182"/>
      <c r="V43" s="182"/>
      <c r="W43" s="182"/>
      <c r="X43" s="182"/>
      <c r="Y43" s="182"/>
      <c r="Z43" s="182"/>
      <c r="AA43" s="182"/>
      <c r="AB43" s="182"/>
      <c r="AC43" s="182"/>
      <c r="AD43" s="182"/>
      <c r="AE43" s="183"/>
    </row>
    <row r="44" ht="18.0" customHeight="1">
      <c r="A44" s="184" t="str">
        <f>UKGDat!C44</f>
        <v>Marlene</v>
      </c>
      <c r="B44" s="61" t="str">
        <f>UKGDat!D44</f>
        <v>Duarte</v>
      </c>
      <c r="C44" s="174" t="str">
        <f>UKGDat!E44</f>
        <v>Sawmill</v>
      </c>
      <c r="D44" s="62" t="str">
        <f>UKGDat!G44</f>
        <v>Melissa K. Lackey</v>
      </c>
      <c r="E44" s="186">
        <v>45292.0</v>
      </c>
      <c r="F44" s="185">
        <v>45576.0</v>
      </c>
      <c r="G44" s="175">
        <v>45663.0</v>
      </c>
      <c r="H44" s="185">
        <v>45778.0</v>
      </c>
      <c r="I44" s="188"/>
      <c r="J44" s="188"/>
      <c r="K44" s="188"/>
      <c r="L44" s="188"/>
      <c r="M44" s="188"/>
      <c r="N44" s="188"/>
      <c r="O44" s="188"/>
      <c r="P44" s="188"/>
      <c r="Q44" s="188"/>
      <c r="R44" s="188"/>
      <c r="S44" s="188"/>
      <c r="T44" s="188"/>
      <c r="U44" s="188"/>
      <c r="V44" s="188"/>
      <c r="W44" s="188"/>
      <c r="X44" s="188"/>
      <c r="Y44" s="188"/>
      <c r="Z44" s="188"/>
      <c r="AA44" s="188"/>
      <c r="AB44" s="188"/>
      <c r="AC44" s="188"/>
      <c r="AD44" s="188"/>
      <c r="AE44" s="189"/>
    </row>
    <row r="45" ht="18.0" customHeight="1">
      <c r="A45" s="178" t="str">
        <f>UKGDat!C45</f>
        <v>Janice</v>
      </c>
      <c r="B45" s="68" t="str">
        <f>UKGDat!D45</f>
        <v>Duffy</v>
      </c>
      <c r="C45" s="179" t="str">
        <f>UKGDat!E45</f>
        <v>Sawmill</v>
      </c>
      <c r="D45" s="69" t="str">
        <f>UKGDat!G45</f>
        <v>Melissa K. Lackey</v>
      </c>
      <c r="E45" s="181">
        <v>45292.0</v>
      </c>
      <c r="F45" s="181">
        <v>45292.0</v>
      </c>
      <c r="G45" s="181">
        <v>45536.0</v>
      </c>
      <c r="H45" s="197">
        <v>45586.0</v>
      </c>
      <c r="I45" s="196">
        <v>45664.0</v>
      </c>
      <c r="J45" s="196">
        <v>45670.0</v>
      </c>
      <c r="K45" s="196">
        <v>45671.0</v>
      </c>
      <c r="L45" s="196">
        <v>45672.0</v>
      </c>
      <c r="M45" s="196">
        <v>45673.0</v>
      </c>
      <c r="N45" s="196">
        <v>45674.0</v>
      </c>
      <c r="O45" s="192">
        <v>45713.0</v>
      </c>
      <c r="P45" s="192">
        <v>45809.0</v>
      </c>
      <c r="Q45" s="182"/>
      <c r="R45" s="182"/>
      <c r="S45" s="182"/>
      <c r="T45" s="182"/>
      <c r="U45" s="182"/>
      <c r="V45" s="182"/>
      <c r="W45" s="182"/>
      <c r="X45" s="182"/>
      <c r="Y45" s="182"/>
      <c r="Z45" s="182"/>
      <c r="AA45" s="182"/>
      <c r="AB45" s="182"/>
      <c r="AC45" s="182"/>
      <c r="AD45" s="182"/>
      <c r="AE45" s="183"/>
    </row>
    <row r="46" ht="18.0" customHeight="1">
      <c r="A46" s="184" t="str">
        <f>UKGDat!C46</f>
        <v>Jessie</v>
      </c>
      <c r="B46" s="61" t="str">
        <f>UKGDat!D46</f>
        <v>Casillo</v>
      </c>
      <c r="C46" s="174" t="str">
        <f>UKGDat!E46</f>
        <v>Sawmill</v>
      </c>
      <c r="D46" s="62" t="str">
        <f>UKGDat!G46</f>
        <v>Melissa K. Lackey</v>
      </c>
      <c r="E46" s="186">
        <v>45292.0</v>
      </c>
      <c r="F46" s="186">
        <v>45292.0</v>
      </c>
      <c r="G46" s="186">
        <v>45536.0</v>
      </c>
      <c r="H46" s="197">
        <v>45607.0</v>
      </c>
      <c r="I46" s="197">
        <v>45611.0</v>
      </c>
      <c r="J46" s="185">
        <v>45614.0</v>
      </c>
      <c r="K46" s="185">
        <v>45615.0</v>
      </c>
      <c r="L46" s="197">
        <v>45616.0</v>
      </c>
      <c r="M46" s="197">
        <v>45621.0</v>
      </c>
      <c r="N46" s="197">
        <v>45622.0</v>
      </c>
      <c r="O46" s="197">
        <v>45623.0</v>
      </c>
      <c r="P46" s="197">
        <v>45635.0</v>
      </c>
      <c r="Q46" s="197">
        <v>45636.0</v>
      </c>
      <c r="R46" s="197">
        <v>45637.0</v>
      </c>
      <c r="S46" s="197">
        <v>45638.0</v>
      </c>
      <c r="T46" s="197">
        <v>45639.0</v>
      </c>
      <c r="U46" s="197">
        <v>45642.0</v>
      </c>
      <c r="V46" s="197">
        <v>45652.0</v>
      </c>
      <c r="W46" s="187">
        <v>45663.0</v>
      </c>
      <c r="X46" s="187">
        <v>45691.0</v>
      </c>
      <c r="Y46" s="187">
        <v>45692.0</v>
      </c>
      <c r="Z46" s="187">
        <v>45693.0</v>
      </c>
      <c r="AA46" s="187">
        <v>45716.0</v>
      </c>
      <c r="AB46" s="187">
        <v>45719.0</v>
      </c>
      <c r="AC46" s="187">
        <v>45769.0</v>
      </c>
      <c r="AD46" s="185">
        <v>45825.0</v>
      </c>
      <c r="AE46" s="189"/>
    </row>
    <row r="47" ht="18.0" customHeight="1">
      <c r="A47" s="178" t="str">
        <f>UKGDat!C47</f>
        <v>Paul</v>
      </c>
      <c r="B47" s="68" t="str">
        <f>UKGDat!D47</f>
        <v>Davis</v>
      </c>
      <c r="C47" s="179" t="str">
        <f>UKGDat!E47</f>
        <v>Sawmill</v>
      </c>
      <c r="D47" s="69" t="str">
        <f>UKGDat!G47</f>
        <v>Melissa K. Lackey</v>
      </c>
      <c r="E47" s="181">
        <v>45292.0</v>
      </c>
      <c r="F47" s="181">
        <v>45292.0</v>
      </c>
      <c r="G47" s="181">
        <v>45292.0</v>
      </c>
      <c r="H47" s="196">
        <v>45691.0</v>
      </c>
      <c r="I47" s="192">
        <v>45692.0</v>
      </c>
      <c r="J47" s="192">
        <v>45693.0</v>
      </c>
      <c r="K47" s="192">
        <v>45694.0</v>
      </c>
      <c r="L47" s="182"/>
      <c r="M47" s="182"/>
      <c r="N47" s="182"/>
      <c r="O47" s="182"/>
      <c r="P47" s="182"/>
      <c r="Q47" s="182"/>
      <c r="R47" s="182"/>
      <c r="S47" s="182"/>
      <c r="T47" s="182"/>
      <c r="U47" s="182"/>
      <c r="V47" s="182"/>
      <c r="W47" s="182"/>
      <c r="X47" s="182"/>
      <c r="Y47" s="182"/>
      <c r="Z47" s="182"/>
      <c r="AA47" s="182"/>
      <c r="AB47" s="182"/>
      <c r="AC47" s="182"/>
      <c r="AD47" s="182"/>
      <c r="AE47" s="183"/>
    </row>
    <row r="48" ht="18.0" customHeight="1">
      <c r="A48" s="173" t="str">
        <f>UKGDat!C48</f>
        <v>Demetrio</v>
      </c>
      <c r="B48" s="10" t="str">
        <f>UKGDat!D48</f>
        <v>Santiago</v>
      </c>
      <c r="C48" s="174" t="str">
        <f>UKGDat!E48</f>
        <v>Sawmill</v>
      </c>
      <c r="D48" s="9" t="str">
        <f>UKGDat!G48</f>
        <v>Melissa K. Lackey</v>
      </c>
      <c r="E48" s="175">
        <v>45709.0</v>
      </c>
      <c r="F48" s="185">
        <v>45778.0</v>
      </c>
      <c r="G48" s="176"/>
      <c r="H48" s="176"/>
      <c r="I48" s="176"/>
      <c r="J48" s="176"/>
      <c r="K48" s="176"/>
      <c r="L48" s="176"/>
      <c r="M48" s="176"/>
      <c r="N48" s="176"/>
      <c r="O48" s="176"/>
      <c r="P48" s="176"/>
      <c r="Q48" s="176"/>
      <c r="R48" s="176"/>
      <c r="S48" s="176"/>
      <c r="T48" s="176"/>
      <c r="U48" s="176"/>
      <c r="V48" s="176"/>
      <c r="W48" s="176"/>
      <c r="X48" s="176"/>
      <c r="Y48" s="176"/>
      <c r="Z48" s="176"/>
      <c r="AA48" s="176"/>
      <c r="AB48" s="176"/>
      <c r="AC48" s="176"/>
      <c r="AD48" s="176"/>
      <c r="AE48" s="177"/>
    </row>
    <row r="49" ht="18.0" customHeight="1">
      <c r="A49" s="193" t="str">
        <f>UKGDat!C49</f>
        <v>Darius</v>
      </c>
      <c r="B49" s="19" t="str">
        <f>UKGDat!D49</f>
        <v>Robinson</v>
      </c>
      <c r="C49" s="179" t="str">
        <f>UKGDat!E49</f>
        <v>Sawmill</v>
      </c>
      <c r="D49" s="18" t="str">
        <f>UKGDat!G49</f>
        <v>Melissa K. Lackey</v>
      </c>
      <c r="E49" s="196">
        <v>45748.0</v>
      </c>
      <c r="F49" s="196">
        <v>45816.0</v>
      </c>
      <c r="G49" s="196"/>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5"/>
    </row>
    <row r="50" ht="18.0" customHeight="1">
      <c r="A50" s="173" t="str">
        <f>UKGDat!C50</f>
        <v>Melissa</v>
      </c>
      <c r="B50" s="10" t="str">
        <f>UKGDat!D50</f>
        <v>Lackey</v>
      </c>
      <c r="C50" s="174" t="str">
        <f>UKGDat!E50</f>
        <v>Sawmill</v>
      </c>
      <c r="D50" s="9" t="str">
        <f>UKGDat!G50</f>
        <v>Brian Butler</v>
      </c>
      <c r="E50" s="176"/>
      <c r="F50" s="176"/>
      <c r="G50" s="176"/>
      <c r="H50" s="176"/>
      <c r="I50" s="176"/>
      <c r="J50" s="176"/>
      <c r="K50" s="176"/>
      <c r="L50" s="176"/>
      <c r="M50" s="176"/>
      <c r="N50" s="176"/>
      <c r="O50" s="176"/>
      <c r="P50" s="176"/>
      <c r="Q50" s="176"/>
      <c r="R50" s="176"/>
      <c r="S50" s="176"/>
      <c r="T50" s="176"/>
      <c r="U50" s="176"/>
      <c r="V50" s="176"/>
      <c r="W50" s="176"/>
      <c r="X50" s="176"/>
      <c r="Y50" s="176"/>
      <c r="Z50" s="176"/>
      <c r="AA50" s="176"/>
      <c r="AB50" s="176"/>
      <c r="AC50" s="176"/>
      <c r="AD50" s="176"/>
      <c r="AE50" s="177"/>
    </row>
    <row r="51" ht="18.0" customHeight="1">
      <c r="A51" s="178" t="str">
        <f>UKGDat!C51</f>
        <v>Anne</v>
      </c>
      <c r="B51" s="68" t="str">
        <f>UKGDat!D51</f>
        <v>Cooper</v>
      </c>
      <c r="C51" s="179" t="str">
        <f>UKGDat!E51</f>
        <v>Sawmill</v>
      </c>
      <c r="D51" s="69" t="str">
        <f>UKGDat!G51</f>
        <v>Melissa K. Lackey</v>
      </c>
      <c r="E51" s="181">
        <v>45292.0</v>
      </c>
      <c r="F51" s="181">
        <v>45292.0</v>
      </c>
      <c r="G51" s="181">
        <v>45536.0</v>
      </c>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3"/>
    </row>
    <row r="52" ht="18.0" customHeight="1">
      <c r="A52" s="184" t="str">
        <f>UKGDat!C52</f>
        <v>Adele</v>
      </c>
      <c r="B52" s="61" t="str">
        <f>UKGDat!D52</f>
        <v>Thomasson</v>
      </c>
      <c r="C52" s="174" t="str">
        <f>UKGDat!E52</f>
        <v>Sawmill</v>
      </c>
      <c r="D52" s="62" t="str">
        <f>UKGDat!G52</f>
        <v>Brian Butler</v>
      </c>
      <c r="E52" s="186">
        <v>45292.0</v>
      </c>
      <c r="F52" s="186">
        <v>45292.0</v>
      </c>
      <c r="G52" s="186">
        <v>45536.0</v>
      </c>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9"/>
    </row>
    <row r="53" ht="18.0" customHeight="1">
      <c r="A53" s="178" t="str">
        <f>UKGDat!C53</f>
        <v>Sea</v>
      </c>
      <c r="B53" s="68" t="str">
        <f>UKGDat!D53</f>
        <v>Khun</v>
      </c>
      <c r="C53" s="179" t="str">
        <f>UKGDat!E53</f>
        <v>Sawmill</v>
      </c>
      <c r="D53" s="69" t="str">
        <f>UKGDat!G53</f>
        <v>Brian Butler</v>
      </c>
      <c r="E53" s="181">
        <v>45292.0</v>
      </c>
      <c r="F53" s="181">
        <v>45292.0</v>
      </c>
      <c r="G53" s="181">
        <v>45536.0</v>
      </c>
      <c r="H53" s="182"/>
      <c r="I53" s="182"/>
      <c r="J53" s="182"/>
      <c r="K53" s="182"/>
      <c r="L53" s="182"/>
      <c r="M53" s="182"/>
      <c r="N53" s="182"/>
      <c r="O53" s="182"/>
      <c r="P53" s="182"/>
      <c r="Q53" s="182"/>
      <c r="R53" s="182"/>
      <c r="S53" s="182"/>
      <c r="T53" s="182"/>
      <c r="U53" s="182"/>
      <c r="V53" s="182"/>
      <c r="W53" s="182"/>
      <c r="X53" s="182"/>
      <c r="Y53" s="182"/>
      <c r="Z53" s="182"/>
      <c r="AA53" s="182"/>
      <c r="AB53" s="182"/>
      <c r="AC53" s="182"/>
      <c r="AD53" s="182"/>
      <c r="AE53" s="183"/>
    </row>
    <row r="54" ht="18.0" customHeight="1">
      <c r="A54" s="173" t="str">
        <f>UKGDat!C54</f>
        <v>Ryan</v>
      </c>
      <c r="B54" s="10" t="str">
        <f>UKGDat!D54</f>
        <v>Brown</v>
      </c>
      <c r="C54" s="174" t="str">
        <f>UKGDat!E54</f>
        <v>Sawmill</v>
      </c>
      <c r="D54" s="9" t="str">
        <f>UKGDat!G54</f>
        <v>Brian Butler</v>
      </c>
      <c r="E54" s="176"/>
      <c r="F54" s="176"/>
      <c r="G54" s="176"/>
      <c r="H54" s="176"/>
      <c r="I54" s="176"/>
      <c r="J54" s="176"/>
      <c r="K54" s="176"/>
      <c r="L54" s="176"/>
      <c r="M54" s="176"/>
      <c r="N54" s="176"/>
      <c r="O54" s="176"/>
      <c r="P54" s="176"/>
      <c r="Q54" s="176"/>
      <c r="R54" s="176"/>
      <c r="S54" s="176"/>
      <c r="T54" s="176"/>
      <c r="U54" s="176"/>
      <c r="V54" s="176"/>
      <c r="W54" s="176"/>
      <c r="X54" s="176"/>
      <c r="Y54" s="176"/>
      <c r="Z54" s="176"/>
      <c r="AA54" s="176"/>
      <c r="AB54" s="176"/>
      <c r="AC54" s="176"/>
      <c r="AD54" s="176"/>
      <c r="AE54" s="177"/>
    </row>
    <row r="55" ht="18.0" customHeight="1">
      <c r="A55" s="178" t="str">
        <f>UKGDat!C55</f>
        <v>Brian</v>
      </c>
      <c r="B55" s="68" t="str">
        <f>UKGDat!D55</f>
        <v>Butler</v>
      </c>
      <c r="C55" s="179" t="str">
        <f>UKGDat!E55</f>
        <v>Sawmill</v>
      </c>
      <c r="D55" s="69" t="str">
        <f>UKGDat!G55</f>
        <v>Brian Butler</v>
      </c>
      <c r="E55" s="180">
        <v>45536.0</v>
      </c>
      <c r="F55" s="181">
        <v>45536.0</v>
      </c>
      <c r="G55" s="181">
        <v>45536.0</v>
      </c>
      <c r="H55" s="182"/>
      <c r="I55" s="182"/>
      <c r="J55" s="182"/>
      <c r="K55" s="182"/>
      <c r="L55" s="182"/>
      <c r="M55" s="182"/>
      <c r="N55" s="182"/>
      <c r="O55" s="182"/>
      <c r="P55" s="182"/>
      <c r="Q55" s="182"/>
      <c r="R55" s="182"/>
      <c r="S55" s="182"/>
      <c r="T55" s="182"/>
      <c r="U55" s="182"/>
      <c r="V55" s="182"/>
      <c r="W55" s="182"/>
      <c r="X55" s="182"/>
      <c r="Y55" s="182"/>
      <c r="Z55" s="182"/>
      <c r="AA55" s="182"/>
      <c r="AB55" s="182"/>
      <c r="AC55" s="182"/>
      <c r="AD55" s="182"/>
      <c r="AE55" s="183"/>
    </row>
    <row r="56" ht="18.0" customHeight="1">
      <c r="A56" s="184" t="str">
        <f>UKGDat!C56</f>
        <v>Gregory</v>
      </c>
      <c r="B56" s="61" t="str">
        <f>UKGDat!D56</f>
        <v>Butler</v>
      </c>
      <c r="C56" s="174" t="str">
        <f>UKGDat!E56</f>
        <v>Sawmill</v>
      </c>
      <c r="D56" s="62" t="str">
        <f>UKGDat!G56</f>
        <v>Brian Butler</v>
      </c>
      <c r="E56" s="185">
        <v>45536.0</v>
      </c>
      <c r="F56" s="186">
        <v>45536.0</v>
      </c>
      <c r="G56" s="186">
        <v>45536.0</v>
      </c>
      <c r="H56" s="188"/>
      <c r="I56" s="188"/>
      <c r="J56" s="188"/>
      <c r="K56" s="188"/>
      <c r="L56" s="188"/>
      <c r="M56" s="188"/>
      <c r="N56" s="188"/>
      <c r="O56" s="188"/>
      <c r="P56" s="188"/>
      <c r="Q56" s="188"/>
      <c r="R56" s="188"/>
      <c r="S56" s="188"/>
      <c r="T56" s="188"/>
      <c r="U56" s="188"/>
      <c r="V56" s="188"/>
      <c r="W56" s="188"/>
      <c r="X56" s="188"/>
      <c r="Y56" s="188"/>
      <c r="Z56" s="188"/>
      <c r="AA56" s="188"/>
      <c r="AB56" s="188"/>
      <c r="AC56" s="188"/>
      <c r="AD56" s="188"/>
      <c r="AE56" s="189"/>
    </row>
    <row r="57" ht="18.0" customHeight="1">
      <c r="A57" s="198" t="str">
        <f>UKGDat!C57</f>
        <v>Karen</v>
      </c>
      <c r="B57" s="40" t="str">
        <f>UKGDat!D57</f>
        <v>Davis</v>
      </c>
      <c r="C57" s="42" t="str">
        <f>UKGDat!E57</f>
        <v>Sawmill</v>
      </c>
      <c r="D57" s="39" t="str">
        <f>UKGDat!G57</f>
        <v>N/A</v>
      </c>
      <c r="E57" s="199">
        <v>45536.0</v>
      </c>
      <c r="F57" s="200">
        <v>45536.0</v>
      </c>
      <c r="G57" s="200">
        <v>45536.0</v>
      </c>
      <c r="H57" s="201"/>
      <c r="I57" s="201"/>
      <c r="J57" s="201"/>
      <c r="K57" s="201"/>
      <c r="L57" s="201"/>
      <c r="M57" s="201"/>
      <c r="N57" s="201"/>
      <c r="O57" s="201"/>
      <c r="P57" s="201"/>
      <c r="Q57" s="201"/>
      <c r="R57" s="201"/>
      <c r="S57" s="201"/>
      <c r="T57" s="201"/>
      <c r="U57" s="201"/>
      <c r="V57" s="201"/>
      <c r="W57" s="201"/>
      <c r="X57" s="201"/>
      <c r="Y57" s="201"/>
      <c r="Z57" s="201"/>
      <c r="AA57" s="201"/>
      <c r="AB57" s="201"/>
      <c r="AC57" s="201"/>
      <c r="AD57" s="201"/>
      <c r="AE57" s="202"/>
    </row>
  </sheetData>
  <dataValidations>
    <dataValidation type="list" allowBlank="1" sqref="D2:D57">
      <formula1>"Ryan Brown,Melissa K. Lackey,Brian Butler,N/A"</formula1>
    </dataValidation>
    <dataValidation type="custom" allowBlank="1" showDropDown="1" sqref="E2:AA57">
      <formula1>OR(NOT(ISERROR(DATEVALUE(E2))), AND(ISNUMBER(E2), LEFT(CELL("format", E2))="D"))</formula1>
    </dataValidation>
  </dataValidations>
  <drawing r:id="rId2"/>
  <legacy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9.75"/>
    <col customWidth="1" min="6" max="6" width="0.38"/>
  </cols>
  <sheetData>
    <row r="2" ht="88.5" customHeight="1">
      <c r="A2" s="100" t="s">
        <v>218</v>
      </c>
      <c r="B2" s="100"/>
      <c r="C2" s="100"/>
      <c r="D2" s="100"/>
      <c r="E2" s="100"/>
      <c r="F2" s="100"/>
    </row>
    <row r="3" ht="91.5" customHeight="1">
      <c r="A3" s="100" t="s">
        <v>219</v>
      </c>
      <c r="B3" s="100"/>
      <c r="C3" s="100"/>
      <c r="D3" s="100"/>
      <c r="E3" s="100"/>
      <c r="F3" s="100"/>
    </row>
    <row r="4" ht="67.5" customHeight="1">
      <c r="A4" s="100" t="s">
        <v>220</v>
      </c>
      <c r="B4" s="100"/>
      <c r="C4" s="100"/>
      <c r="D4" s="100"/>
      <c r="E4" s="100"/>
      <c r="F4" s="100"/>
    </row>
    <row r="5">
      <c r="A5" s="100"/>
      <c r="B5" s="100"/>
      <c r="C5" s="100"/>
      <c r="D5" s="100"/>
      <c r="E5" s="100"/>
      <c r="F5" s="100"/>
    </row>
    <row r="6">
      <c r="A6" s="100"/>
      <c r="B6" s="100"/>
      <c r="C6" s="100"/>
      <c r="D6" s="100"/>
      <c r="E6" s="100"/>
      <c r="F6" s="100"/>
    </row>
    <row r="7">
      <c r="A7" s="100"/>
      <c r="B7" s="100"/>
      <c r="C7" s="100"/>
      <c r="D7" s="100"/>
      <c r="E7" s="100"/>
      <c r="F7" s="100"/>
    </row>
    <row r="8">
      <c r="A8" s="100"/>
      <c r="B8" s="100"/>
      <c r="C8" s="100"/>
      <c r="D8" s="100"/>
      <c r="E8" s="100"/>
      <c r="F8" s="100"/>
    </row>
    <row r="9">
      <c r="A9" s="100"/>
      <c r="B9" s="100"/>
      <c r="C9" s="100"/>
      <c r="D9" s="100"/>
      <c r="E9" s="100"/>
      <c r="F9" s="100"/>
    </row>
    <row r="11">
      <c r="A11" s="203"/>
      <c r="B11" s="203"/>
      <c r="C11" s="203"/>
      <c r="D11" s="203"/>
      <c r="E11" s="203"/>
      <c r="F11" s="203"/>
    </row>
    <row r="12">
      <c r="A12" s="203"/>
      <c r="B12" s="203"/>
      <c r="C12" s="203"/>
      <c r="D12" s="203"/>
      <c r="E12" s="203"/>
      <c r="F12" s="203"/>
    </row>
  </sheetData>
  <drawing r:id="rId1"/>
</worksheet>
</file>