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hidePivotFieldList="1" defaultThemeVersion="124226"/>
  <mc:AlternateContent xmlns:mc="http://schemas.openxmlformats.org/markup-compatibility/2006">
    <mc:Choice Requires="x15">
      <x15ac:absPath xmlns:x15ac="http://schemas.microsoft.com/office/spreadsheetml/2010/11/ac" url="C:\Users\User\Desktop\PRTSEN\FICHAS DE PROYECTOS PRTSEN\ESTADOS\"/>
    </mc:Choice>
  </mc:AlternateContent>
  <bookViews>
    <workbookView xWindow="0" yWindow="0" windowWidth="23040" windowHeight="9072" tabRatio="915" activeTab="1"/>
  </bookViews>
  <sheets>
    <sheet name="PRTSEN YARACUY (ACTUALIZADO)" sheetId="5" r:id="rId1"/>
    <sheet name="CONSULTA FICHA PROYECTO" sheetId="15" r:id="rId2"/>
    <sheet name="SEGMENTO RECUPERAC" sheetId="16" r:id="rId3"/>
    <sheet name="PRT-YARACUY-1" sheetId="17" r:id="rId4"/>
    <sheet name="PRT-YARACUY-2" sheetId="18" r:id="rId5"/>
    <sheet name="PRT-YARACUY-3" sheetId="19" r:id="rId6"/>
    <sheet name="PRT-YARACUY-4" sheetId="20" r:id="rId7"/>
    <sheet name="PRT-YARACUY-5" sheetId="21" r:id="rId8"/>
    <sheet name="PRT-YARACUY-6" sheetId="22" r:id="rId9"/>
    <sheet name="PRT-YARACUY-7" sheetId="23" r:id="rId10"/>
    <sheet name="PRT-YARACUY-8" sheetId="24" r:id="rId11"/>
    <sheet name="PRT-YARACUY-9" sheetId="25" r:id="rId12"/>
    <sheet name="PRT-YARACUY-10" sheetId="26" r:id="rId13"/>
    <sheet name="PRT-YARACUY-11" sheetId="27" r:id="rId14"/>
    <sheet name="PRT-YARACUY-12" sheetId="28" r:id="rId15"/>
    <sheet name="PRT-YARACUY-13" sheetId="29" r:id="rId16"/>
    <sheet name="PRT-YARACUY-14" sheetId="30" r:id="rId17"/>
    <sheet name="PRT-YARACUY-15" sheetId="31" r:id="rId18"/>
    <sheet name="PRT-YARACUY-16" sheetId="32" r:id="rId19"/>
    <sheet name="PRT-YARACUY-17" sheetId="33" r:id="rId20"/>
    <sheet name="PRT-YARACUY-18" sheetId="34" r:id="rId21"/>
    <sheet name="PRT-YARACUY-19" sheetId="35" r:id="rId22"/>
    <sheet name="PRT-YARACUY-20" sheetId="36" r:id="rId23"/>
    <sheet name="PRT-YARACUY-21" sheetId="37" r:id="rId24"/>
    <sheet name="PRT-YARACUY-22" sheetId="38" r:id="rId25"/>
    <sheet name="PRT-YARACUY-23" sheetId="39" r:id="rId26"/>
    <sheet name="PRT-YARACUY-24" sheetId="40" r:id="rId27"/>
    <sheet name="PRT-YARACUY-25" sheetId="41" r:id="rId28"/>
    <sheet name="PRT-YARACUY-26" sheetId="42" r:id="rId29"/>
    <sheet name="PRT-YARACUY-27" sheetId="43" r:id="rId30"/>
    <sheet name="PRT-YARACUY-28" sheetId="44" r:id="rId31"/>
    <sheet name="PRT-YARACUY-29" sheetId="49" r:id="rId32"/>
    <sheet name="PRT-YARACUY-30" sheetId="48" r:id="rId33"/>
    <sheet name="PRT-YARACUY-31" sheetId="47" r:id="rId34"/>
    <sheet name="PRT-YARACUY-32" sheetId="46" r:id="rId35"/>
    <sheet name="PRT-YARACUY-33" sheetId="45" r:id="rId36"/>
    <sheet name="PRT-YARACUY-34" sheetId="60" r:id="rId37"/>
    <sheet name="PRT-YARACUY-35" sheetId="59" r:id="rId38"/>
    <sheet name="PRT-YARACUY-36" sheetId="58" r:id="rId39"/>
    <sheet name="PRT-YARACUY-37" sheetId="57" r:id="rId40"/>
    <sheet name="PRT-YARACUY-38" sheetId="56" r:id="rId41"/>
    <sheet name="PRT-YARACUY-39" sheetId="55" r:id="rId42"/>
    <sheet name="PRT-YARACUY-40" sheetId="61" r:id="rId43"/>
    <sheet name="PRT-YARACUY-41" sheetId="54" r:id="rId44"/>
    <sheet name="PRT-YARACUY-42" sheetId="53" r:id="rId45"/>
    <sheet name="PRT-YARACUY-43" sheetId="52" r:id="rId46"/>
    <sheet name="PRT-YARACUY-44" sheetId="51" r:id="rId47"/>
    <sheet name="PRT-YARACUY-45" sheetId="50" r:id="rId48"/>
    <sheet name="PRT-YARACUY-46" sheetId="72" r:id="rId49"/>
    <sheet name="PRT-YARACUY-47" sheetId="71" r:id="rId50"/>
    <sheet name="PRT-YARACUY-48" sheetId="70" r:id="rId51"/>
    <sheet name="PRT-YARACUY-49" sheetId="69" r:id="rId52"/>
    <sheet name="PRT-YARACUY-50" sheetId="68" r:id="rId53"/>
    <sheet name="PRT-YARACUY-51" sheetId="67" r:id="rId54"/>
    <sheet name="PRT-YARACUY-52" sheetId="66" r:id="rId55"/>
    <sheet name="PRT-YARACUY-53" sheetId="65" r:id="rId56"/>
    <sheet name="PRT-YARACUY-54" sheetId="64" r:id="rId57"/>
    <sheet name="PRT-YARACUY-55" sheetId="63" r:id="rId58"/>
    <sheet name="PRT-YARACUY-56" sheetId="62" r:id="rId59"/>
    <sheet name="PRT-YARACUY-57" sheetId="73" r:id="rId60"/>
    <sheet name="PRT-YARACUY-58" sheetId="80" r:id="rId61"/>
    <sheet name="PRT-YARACUY-59" sheetId="79" r:id="rId62"/>
    <sheet name="PRT-YARACUY-60" sheetId="78" r:id="rId63"/>
    <sheet name="PRT-YARACUY-61" sheetId="77" r:id="rId64"/>
    <sheet name="PRT-YARACUY-62" sheetId="76" r:id="rId65"/>
    <sheet name="PRT-YARACUY-63" sheetId="75" r:id="rId66"/>
    <sheet name="PRT-YARACUY-64" sheetId="74" r:id="rId67"/>
    <sheet name="PRT-YARACUY-65" sheetId="88" r:id="rId68"/>
    <sheet name="PRT-YARACUY-66" sheetId="87" r:id="rId69"/>
    <sheet name="PRT-YARACUY-67" sheetId="86" r:id="rId70"/>
    <sheet name="PRT-YARACUY-68" sheetId="85" r:id="rId71"/>
    <sheet name="PRT-YARACUY-69" sheetId="84" r:id="rId72"/>
    <sheet name="PRT-YARACUY-70" sheetId="83" r:id="rId73"/>
    <sheet name="PRT-YARACUY-71" sheetId="82" r:id="rId74"/>
    <sheet name="PRT-YARACUY-72" sheetId="81" r:id="rId75"/>
  </sheets>
  <externalReferences>
    <externalReference r:id="rId76"/>
    <externalReference r:id="rId77"/>
    <externalReference r:id="rId78"/>
    <externalReference r:id="rId79"/>
    <externalReference r:id="rId80"/>
    <externalReference r:id="rId81"/>
  </externalReferences>
  <definedNames>
    <definedName name="__xlfn_IFERROR">#N/A</definedName>
    <definedName name="_3_RESUMEN_DE_CASOS_RECIBIDOS_Y_ATENDIDO">#REF!</definedName>
    <definedName name="_xlnm._FilterDatabase" localSheetId="0" hidden="1">'PRTSEN YARACUY (ACTUALIZADO)'!$A$1:$AH$73</definedName>
    <definedName name="_xlcn.WorksheetConnection_PROYECTOENEJECUCIONAW1" hidden="1">'PRTSEN YARACUY (ACTUALIZADO)'!$A:$AH</definedName>
    <definedName name="_xlcn.WorksheetConnection_PROYECTOENEJECUCIONAX1" hidden="1">'PRTSEN YARACUY (ACTUALIZADO)'!$A:$AH</definedName>
    <definedName name="ACTUALIZADO_25_08_2025">'PRTSEN YARACUY (ACTUALIZADO)'!$A$73:$AG$73</definedName>
    <definedName name="AISLADORES_Y_COPAS">#REF!</definedName>
    <definedName name="ALCANCE_DEL_PROYECTO">'PRTSEN YARACUY (ACTUALIZADO)'!$D$2:$D$73</definedName>
    <definedName name="ALUMBRADO_PUBLICO">#REF!</definedName>
    <definedName name="AÑO_DE_ATENCIÓN">'PRTSEN YARACUY (ACTUALIZADO)'!$T$2:$T$73</definedName>
    <definedName name="_xlnm.Print_Area" localSheetId="1">'CONSULTA FICHA PROYECTO'!$A$1:$K$20</definedName>
    <definedName name="_xlnm.Print_Area" localSheetId="0">'PRTSEN YARACUY (ACTUALIZADO)'!$A$1:$AM$73</definedName>
    <definedName name="_xlnm.Print_Area" localSheetId="3">'PRT-YARACUY-1'!$A$1:$K$20</definedName>
    <definedName name="_xlnm.Print_Area" localSheetId="12">'PRT-YARACUY-10'!$A$1:$K$20</definedName>
    <definedName name="_xlnm.Print_Area" localSheetId="13">'PRT-YARACUY-11'!$A$1:$K$20</definedName>
    <definedName name="_xlnm.Print_Area" localSheetId="14">'PRT-YARACUY-12'!$A$1:$K$20</definedName>
    <definedName name="_xlnm.Print_Area" localSheetId="15">'PRT-YARACUY-13'!$A$1:$K$20</definedName>
    <definedName name="_xlnm.Print_Area" localSheetId="16">'PRT-YARACUY-14'!$A$1:$K$20</definedName>
    <definedName name="_xlnm.Print_Area" localSheetId="17">'PRT-YARACUY-15'!$A$1:$K$20</definedName>
    <definedName name="_xlnm.Print_Area" localSheetId="18">'PRT-YARACUY-16'!$A$1:$K$20</definedName>
    <definedName name="_xlnm.Print_Area" localSheetId="19">'PRT-YARACUY-17'!$A$1:$K$20</definedName>
    <definedName name="_xlnm.Print_Area" localSheetId="20">'PRT-YARACUY-18'!$A$1:$K$20</definedName>
    <definedName name="_xlnm.Print_Area" localSheetId="21">'PRT-YARACUY-19'!$A$1:$K$20</definedName>
    <definedName name="_xlnm.Print_Area" localSheetId="4">'PRT-YARACUY-2'!$A$1:$K$20</definedName>
    <definedName name="_xlnm.Print_Area" localSheetId="22">'PRT-YARACUY-20'!$A$1:$K$20</definedName>
    <definedName name="_xlnm.Print_Area" localSheetId="23">'PRT-YARACUY-21'!$A$1:$K$20</definedName>
    <definedName name="_xlnm.Print_Area" localSheetId="24">'PRT-YARACUY-22'!$A$1:$K$20</definedName>
    <definedName name="_xlnm.Print_Area" localSheetId="25">'PRT-YARACUY-23'!$A$1:$K$20</definedName>
    <definedName name="_xlnm.Print_Area" localSheetId="26">'PRT-YARACUY-24'!$A$1:$K$20</definedName>
    <definedName name="_xlnm.Print_Area" localSheetId="27">'PRT-YARACUY-25'!$A$1:$K$20</definedName>
    <definedName name="_xlnm.Print_Area" localSheetId="28">'PRT-YARACUY-26'!$A$1:$K$20</definedName>
    <definedName name="_xlnm.Print_Area" localSheetId="29">'PRT-YARACUY-27'!$A$1:$K$20</definedName>
    <definedName name="_xlnm.Print_Area" localSheetId="30">'PRT-YARACUY-28'!$A$1:$K$20</definedName>
    <definedName name="_xlnm.Print_Area" localSheetId="31">'PRT-YARACUY-29'!$A$1:$K$20</definedName>
    <definedName name="_xlnm.Print_Area" localSheetId="5">'PRT-YARACUY-3'!$A$1:$K$20</definedName>
    <definedName name="_xlnm.Print_Area" localSheetId="32">'PRT-YARACUY-30'!$A$1:$K$20</definedName>
    <definedName name="_xlnm.Print_Area" localSheetId="33">'PRT-YARACUY-31'!$A$1:$K$20</definedName>
    <definedName name="_xlnm.Print_Area" localSheetId="34">'PRT-YARACUY-32'!$A$1:$K$20</definedName>
    <definedName name="_xlnm.Print_Area" localSheetId="35">'PRT-YARACUY-33'!$A$1:$K$20</definedName>
    <definedName name="_xlnm.Print_Area" localSheetId="36">'PRT-YARACUY-34'!$A$1:$K$20</definedName>
    <definedName name="_xlnm.Print_Area" localSheetId="37">'PRT-YARACUY-35'!$A$1:$K$20</definedName>
    <definedName name="_xlnm.Print_Area" localSheetId="38">'PRT-YARACUY-36'!$A$1:$K$20</definedName>
    <definedName name="_xlnm.Print_Area" localSheetId="39">'PRT-YARACUY-37'!$A$1:$K$20</definedName>
    <definedName name="_xlnm.Print_Area" localSheetId="40">'PRT-YARACUY-38'!$A$1:$K$20</definedName>
    <definedName name="_xlnm.Print_Area" localSheetId="41">'PRT-YARACUY-39'!$A$1:$K$20</definedName>
    <definedName name="_xlnm.Print_Area" localSheetId="6">'PRT-YARACUY-4'!$A$1:$K$20</definedName>
    <definedName name="_xlnm.Print_Area" localSheetId="42">'PRT-YARACUY-40'!$A$1:$K$20</definedName>
    <definedName name="_xlnm.Print_Area" localSheetId="43">'PRT-YARACUY-41'!$A$1:$K$20</definedName>
    <definedName name="_xlnm.Print_Area" localSheetId="44">'PRT-YARACUY-42'!$A$1:$K$20</definedName>
    <definedName name="_xlnm.Print_Area" localSheetId="45">'PRT-YARACUY-43'!$A$1:$K$20</definedName>
    <definedName name="_xlnm.Print_Area" localSheetId="46">'PRT-YARACUY-44'!$A$1:$K$20</definedName>
    <definedName name="_xlnm.Print_Area" localSheetId="47">'PRT-YARACUY-45'!$A$1:$K$20</definedName>
    <definedName name="_xlnm.Print_Area" localSheetId="48">'PRT-YARACUY-46'!$A$1:$K$20</definedName>
    <definedName name="_xlnm.Print_Area" localSheetId="49">'PRT-YARACUY-47'!$A$1:$K$20</definedName>
    <definedName name="_xlnm.Print_Area" localSheetId="50">'PRT-YARACUY-48'!$A$1:$K$20</definedName>
    <definedName name="_xlnm.Print_Area" localSheetId="51">'PRT-YARACUY-49'!$A$1:$K$20</definedName>
    <definedName name="_xlnm.Print_Area" localSheetId="7">'PRT-YARACUY-5'!$A$1:$K$20</definedName>
    <definedName name="_xlnm.Print_Area" localSheetId="52">'PRT-YARACUY-50'!$A$1:$K$20</definedName>
    <definedName name="_xlnm.Print_Area" localSheetId="53">'PRT-YARACUY-51'!$A$1:$K$20</definedName>
    <definedName name="_xlnm.Print_Area" localSheetId="54">'PRT-YARACUY-52'!$A$1:$K$20</definedName>
    <definedName name="_xlnm.Print_Area" localSheetId="55">'PRT-YARACUY-53'!$A$1:$K$20</definedName>
    <definedName name="_xlnm.Print_Area" localSheetId="56">'PRT-YARACUY-54'!$A$1:$K$20</definedName>
    <definedName name="_xlnm.Print_Area" localSheetId="57">'PRT-YARACUY-55'!$A$1:$K$20</definedName>
    <definedName name="_xlnm.Print_Area" localSheetId="58">'PRT-YARACUY-56'!$A$1:$K$20</definedName>
    <definedName name="_xlnm.Print_Area" localSheetId="59">'PRT-YARACUY-57'!$A$1:$K$20</definedName>
    <definedName name="_xlnm.Print_Area" localSheetId="60">'PRT-YARACUY-58'!$A$1:$K$20</definedName>
    <definedName name="_xlnm.Print_Area" localSheetId="61">'PRT-YARACUY-59'!$A$1:$K$20</definedName>
    <definedName name="_xlnm.Print_Area" localSheetId="8">'PRT-YARACUY-6'!$A$1:$K$20</definedName>
    <definedName name="_xlnm.Print_Area" localSheetId="62">'PRT-YARACUY-60'!$A$1:$K$20</definedName>
    <definedName name="_xlnm.Print_Area" localSheetId="63">'PRT-YARACUY-61'!$A$1:$K$20</definedName>
    <definedName name="_xlnm.Print_Area" localSheetId="64">'PRT-YARACUY-62'!$A$1:$K$20</definedName>
    <definedName name="_xlnm.Print_Area" localSheetId="65">'PRT-YARACUY-63'!$A$1:$K$20</definedName>
    <definedName name="_xlnm.Print_Area" localSheetId="66">'PRT-YARACUY-64'!$A$1:$K$20</definedName>
    <definedName name="_xlnm.Print_Area" localSheetId="67">'PRT-YARACUY-65'!$A$1:$K$20</definedName>
    <definedName name="_xlnm.Print_Area" localSheetId="68">'PRT-YARACUY-66'!$A$1:$K$20</definedName>
    <definedName name="_xlnm.Print_Area" localSheetId="69">'PRT-YARACUY-67'!$A$1:$K$20</definedName>
    <definedName name="_xlnm.Print_Area" localSheetId="70">'PRT-YARACUY-68'!$A$1:$K$20</definedName>
    <definedName name="_xlnm.Print_Area" localSheetId="71">'PRT-YARACUY-69'!$A$1:$K$20</definedName>
    <definedName name="_xlnm.Print_Area" localSheetId="9">'PRT-YARACUY-7'!$A$1:$K$20</definedName>
    <definedName name="_xlnm.Print_Area" localSheetId="72">'PRT-YARACUY-70'!$A$1:$K$20</definedName>
    <definedName name="_xlnm.Print_Area" localSheetId="73">'PRT-YARACUY-71'!$A$1:$K$20</definedName>
    <definedName name="_xlnm.Print_Area" localSheetId="74">'PRT-YARACUY-72'!$A$1:$K$20</definedName>
    <definedName name="_xlnm.Print_Area" localSheetId="10">'PRT-YARACUY-8'!$A$1:$K$20</definedName>
    <definedName name="_xlnm.Print_Area" localSheetId="11">'PRT-YARACUY-9'!$A$1:$K$20</definedName>
    <definedName name="CAPACIDAD__MVA__KM__MVAR">'PRTSEN YARACUY (ACTUALIZADO)'!$O$2:$O$73</definedName>
    <definedName name="CATEGORIA">#REF!</definedName>
    <definedName name="DESCRIPCION_DEL_PROYECTO">'PRTSEN YARACUY (ACTUALIZADO)'!$C$2:$C$73</definedName>
    <definedName name="DESEMBOLSO___2025">'PRTSEN YARACUY (ACTUALIZADO)'!$W$2:$W$73</definedName>
    <definedName name="DESEMBOLSO___2026">'PRTSEN YARACUY (ACTUALIZADO)'!$X$2:$X$73</definedName>
    <definedName name="DESEMBOLSO___2027">'PRTSEN YARACUY (ACTUALIZADO)'!$Y$2:$Y$73</definedName>
    <definedName name="DESEMBOLSO___2028">'PRTSEN YARACUY (ACTUALIZADO)'!$Z$2:$Z$73</definedName>
    <definedName name="DESEMBOLSO___2029">'PRTSEN YARACUY (ACTUALIZADO)'!$AA$2:$AA$73</definedName>
    <definedName name="DESEMBOLSO___2030">'PRTSEN YARACUY (ACTUALIZADO)'!$AB$2:$AB$73</definedName>
    <definedName name="DESEMBOLSO___2031">'PRTSEN YARACUY (ACTUALIZADO)'!$AC$2:$AC$73</definedName>
    <definedName name="DIRECCION_DE_LA_INSTACION">'PRTSEN YARACUY (ACTUALIZADO)'!$R$2:$R$73</definedName>
    <definedName name="ESTADO">'PRTSEN YARACUY (ACTUALIZADO)'!$P$2:$P$73</definedName>
    <definedName name="ESTATUS_DEL_PROYECTO__EN_EJECUCION__POR_EJECUTAR__PARALIZADO__EJECUTADO">'PRTSEN YARACUY (ACTUALIZADO)'!$J$2:$J$73</definedName>
    <definedName name="EXTCATEG_H">[1]EXTCATEG!$B$2:$B$30</definedName>
    <definedName name="FAMILIAS">#REF!</definedName>
    <definedName name="FASE_DEL_PROYECTO__CON_INGENIERIA__DETALLE__CON_IINGENIERIA_CONCEPTUAL__EN_PLANIFICACION">'PRTSEN YARACUY (ACTUALIZADO)'!$I$2:$I$73</definedName>
    <definedName name="FECHA_ACTUALIZACION_DE_LOS_PROYECTOS">'PRTSEN YARACUY (ACTUALIZADO)'!$AH$2:$AH$73</definedName>
    <definedName name="FECHA_DE_ATENCION">'PRTSEN YARACUY (ACTUALIZADO)'!$S$2:$S$73</definedName>
    <definedName name="FECHA_FIN_DEL_PROYECTO">'PRTSEN YARACUY (ACTUALIZADO)'!$V$2:$V$73</definedName>
    <definedName name="FECHA_INICIO_DEL_PROYECTO">'PRTSEN YARACUY (ACTUALIZADO)'!$U$2:$U$73</definedName>
    <definedName name="FEDERAL">'[2]RESUMEN ESTADO'!$A$10:$A$35</definedName>
    <definedName name="IMPACTO_PARA_EL_SEN___BENEFICIOS">'PRTSEN YARACUY (ACTUALIZADO)'!$F$2:$F$73</definedName>
    <definedName name="Ingenieria">[3]VAR!$A$2:$A$10</definedName>
    <definedName name="LAPSO_DE_EJECUCION_DEL_PROYECTO___EN_NRO_DE__MESES">'PRTSEN YARACUY (ACTUALIZADO)'!$H$2:$H$73</definedName>
    <definedName name="MONTO_INVERSIÓN">'PRTSEN YARACUY (ACTUALIZADO)'!$G$2:$G$73</definedName>
    <definedName name="MUNICIPIO">'PRTSEN YARACUY (ACTUALIZADO)'!$Q$2:$Q$73</definedName>
    <definedName name="N°">'PRTSEN YARACUY (ACTUALIZADO)'!$A$2:$A$73</definedName>
    <definedName name="NIVEL_DE_TENSION_DE_LA_INSTALACION">'PRTSEN YARACUY (ACTUALIZADO)'!$M$2:$M$73</definedName>
    <definedName name="NIVELTENSION" localSheetId="2">[4]LISTA!$A$2:$A$10</definedName>
    <definedName name="NIVELTENSION">[5]LISTA!$A$2:$A$10</definedName>
    <definedName name="NOMBRE_DE_LA_INSTALACION">'PRTSEN YARACUY (ACTUALIZADO)'!$L$2:$L$73</definedName>
    <definedName name="NOMBRE_DEL_PROYECTO">'PRTSEN YARACUY (ACTUALIZADO)'!$B$2:$B$73</definedName>
    <definedName name="OBSERVACION1">'PRTSEN YARACUY (ACTUALIZADO)'!$AF$2:$AF$73</definedName>
    <definedName name="OBSERVACION2">'PRTSEN YARACUY (ACTUALIZADO)'!$AG$2:$AG$73</definedName>
    <definedName name="PRT_ESTADO_NNN">'PRTSEN YARACUY (ACTUALIZADO)'!$AD$2:$AD$73</definedName>
    <definedName name="SITUACION_ACTUAL_DEL_PROYECTO">'PRTSEN YARACUY (ACTUALIZADO)'!$E$2:$E$73</definedName>
    <definedName name="TIPO">'PRTSEN YARACUY (ACTUALIZADO)'!$AE$2:$AE$73</definedName>
    <definedName name="TIPO_DE_INSTALACION">'PRTSEN YARACUY (ACTUALIZADO)'!$K$2:$K$73</definedName>
    <definedName name="_xlnm.Print_Titles" localSheetId="0">'PRTSEN YARACUY (ACTUALIZADO)'!$1:$1</definedName>
    <definedName name="UNIDAD">#REF!</definedName>
    <definedName name="UNIDAD_DE_MEDIDA____MVA__MW__km">'PRTSEN YARACUY (ACTUALIZADO)'!$N$2:$N$73</definedName>
  </definedNames>
  <calcPr calcId="162913"/>
  <extLst>
    <ext xmlns:x15="http://schemas.microsoft.com/office/spreadsheetml/2010/11/main" uri="{FCE2AD5D-F65C-4FA6-A056-5C36A1767C68}">
      <x15:dataModel>
        <x15:modelTables>
          <x15:modelTable id="Rango1" name="Rango1" connection="Conexión1"/>
          <x15:modelTable id="Rango" name="Rango" connection="Conexió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0" i="88" l="1"/>
  <c r="K18" i="88"/>
  <c r="J18" i="88"/>
  <c r="I18" i="88"/>
  <c r="H18" i="88"/>
  <c r="G18" i="88"/>
  <c r="F18" i="88"/>
  <c r="E18" i="88"/>
  <c r="B17" i="88"/>
  <c r="D16" i="88"/>
  <c r="C16" i="88"/>
  <c r="B16" i="88"/>
  <c r="A12" i="88"/>
  <c r="A10" i="88"/>
  <c r="A8" i="88"/>
  <c r="A6" i="88"/>
  <c r="K4" i="88"/>
  <c r="J4" i="88"/>
  <c r="I4" i="88"/>
  <c r="H4" i="88"/>
  <c r="G4" i="88"/>
  <c r="F4" i="88"/>
  <c r="E4" i="88"/>
  <c r="C4" i="88"/>
  <c r="B4" i="88"/>
  <c r="A4" i="88"/>
  <c r="A20" i="87"/>
  <c r="K18" i="87"/>
  <c r="J18" i="87"/>
  <c r="I18" i="87"/>
  <c r="H18" i="87"/>
  <c r="G18" i="87"/>
  <c r="F18" i="87"/>
  <c r="E18" i="87"/>
  <c r="B17" i="87"/>
  <c r="D16" i="87"/>
  <c r="B16" i="87" s="1"/>
  <c r="C16" i="87"/>
  <c r="A12" i="87"/>
  <c r="A10" i="87"/>
  <c r="A8" i="87"/>
  <c r="A6" i="87"/>
  <c r="K4" i="87"/>
  <c r="J4" i="87"/>
  <c r="I4" i="87"/>
  <c r="H4" i="87"/>
  <c r="G4" i="87"/>
  <c r="F4" i="87"/>
  <c r="E4" i="87"/>
  <c r="C4" i="87"/>
  <c r="B4" i="87"/>
  <c r="A4" i="87"/>
  <c r="A20" i="86"/>
  <c r="K18" i="86"/>
  <c r="J18" i="86"/>
  <c r="I18" i="86"/>
  <c r="H18" i="86"/>
  <c r="G18" i="86"/>
  <c r="F18" i="86"/>
  <c r="E18" i="86"/>
  <c r="B17" i="86"/>
  <c r="D16" i="86"/>
  <c r="B16" i="86" s="1"/>
  <c r="C16" i="86"/>
  <c r="A12" i="86"/>
  <c r="A10" i="86"/>
  <c r="A8" i="86"/>
  <c r="A6" i="86"/>
  <c r="K4" i="86"/>
  <c r="J4" i="86"/>
  <c r="I4" i="86"/>
  <c r="H4" i="86"/>
  <c r="G4" i="86"/>
  <c r="F4" i="86"/>
  <c r="E4" i="86"/>
  <c r="C4" i="86"/>
  <c r="B4" i="86"/>
  <c r="A4" i="86"/>
  <c r="A20" i="85"/>
  <c r="K18" i="85"/>
  <c r="J18" i="85"/>
  <c r="I18" i="85"/>
  <c r="H18" i="85"/>
  <c r="G18" i="85"/>
  <c r="F18" i="85"/>
  <c r="E18" i="85"/>
  <c r="B17" i="85"/>
  <c r="D16" i="85"/>
  <c r="C16" i="85"/>
  <c r="B16" i="85"/>
  <c r="A12" i="85"/>
  <c r="A10" i="85"/>
  <c r="A8" i="85"/>
  <c r="A6" i="85"/>
  <c r="K4" i="85"/>
  <c r="J4" i="85"/>
  <c r="I4" i="85"/>
  <c r="H4" i="85"/>
  <c r="G4" i="85"/>
  <c r="F4" i="85"/>
  <c r="E4" i="85"/>
  <c r="C4" i="85"/>
  <c r="B4" i="85"/>
  <c r="A4" i="85"/>
  <c r="A20" i="84"/>
  <c r="K18" i="84"/>
  <c r="J18" i="84"/>
  <c r="I18" i="84"/>
  <c r="H18" i="84"/>
  <c r="G18" i="84"/>
  <c r="F18" i="84"/>
  <c r="E18" i="84"/>
  <c r="B17" i="84"/>
  <c r="D16" i="84"/>
  <c r="B16" i="84" s="1"/>
  <c r="C16" i="84"/>
  <c r="A12" i="84"/>
  <c r="A10" i="84"/>
  <c r="A8" i="84"/>
  <c r="A6" i="84"/>
  <c r="K4" i="84"/>
  <c r="J4" i="84"/>
  <c r="I4" i="84"/>
  <c r="H4" i="84"/>
  <c r="G4" i="84"/>
  <c r="F4" i="84"/>
  <c r="E4" i="84"/>
  <c r="C4" i="84"/>
  <c r="B4" i="84"/>
  <c r="A4" i="84"/>
  <c r="A20" i="83"/>
  <c r="K18" i="83"/>
  <c r="J18" i="83"/>
  <c r="I18" i="83"/>
  <c r="H18" i="83"/>
  <c r="G18" i="83"/>
  <c r="F18" i="83"/>
  <c r="E18" i="83"/>
  <c r="B17" i="83"/>
  <c r="D16" i="83"/>
  <c r="B16" i="83" s="1"/>
  <c r="C16" i="83"/>
  <c r="A12" i="83"/>
  <c r="A10" i="83"/>
  <c r="A8" i="83"/>
  <c r="A6" i="83"/>
  <c r="K4" i="83"/>
  <c r="J4" i="83"/>
  <c r="I4" i="83"/>
  <c r="H4" i="83"/>
  <c r="G4" i="83"/>
  <c r="F4" i="83"/>
  <c r="E4" i="83"/>
  <c r="C4" i="83"/>
  <c r="B4" i="83"/>
  <c r="A4" i="83"/>
  <c r="A20" i="82"/>
  <c r="K18" i="82"/>
  <c r="J18" i="82"/>
  <c r="I18" i="82"/>
  <c r="H18" i="82"/>
  <c r="G18" i="82"/>
  <c r="F18" i="82"/>
  <c r="E18" i="82"/>
  <c r="B17" i="82"/>
  <c r="D16" i="82"/>
  <c r="C16" i="82"/>
  <c r="B16" i="82"/>
  <c r="A12" i="82"/>
  <c r="A10" i="82"/>
  <c r="A8" i="82"/>
  <c r="A6" i="82"/>
  <c r="K4" i="82"/>
  <c r="J4" i="82"/>
  <c r="I4" i="82"/>
  <c r="H4" i="82"/>
  <c r="G4" i="82"/>
  <c r="F4" i="82"/>
  <c r="E4" i="82"/>
  <c r="C4" i="82"/>
  <c r="B4" i="82"/>
  <c r="A4" i="82"/>
  <c r="A20" i="81"/>
  <c r="K18" i="81"/>
  <c r="J18" i="81"/>
  <c r="I18" i="81"/>
  <c r="H18" i="81"/>
  <c r="G18" i="81"/>
  <c r="F18" i="81"/>
  <c r="E18" i="81"/>
  <c r="B17" i="81"/>
  <c r="D16" i="81"/>
  <c r="B16" i="81" s="1"/>
  <c r="C16" i="81"/>
  <c r="A12" i="81"/>
  <c r="A10" i="81"/>
  <c r="A8" i="81"/>
  <c r="A6" i="81"/>
  <c r="K4" i="81"/>
  <c r="J4" i="81"/>
  <c r="I4" i="81"/>
  <c r="H4" i="81"/>
  <c r="G4" i="81"/>
  <c r="F4" i="81"/>
  <c r="E4" i="81"/>
  <c r="C4" i="81"/>
  <c r="B4" i="81"/>
  <c r="A4" i="81"/>
  <c r="A20" i="80"/>
  <c r="K18" i="80"/>
  <c r="J18" i="80"/>
  <c r="I18" i="80"/>
  <c r="H18" i="80"/>
  <c r="G18" i="80"/>
  <c r="F18" i="80"/>
  <c r="E18" i="80"/>
  <c r="B17" i="80"/>
  <c r="D16" i="80"/>
  <c r="C16" i="80"/>
  <c r="B16" i="80"/>
  <c r="A12" i="80"/>
  <c r="A10" i="80"/>
  <c r="A8" i="80"/>
  <c r="A6" i="80"/>
  <c r="K4" i="80"/>
  <c r="J4" i="80"/>
  <c r="I4" i="80"/>
  <c r="H4" i="80"/>
  <c r="G4" i="80"/>
  <c r="F4" i="80"/>
  <c r="E4" i="80"/>
  <c r="C4" i="80"/>
  <c r="B4" i="80"/>
  <c r="A4" i="80"/>
  <c r="A20" i="79"/>
  <c r="K18" i="79"/>
  <c r="J18" i="79"/>
  <c r="I18" i="79"/>
  <c r="H18" i="79"/>
  <c r="G18" i="79"/>
  <c r="F18" i="79"/>
  <c r="E18" i="79"/>
  <c r="B17" i="79"/>
  <c r="D16" i="79"/>
  <c r="B16" i="79" s="1"/>
  <c r="C16" i="79"/>
  <c r="A12" i="79"/>
  <c r="A10" i="79"/>
  <c r="A8" i="79"/>
  <c r="A6" i="79"/>
  <c r="K4" i="79"/>
  <c r="J4" i="79"/>
  <c r="I4" i="79"/>
  <c r="H4" i="79"/>
  <c r="G4" i="79"/>
  <c r="F4" i="79"/>
  <c r="E4" i="79"/>
  <c r="C4" i="79"/>
  <c r="B4" i="79"/>
  <c r="A4" i="79"/>
  <c r="A20" i="78"/>
  <c r="K18" i="78"/>
  <c r="J18" i="78"/>
  <c r="I18" i="78"/>
  <c r="H18" i="78"/>
  <c r="G18" i="78"/>
  <c r="F18" i="78"/>
  <c r="E18" i="78"/>
  <c r="B17" i="78"/>
  <c r="D16" i="78"/>
  <c r="B16" i="78" s="1"/>
  <c r="C16" i="78"/>
  <c r="A12" i="78"/>
  <c r="A10" i="78"/>
  <c r="A8" i="78"/>
  <c r="A6" i="78"/>
  <c r="K4" i="78"/>
  <c r="J4" i="78"/>
  <c r="I4" i="78"/>
  <c r="H4" i="78"/>
  <c r="G4" i="78"/>
  <c r="F4" i="78"/>
  <c r="E4" i="78"/>
  <c r="C4" i="78"/>
  <c r="B4" i="78"/>
  <c r="A4" i="78"/>
  <c r="A20" i="77"/>
  <c r="K18" i="77"/>
  <c r="J18" i="77"/>
  <c r="I18" i="77"/>
  <c r="H18" i="77"/>
  <c r="G18" i="77"/>
  <c r="F18" i="77"/>
  <c r="E18" i="77"/>
  <c r="B17" i="77"/>
  <c r="D16" i="77"/>
  <c r="C16" i="77"/>
  <c r="B16" i="77"/>
  <c r="A12" i="77"/>
  <c r="A10" i="77"/>
  <c r="A8" i="77"/>
  <c r="A6" i="77"/>
  <c r="K4" i="77"/>
  <c r="J4" i="77"/>
  <c r="I4" i="77"/>
  <c r="H4" i="77"/>
  <c r="G4" i="77"/>
  <c r="F4" i="77"/>
  <c r="E4" i="77"/>
  <c r="C4" i="77"/>
  <c r="B4" i="77"/>
  <c r="A4" i="77"/>
  <c r="A20" i="76"/>
  <c r="K18" i="76"/>
  <c r="J18" i="76"/>
  <c r="I18" i="76"/>
  <c r="H18" i="76"/>
  <c r="G18" i="76"/>
  <c r="F18" i="76"/>
  <c r="E18" i="76"/>
  <c r="B17" i="76"/>
  <c r="D16" i="76"/>
  <c r="B16" i="76" s="1"/>
  <c r="C16" i="76"/>
  <c r="A12" i="76"/>
  <c r="A10" i="76"/>
  <c r="A8" i="76"/>
  <c r="A6" i="76"/>
  <c r="K4" i="76"/>
  <c r="J4" i="76"/>
  <c r="I4" i="76"/>
  <c r="H4" i="76"/>
  <c r="G4" i="76"/>
  <c r="F4" i="76"/>
  <c r="E4" i="76"/>
  <c r="C4" i="76"/>
  <c r="B4" i="76"/>
  <c r="A4" i="76"/>
  <c r="A20" i="75"/>
  <c r="K18" i="75"/>
  <c r="J18" i="75"/>
  <c r="I18" i="75"/>
  <c r="H18" i="75"/>
  <c r="G18" i="75"/>
  <c r="F18" i="75"/>
  <c r="E18" i="75"/>
  <c r="B17" i="75"/>
  <c r="D16" i="75"/>
  <c r="B16" i="75" s="1"/>
  <c r="C16" i="75"/>
  <c r="A12" i="75"/>
  <c r="A10" i="75"/>
  <c r="A8" i="75"/>
  <c r="A6" i="75"/>
  <c r="K4" i="75"/>
  <c r="J4" i="75"/>
  <c r="I4" i="75"/>
  <c r="H4" i="75"/>
  <c r="G4" i="75"/>
  <c r="F4" i="75"/>
  <c r="E4" i="75"/>
  <c r="C4" i="75"/>
  <c r="B4" i="75"/>
  <c r="A4" i="75"/>
  <c r="A20" i="74"/>
  <c r="K18" i="74"/>
  <c r="J18" i="74"/>
  <c r="I18" i="74"/>
  <c r="H18" i="74"/>
  <c r="G18" i="74"/>
  <c r="F18" i="74"/>
  <c r="E18" i="74"/>
  <c r="B17" i="74"/>
  <c r="D16" i="74"/>
  <c r="C16" i="74"/>
  <c r="B16" i="74"/>
  <c r="A12" i="74"/>
  <c r="A10" i="74"/>
  <c r="A8" i="74"/>
  <c r="A6" i="74"/>
  <c r="K4" i="74"/>
  <c r="J4" i="74"/>
  <c r="I4" i="74"/>
  <c r="H4" i="74"/>
  <c r="G4" i="74"/>
  <c r="F4" i="74"/>
  <c r="E4" i="74"/>
  <c r="C4" i="74"/>
  <c r="B4" i="74"/>
  <c r="A4" i="74"/>
  <c r="A20" i="73"/>
  <c r="K18" i="73"/>
  <c r="J18" i="73"/>
  <c r="I18" i="73"/>
  <c r="H18" i="73"/>
  <c r="G18" i="73"/>
  <c r="F18" i="73"/>
  <c r="E18" i="73"/>
  <c r="B17" i="73"/>
  <c r="D16" i="73"/>
  <c r="C16" i="73"/>
  <c r="B16" i="73"/>
  <c r="A12" i="73"/>
  <c r="A10" i="73"/>
  <c r="A8" i="73"/>
  <c r="A6" i="73"/>
  <c r="K4" i="73"/>
  <c r="J4" i="73"/>
  <c r="I4" i="73"/>
  <c r="H4" i="73"/>
  <c r="G4" i="73"/>
  <c r="F4" i="73"/>
  <c r="E4" i="73"/>
  <c r="C4" i="73"/>
  <c r="B4" i="73"/>
  <c r="A4" i="73"/>
  <c r="A20" i="72"/>
  <c r="K18" i="72"/>
  <c r="J18" i="72"/>
  <c r="I18" i="72"/>
  <c r="H18" i="72"/>
  <c r="G18" i="72"/>
  <c r="F18" i="72"/>
  <c r="E18" i="72"/>
  <c r="B17" i="72"/>
  <c r="D16" i="72"/>
  <c r="C16" i="72"/>
  <c r="B16" i="72"/>
  <c r="A12" i="72"/>
  <c r="A10" i="72"/>
  <c r="A8" i="72"/>
  <c r="A6" i="72"/>
  <c r="K4" i="72"/>
  <c r="J4" i="72"/>
  <c r="I4" i="72"/>
  <c r="H4" i="72"/>
  <c r="G4" i="72"/>
  <c r="F4" i="72"/>
  <c r="E4" i="72"/>
  <c r="C4" i="72"/>
  <c r="B4" i="72"/>
  <c r="A4" i="72"/>
  <c r="A20" i="71"/>
  <c r="K18" i="71"/>
  <c r="J18" i="71"/>
  <c r="I18" i="71"/>
  <c r="H18" i="71"/>
  <c r="G18" i="71"/>
  <c r="F18" i="71"/>
  <c r="E18" i="71"/>
  <c r="B17" i="71"/>
  <c r="D16" i="71"/>
  <c r="B16" i="71" s="1"/>
  <c r="C16" i="71"/>
  <c r="A12" i="71"/>
  <c r="A10" i="71"/>
  <c r="A8" i="71"/>
  <c r="A6" i="71"/>
  <c r="K4" i="71"/>
  <c r="J4" i="71"/>
  <c r="I4" i="71"/>
  <c r="H4" i="71"/>
  <c r="G4" i="71"/>
  <c r="F4" i="71"/>
  <c r="E4" i="71"/>
  <c r="C4" i="71"/>
  <c r="B4" i="71"/>
  <c r="A4" i="71"/>
  <c r="A20" i="70"/>
  <c r="K18" i="70"/>
  <c r="J18" i="70"/>
  <c r="I18" i="70"/>
  <c r="H18" i="70"/>
  <c r="G18" i="70"/>
  <c r="F18" i="70"/>
  <c r="E18" i="70"/>
  <c r="B17" i="70"/>
  <c r="D16" i="70"/>
  <c r="C16" i="70"/>
  <c r="B16" i="70"/>
  <c r="A12" i="70"/>
  <c r="A10" i="70"/>
  <c r="A8" i="70"/>
  <c r="A6" i="70"/>
  <c r="K4" i="70"/>
  <c r="J4" i="70"/>
  <c r="I4" i="70"/>
  <c r="H4" i="70"/>
  <c r="G4" i="70"/>
  <c r="F4" i="70"/>
  <c r="E4" i="70"/>
  <c r="C4" i="70"/>
  <c r="B4" i="70"/>
  <c r="A4" i="70"/>
  <c r="A20" i="69"/>
  <c r="K18" i="69"/>
  <c r="J18" i="69"/>
  <c r="I18" i="69"/>
  <c r="H18" i="69"/>
  <c r="G18" i="69"/>
  <c r="F18" i="69"/>
  <c r="E18" i="69"/>
  <c r="B17" i="69"/>
  <c r="D16" i="69"/>
  <c r="B16" i="69" s="1"/>
  <c r="C16" i="69"/>
  <c r="A12" i="69"/>
  <c r="A10" i="69"/>
  <c r="A8" i="69"/>
  <c r="A6" i="69"/>
  <c r="K4" i="69"/>
  <c r="J4" i="69"/>
  <c r="I4" i="69"/>
  <c r="H4" i="69"/>
  <c r="G4" i="69"/>
  <c r="F4" i="69"/>
  <c r="E4" i="69"/>
  <c r="C4" i="69"/>
  <c r="B4" i="69"/>
  <c r="A4" i="69"/>
  <c r="A20" i="68"/>
  <c r="K18" i="68"/>
  <c r="J18" i="68"/>
  <c r="I18" i="68"/>
  <c r="H18" i="68"/>
  <c r="G18" i="68"/>
  <c r="F18" i="68"/>
  <c r="E18" i="68"/>
  <c r="B17" i="68"/>
  <c r="D16" i="68"/>
  <c r="C16" i="68"/>
  <c r="B16" i="68" s="1"/>
  <c r="A12" i="68"/>
  <c r="A10" i="68"/>
  <c r="A8" i="68"/>
  <c r="A6" i="68"/>
  <c r="K4" i="68"/>
  <c r="J4" i="68"/>
  <c r="I4" i="68"/>
  <c r="H4" i="68"/>
  <c r="G4" i="68"/>
  <c r="F4" i="68"/>
  <c r="E4" i="68"/>
  <c r="C4" i="68"/>
  <c r="B4" i="68"/>
  <c r="A4" i="68"/>
  <c r="A20" i="67"/>
  <c r="K18" i="67"/>
  <c r="J18" i="67"/>
  <c r="I18" i="67"/>
  <c r="H18" i="67"/>
  <c r="G18" i="67"/>
  <c r="F18" i="67"/>
  <c r="E18" i="67"/>
  <c r="B17" i="67"/>
  <c r="D16" i="67"/>
  <c r="B16" i="67" s="1"/>
  <c r="C16" i="67"/>
  <c r="A12" i="67"/>
  <c r="A10" i="67"/>
  <c r="A8" i="67"/>
  <c r="A6" i="67"/>
  <c r="K4" i="67"/>
  <c r="J4" i="67"/>
  <c r="I4" i="67"/>
  <c r="H4" i="67"/>
  <c r="G4" i="67"/>
  <c r="F4" i="67"/>
  <c r="E4" i="67"/>
  <c r="C4" i="67"/>
  <c r="B4" i="67"/>
  <c r="A4" i="67"/>
  <c r="A20" i="66"/>
  <c r="K18" i="66"/>
  <c r="J18" i="66"/>
  <c r="I18" i="66"/>
  <c r="H18" i="66"/>
  <c r="G18" i="66"/>
  <c r="F18" i="66"/>
  <c r="E18" i="66"/>
  <c r="B17" i="66"/>
  <c r="D16" i="66"/>
  <c r="B16" i="66" s="1"/>
  <c r="C16" i="66"/>
  <c r="A12" i="66"/>
  <c r="A10" i="66"/>
  <c r="A8" i="66"/>
  <c r="A6" i="66"/>
  <c r="K4" i="66"/>
  <c r="J4" i="66"/>
  <c r="I4" i="66"/>
  <c r="H4" i="66"/>
  <c r="G4" i="66"/>
  <c r="F4" i="66"/>
  <c r="E4" i="66"/>
  <c r="C4" i="66"/>
  <c r="B4" i="66"/>
  <c r="A4" i="66"/>
  <c r="A20" i="65"/>
  <c r="K18" i="65"/>
  <c r="J18" i="65"/>
  <c r="I18" i="65"/>
  <c r="H18" i="65"/>
  <c r="G18" i="65"/>
  <c r="F18" i="65"/>
  <c r="E18" i="65"/>
  <c r="B17" i="65"/>
  <c r="D16" i="65"/>
  <c r="C16" i="65"/>
  <c r="B16" i="65" s="1"/>
  <c r="A12" i="65"/>
  <c r="A10" i="65"/>
  <c r="A8" i="65"/>
  <c r="A6" i="65"/>
  <c r="K4" i="65"/>
  <c r="J4" i="65"/>
  <c r="I4" i="65"/>
  <c r="H4" i="65"/>
  <c r="G4" i="65"/>
  <c r="F4" i="65"/>
  <c r="E4" i="65"/>
  <c r="C4" i="65"/>
  <c r="B4" i="65"/>
  <c r="A4" i="65"/>
  <c r="A20" i="64"/>
  <c r="K18" i="64"/>
  <c r="J18" i="64"/>
  <c r="I18" i="64"/>
  <c r="H18" i="64"/>
  <c r="G18" i="64"/>
  <c r="F18" i="64"/>
  <c r="E18" i="64"/>
  <c r="B17" i="64"/>
  <c r="D16" i="64"/>
  <c r="B16" i="64" s="1"/>
  <c r="C16" i="64"/>
  <c r="A12" i="64"/>
  <c r="A10" i="64"/>
  <c r="A8" i="64"/>
  <c r="A6" i="64"/>
  <c r="K4" i="64"/>
  <c r="J4" i="64"/>
  <c r="I4" i="64"/>
  <c r="H4" i="64"/>
  <c r="G4" i="64"/>
  <c r="F4" i="64"/>
  <c r="E4" i="64"/>
  <c r="C4" i="64"/>
  <c r="B4" i="64"/>
  <c r="A4" i="64"/>
  <c r="A20" i="63"/>
  <c r="K18" i="63"/>
  <c r="J18" i="63"/>
  <c r="I18" i="63"/>
  <c r="H18" i="63"/>
  <c r="G18" i="63"/>
  <c r="F18" i="63"/>
  <c r="E18" i="63"/>
  <c r="B17" i="63"/>
  <c r="D16" i="63"/>
  <c r="B16" i="63" s="1"/>
  <c r="C16" i="63"/>
  <c r="A12" i="63"/>
  <c r="A10" i="63"/>
  <c r="A8" i="63"/>
  <c r="A6" i="63"/>
  <c r="K4" i="63"/>
  <c r="J4" i="63"/>
  <c r="I4" i="63"/>
  <c r="H4" i="63"/>
  <c r="G4" i="63"/>
  <c r="F4" i="63"/>
  <c r="E4" i="63"/>
  <c r="C4" i="63"/>
  <c r="B4" i="63"/>
  <c r="A4" i="63"/>
  <c r="A20" i="62"/>
  <c r="K18" i="62"/>
  <c r="J18" i="62"/>
  <c r="I18" i="62"/>
  <c r="H18" i="62"/>
  <c r="G18" i="62"/>
  <c r="F18" i="62"/>
  <c r="E18" i="62"/>
  <c r="B17" i="62"/>
  <c r="D16" i="62"/>
  <c r="C16" i="62"/>
  <c r="A12" i="62"/>
  <c r="A10" i="62"/>
  <c r="A8" i="62"/>
  <c r="A6" i="62"/>
  <c r="K4" i="62"/>
  <c r="J4" i="62"/>
  <c r="I4" i="62"/>
  <c r="H4" i="62"/>
  <c r="G4" i="62"/>
  <c r="F4" i="62"/>
  <c r="E4" i="62"/>
  <c r="C4" i="62"/>
  <c r="B4" i="62"/>
  <c r="A4" i="62"/>
  <c r="A20" i="61"/>
  <c r="K18" i="61"/>
  <c r="J18" i="61"/>
  <c r="I18" i="61"/>
  <c r="H18" i="61"/>
  <c r="G18" i="61"/>
  <c r="F18" i="61"/>
  <c r="E18" i="61"/>
  <c r="B17" i="61"/>
  <c r="D16" i="61"/>
  <c r="C16" i="61"/>
  <c r="B16" i="61"/>
  <c r="A12" i="61"/>
  <c r="A10" i="61"/>
  <c r="A8" i="61"/>
  <c r="A6" i="61"/>
  <c r="K4" i="61"/>
  <c r="J4" i="61"/>
  <c r="I4" i="61"/>
  <c r="H4" i="61"/>
  <c r="G4" i="61"/>
  <c r="F4" i="61"/>
  <c r="E4" i="61"/>
  <c r="C4" i="61"/>
  <c r="B4" i="61"/>
  <c r="A4" i="61"/>
  <c r="A20" i="60"/>
  <c r="K18" i="60"/>
  <c r="J18" i="60"/>
  <c r="I18" i="60"/>
  <c r="H18" i="60"/>
  <c r="G18" i="60"/>
  <c r="F18" i="60"/>
  <c r="E18" i="60"/>
  <c r="B17" i="60"/>
  <c r="D16" i="60"/>
  <c r="C16" i="60"/>
  <c r="B16" i="60"/>
  <c r="A12" i="60"/>
  <c r="A10" i="60"/>
  <c r="A8" i="60"/>
  <c r="A6" i="60"/>
  <c r="K4" i="60"/>
  <c r="J4" i="60"/>
  <c r="I4" i="60"/>
  <c r="H4" i="60"/>
  <c r="G4" i="60"/>
  <c r="F4" i="60"/>
  <c r="E4" i="60"/>
  <c r="C4" i="60"/>
  <c r="B4" i="60"/>
  <c r="A4" i="60"/>
  <c r="A20" i="59"/>
  <c r="K18" i="59"/>
  <c r="J18" i="59"/>
  <c r="I18" i="59"/>
  <c r="H18" i="59"/>
  <c r="G18" i="59"/>
  <c r="F18" i="59"/>
  <c r="E18" i="59"/>
  <c r="B17" i="59"/>
  <c r="D16" i="59"/>
  <c r="B16" i="59" s="1"/>
  <c r="C16" i="59"/>
  <c r="A12" i="59"/>
  <c r="A10" i="59"/>
  <c r="A8" i="59"/>
  <c r="A6" i="59"/>
  <c r="K4" i="59"/>
  <c r="J4" i="59"/>
  <c r="I4" i="59"/>
  <c r="H4" i="59"/>
  <c r="G4" i="59"/>
  <c r="F4" i="59"/>
  <c r="E4" i="59"/>
  <c r="C4" i="59"/>
  <c r="B4" i="59"/>
  <c r="A4" i="59"/>
  <c r="A20" i="58"/>
  <c r="K18" i="58"/>
  <c r="J18" i="58"/>
  <c r="I18" i="58"/>
  <c r="H18" i="58"/>
  <c r="G18" i="58"/>
  <c r="F18" i="58"/>
  <c r="E18" i="58"/>
  <c r="B17" i="58"/>
  <c r="D16" i="58"/>
  <c r="C16" i="58"/>
  <c r="B16" i="58"/>
  <c r="A12" i="58"/>
  <c r="A10" i="58"/>
  <c r="A8" i="58"/>
  <c r="A6" i="58"/>
  <c r="K4" i="58"/>
  <c r="J4" i="58"/>
  <c r="I4" i="58"/>
  <c r="H4" i="58"/>
  <c r="G4" i="58"/>
  <c r="F4" i="58"/>
  <c r="E4" i="58"/>
  <c r="C4" i="58"/>
  <c r="B4" i="58"/>
  <c r="A4" i="58"/>
  <c r="A20" i="57"/>
  <c r="K18" i="57"/>
  <c r="J18" i="57"/>
  <c r="I18" i="57"/>
  <c r="H18" i="57"/>
  <c r="G18" i="57"/>
  <c r="F18" i="57"/>
  <c r="E18" i="57"/>
  <c r="B17" i="57"/>
  <c r="D16" i="57"/>
  <c r="B16" i="57" s="1"/>
  <c r="C16" i="57"/>
  <c r="A12" i="57"/>
  <c r="A10" i="57"/>
  <c r="A8" i="57"/>
  <c r="A6" i="57"/>
  <c r="K4" i="57"/>
  <c r="J4" i="57"/>
  <c r="I4" i="57"/>
  <c r="H4" i="57"/>
  <c r="G4" i="57"/>
  <c r="F4" i="57"/>
  <c r="E4" i="57"/>
  <c r="C4" i="57"/>
  <c r="B4" i="57"/>
  <c r="A4" i="57"/>
  <c r="A20" i="56"/>
  <c r="K18" i="56"/>
  <c r="J18" i="56"/>
  <c r="I18" i="56"/>
  <c r="H18" i="56"/>
  <c r="G18" i="56"/>
  <c r="F18" i="56"/>
  <c r="E18" i="56"/>
  <c r="B17" i="56"/>
  <c r="D16" i="56"/>
  <c r="B16" i="56" s="1"/>
  <c r="C16" i="56"/>
  <c r="A12" i="56"/>
  <c r="A10" i="56"/>
  <c r="A8" i="56"/>
  <c r="A6" i="56"/>
  <c r="K4" i="56"/>
  <c r="J4" i="56"/>
  <c r="I4" i="56"/>
  <c r="H4" i="56"/>
  <c r="G4" i="56"/>
  <c r="F4" i="56"/>
  <c r="E4" i="56"/>
  <c r="C4" i="56"/>
  <c r="B4" i="56"/>
  <c r="A4" i="56"/>
  <c r="A20" i="55"/>
  <c r="K18" i="55"/>
  <c r="J18" i="55"/>
  <c r="I18" i="55"/>
  <c r="H18" i="55"/>
  <c r="G18" i="55"/>
  <c r="F18" i="55"/>
  <c r="E18" i="55"/>
  <c r="B17" i="55"/>
  <c r="D16" i="55"/>
  <c r="B16" i="55" s="1"/>
  <c r="C16" i="55"/>
  <c r="A12" i="55"/>
  <c r="A10" i="55"/>
  <c r="A8" i="55"/>
  <c r="A6" i="55"/>
  <c r="K4" i="55"/>
  <c r="J4" i="55"/>
  <c r="I4" i="55"/>
  <c r="H4" i="55"/>
  <c r="G4" i="55"/>
  <c r="F4" i="55"/>
  <c r="E4" i="55"/>
  <c r="C4" i="55"/>
  <c r="B4" i="55"/>
  <c r="A4" i="55"/>
  <c r="A20" i="54"/>
  <c r="K18" i="54"/>
  <c r="J18" i="54"/>
  <c r="I18" i="54"/>
  <c r="H18" i="54"/>
  <c r="G18" i="54"/>
  <c r="F18" i="54"/>
  <c r="E18" i="54"/>
  <c r="B17" i="54"/>
  <c r="D16" i="54"/>
  <c r="B16" i="54" s="1"/>
  <c r="C16" i="54"/>
  <c r="A12" i="54"/>
  <c r="A10" i="54"/>
  <c r="A8" i="54"/>
  <c r="A6" i="54"/>
  <c r="K4" i="54"/>
  <c r="J4" i="54"/>
  <c r="I4" i="54"/>
  <c r="H4" i="54"/>
  <c r="G4" i="54"/>
  <c r="F4" i="54"/>
  <c r="E4" i="54"/>
  <c r="C4" i="54"/>
  <c r="B4" i="54"/>
  <c r="A4" i="54"/>
  <c r="A20" i="53"/>
  <c r="K18" i="53"/>
  <c r="J18" i="53"/>
  <c r="I18" i="53"/>
  <c r="H18" i="53"/>
  <c r="G18" i="53"/>
  <c r="F18" i="53"/>
  <c r="E18" i="53"/>
  <c r="B17" i="53"/>
  <c r="D16" i="53"/>
  <c r="C16" i="53"/>
  <c r="B16" i="53"/>
  <c r="A12" i="53"/>
  <c r="A10" i="53"/>
  <c r="A8" i="53"/>
  <c r="A6" i="53"/>
  <c r="K4" i="53"/>
  <c r="J4" i="53"/>
  <c r="I4" i="53"/>
  <c r="H4" i="53"/>
  <c r="G4" i="53"/>
  <c r="F4" i="53"/>
  <c r="E4" i="53"/>
  <c r="C4" i="53"/>
  <c r="B4" i="53"/>
  <c r="A4" i="53"/>
  <c r="A20" i="52"/>
  <c r="K18" i="52"/>
  <c r="J18" i="52"/>
  <c r="I18" i="52"/>
  <c r="H18" i="52"/>
  <c r="G18" i="52"/>
  <c r="F18" i="52"/>
  <c r="E18" i="52"/>
  <c r="B17" i="52"/>
  <c r="D16" i="52"/>
  <c r="B16" i="52" s="1"/>
  <c r="C16" i="52"/>
  <c r="A12" i="52"/>
  <c r="A10" i="52"/>
  <c r="A8" i="52"/>
  <c r="A6" i="52"/>
  <c r="K4" i="52"/>
  <c r="J4" i="52"/>
  <c r="I4" i="52"/>
  <c r="H4" i="52"/>
  <c r="G4" i="52"/>
  <c r="F4" i="52"/>
  <c r="E4" i="52"/>
  <c r="C4" i="52"/>
  <c r="B4" i="52"/>
  <c r="A4" i="52"/>
  <c r="A20" i="51"/>
  <c r="K18" i="51"/>
  <c r="J18" i="51"/>
  <c r="I18" i="51"/>
  <c r="H18" i="51"/>
  <c r="G18" i="51"/>
  <c r="F18" i="51"/>
  <c r="E18" i="51"/>
  <c r="B17" i="51"/>
  <c r="D16" i="51"/>
  <c r="C16" i="51"/>
  <c r="B16" i="51"/>
  <c r="A12" i="51"/>
  <c r="A10" i="51"/>
  <c r="A8" i="51"/>
  <c r="A6" i="51"/>
  <c r="K4" i="51"/>
  <c r="J4" i="51"/>
  <c r="I4" i="51"/>
  <c r="H4" i="51"/>
  <c r="G4" i="51"/>
  <c r="F4" i="51"/>
  <c r="E4" i="51"/>
  <c r="C4" i="51"/>
  <c r="B4" i="51"/>
  <c r="A4" i="51"/>
  <c r="A20" i="50"/>
  <c r="K18" i="50"/>
  <c r="J18" i="50"/>
  <c r="I18" i="50"/>
  <c r="H18" i="50"/>
  <c r="G18" i="50"/>
  <c r="F18" i="50"/>
  <c r="E18" i="50"/>
  <c r="B17" i="50"/>
  <c r="D16" i="50"/>
  <c r="B16" i="50" s="1"/>
  <c r="C16" i="50"/>
  <c r="A12" i="50"/>
  <c r="A10" i="50"/>
  <c r="A8" i="50"/>
  <c r="A6" i="50"/>
  <c r="K4" i="50"/>
  <c r="J4" i="50"/>
  <c r="I4" i="50"/>
  <c r="H4" i="50"/>
  <c r="G4" i="50"/>
  <c r="F4" i="50"/>
  <c r="E4" i="50"/>
  <c r="C4" i="50"/>
  <c r="B4" i="50"/>
  <c r="A4" i="50"/>
  <c r="A20" i="49"/>
  <c r="K18" i="49"/>
  <c r="J18" i="49"/>
  <c r="I18" i="49"/>
  <c r="H18" i="49"/>
  <c r="G18" i="49"/>
  <c r="F18" i="49"/>
  <c r="E18" i="49"/>
  <c r="B17" i="49"/>
  <c r="D16" i="49"/>
  <c r="B16" i="49" s="1"/>
  <c r="C16" i="49"/>
  <c r="A12" i="49"/>
  <c r="A10" i="49"/>
  <c r="A8" i="49"/>
  <c r="A6" i="49"/>
  <c r="K4" i="49"/>
  <c r="J4" i="49"/>
  <c r="I4" i="49"/>
  <c r="H4" i="49"/>
  <c r="G4" i="49"/>
  <c r="F4" i="49"/>
  <c r="E4" i="49"/>
  <c r="C4" i="49"/>
  <c r="B4" i="49"/>
  <c r="A4" i="49"/>
  <c r="A20" i="48"/>
  <c r="K18" i="48"/>
  <c r="J18" i="48"/>
  <c r="I18" i="48"/>
  <c r="H18" i="48"/>
  <c r="G18" i="48"/>
  <c r="F18" i="48"/>
  <c r="E18" i="48"/>
  <c r="B17" i="48"/>
  <c r="D16" i="48"/>
  <c r="B16" i="48" s="1"/>
  <c r="C16" i="48"/>
  <c r="A12" i="48"/>
  <c r="A10" i="48"/>
  <c r="A8" i="48"/>
  <c r="A6" i="48"/>
  <c r="K4" i="48"/>
  <c r="J4" i="48"/>
  <c r="I4" i="48"/>
  <c r="H4" i="48"/>
  <c r="G4" i="48"/>
  <c r="F4" i="48"/>
  <c r="E4" i="48"/>
  <c r="C4" i="48"/>
  <c r="B4" i="48"/>
  <c r="A4" i="48"/>
  <c r="A20" i="47"/>
  <c r="K18" i="47"/>
  <c r="J18" i="47"/>
  <c r="I18" i="47"/>
  <c r="H18" i="47"/>
  <c r="G18" i="47"/>
  <c r="F18" i="47"/>
  <c r="E18" i="47"/>
  <c r="B17" i="47"/>
  <c r="D16" i="47"/>
  <c r="C16" i="47"/>
  <c r="B16" i="47" s="1"/>
  <c r="A12" i="47"/>
  <c r="A10" i="47"/>
  <c r="A8" i="47"/>
  <c r="A6" i="47"/>
  <c r="K4" i="47"/>
  <c r="J4" i="47"/>
  <c r="I4" i="47"/>
  <c r="H4" i="47"/>
  <c r="G4" i="47"/>
  <c r="F4" i="47"/>
  <c r="E4" i="47"/>
  <c r="C4" i="47"/>
  <c r="B4" i="47"/>
  <c r="A4" i="47"/>
  <c r="A20" i="46"/>
  <c r="K18" i="46"/>
  <c r="J18" i="46"/>
  <c r="I18" i="46"/>
  <c r="H18" i="46"/>
  <c r="G18" i="46"/>
  <c r="F18" i="46"/>
  <c r="E18" i="46"/>
  <c r="B17" i="46"/>
  <c r="D16" i="46"/>
  <c r="B16" i="46" s="1"/>
  <c r="C16" i="46"/>
  <c r="A12" i="46"/>
  <c r="A10" i="46"/>
  <c r="A8" i="46"/>
  <c r="A6" i="46"/>
  <c r="K4" i="46"/>
  <c r="J4" i="46"/>
  <c r="I4" i="46"/>
  <c r="H4" i="46"/>
  <c r="G4" i="46"/>
  <c r="F4" i="46"/>
  <c r="E4" i="46"/>
  <c r="C4" i="46"/>
  <c r="B4" i="46"/>
  <c r="A4" i="46"/>
  <c r="A20" i="45"/>
  <c r="K18" i="45"/>
  <c r="J18" i="45"/>
  <c r="I18" i="45"/>
  <c r="H18" i="45"/>
  <c r="G18" i="45"/>
  <c r="F18" i="45"/>
  <c r="E18" i="45"/>
  <c r="B17" i="45"/>
  <c r="D16" i="45"/>
  <c r="C16" i="45"/>
  <c r="B16" i="45"/>
  <c r="A12" i="45"/>
  <c r="A10" i="45"/>
  <c r="A8" i="45"/>
  <c r="A6" i="45"/>
  <c r="K4" i="45"/>
  <c r="J4" i="45"/>
  <c r="I4" i="45"/>
  <c r="H4" i="45"/>
  <c r="G4" i="45"/>
  <c r="F4" i="45"/>
  <c r="E4" i="45"/>
  <c r="C4" i="45"/>
  <c r="B4" i="45"/>
  <c r="A4" i="45"/>
  <c r="A20" i="44"/>
  <c r="K18" i="44"/>
  <c r="J18" i="44"/>
  <c r="I18" i="44"/>
  <c r="H18" i="44"/>
  <c r="G18" i="44"/>
  <c r="F18" i="44"/>
  <c r="E18" i="44"/>
  <c r="B17" i="44"/>
  <c r="D16" i="44"/>
  <c r="B16" i="44" s="1"/>
  <c r="C16" i="44"/>
  <c r="A12" i="44"/>
  <c r="A10" i="44"/>
  <c r="A8" i="44"/>
  <c r="A6" i="44"/>
  <c r="K4" i="44"/>
  <c r="J4" i="44"/>
  <c r="I4" i="44"/>
  <c r="H4" i="44"/>
  <c r="G4" i="44"/>
  <c r="F4" i="44"/>
  <c r="E4" i="44"/>
  <c r="C4" i="44"/>
  <c r="B4" i="44"/>
  <c r="A4" i="44"/>
  <c r="A20" i="43"/>
  <c r="K18" i="43"/>
  <c r="J18" i="43"/>
  <c r="I18" i="43"/>
  <c r="H18" i="43"/>
  <c r="G18" i="43"/>
  <c r="F18" i="43"/>
  <c r="E18" i="43"/>
  <c r="B17" i="43"/>
  <c r="D16" i="43"/>
  <c r="C16" i="43"/>
  <c r="B16" i="43" s="1"/>
  <c r="A12" i="43"/>
  <c r="A10" i="43"/>
  <c r="A8" i="43"/>
  <c r="A6" i="43"/>
  <c r="K4" i="43"/>
  <c r="J4" i="43"/>
  <c r="I4" i="43"/>
  <c r="H4" i="43"/>
  <c r="G4" i="43"/>
  <c r="F4" i="43"/>
  <c r="E4" i="43"/>
  <c r="C4" i="43"/>
  <c r="B4" i="43"/>
  <c r="A4" i="43"/>
  <c r="A20" i="42"/>
  <c r="K18" i="42"/>
  <c r="J18" i="42"/>
  <c r="I18" i="42"/>
  <c r="H18" i="42"/>
  <c r="G18" i="42"/>
  <c r="F18" i="42"/>
  <c r="E18" i="42"/>
  <c r="B17" i="42"/>
  <c r="D16" i="42"/>
  <c r="B16" i="42" s="1"/>
  <c r="C16" i="42"/>
  <c r="A12" i="42"/>
  <c r="A10" i="42"/>
  <c r="A8" i="42"/>
  <c r="A6" i="42"/>
  <c r="K4" i="42"/>
  <c r="J4" i="42"/>
  <c r="I4" i="42"/>
  <c r="H4" i="42"/>
  <c r="G4" i="42"/>
  <c r="F4" i="42"/>
  <c r="E4" i="42"/>
  <c r="C4" i="42"/>
  <c r="B4" i="42"/>
  <c r="A4" i="42"/>
  <c r="A20" i="41"/>
  <c r="K18" i="41"/>
  <c r="J18" i="41"/>
  <c r="I18" i="41"/>
  <c r="H18" i="41"/>
  <c r="G18" i="41"/>
  <c r="F18" i="41"/>
  <c r="E18" i="41"/>
  <c r="B17" i="41"/>
  <c r="D16" i="41"/>
  <c r="B16" i="41" s="1"/>
  <c r="C16" i="41"/>
  <c r="A12" i="41"/>
  <c r="A10" i="41"/>
  <c r="A8" i="41"/>
  <c r="A6" i="41"/>
  <c r="K4" i="41"/>
  <c r="J4" i="41"/>
  <c r="I4" i="41"/>
  <c r="H4" i="41"/>
  <c r="G4" i="41"/>
  <c r="F4" i="41"/>
  <c r="E4" i="41"/>
  <c r="C4" i="41"/>
  <c r="B4" i="41"/>
  <c r="A4" i="41"/>
  <c r="A20" i="40"/>
  <c r="K18" i="40"/>
  <c r="J18" i="40"/>
  <c r="I18" i="40"/>
  <c r="H18" i="40"/>
  <c r="G18" i="40"/>
  <c r="F18" i="40"/>
  <c r="E18" i="40"/>
  <c r="B17" i="40"/>
  <c r="D16" i="40"/>
  <c r="C16" i="40"/>
  <c r="B16" i="40"/>
  <c r="A12" i="40"/>
  <c r="A10" i="40"/>
  <c r="A8" i="40"/>
  <c r="A6" i="40"/>
  <c r="K4" i="40"/>
  <c r="J4" i="40"/>
  <c r="I4" i="40"/>
  <c r="H4" i="40"/>
  <c r="G4" i="40"/>
  <c r="F4" i="40"/>
  <c r="E4" i="40"/>
  <c r="C4" i="40"/>
  <c r="B4" i="40"/>
  <c r="A4" i="40"/>
  <c r="A20" i="39"/>
  <c r="K18" i="39"/>
  <c r="J18" i="39"/>
  <c r="I18" i="39"/>
  <c r="H18" i="39"/>
  <c r="G18" i="39"/>
  <c r="F18" i="39"/>
  <c r="E18" i="39"/>
  <c r="B17" i="39"/>
  <c r="D16" i="39"/>
  <c r="B16" i="39" s="1"/>
  <c r="C16" i="39"/>
  <c r="A12" i="39"/>
  <c r="A10" i="39"/>
  <c r="A8" i="39"/>
  <c r="A6" i="39"/>
  <c r="K4" i="39"/>
  <c r="J4" i="39"/>
  <c r="I4" i="39"/>
  <c r="H4" i="39"/>
  <c r="G4" i="39"/>
  <c r="F4" i="39"/>
  <c r="E4" i="39"/>
  <c r="C4" i="39"/>
  <c r="B4" i="39"/>
  <c r="A4" i="39"/>
  <c r="A20" i="38"/>
  <c r="K18" i="38"/>
  <c r="J18" i="38"/>
  <c r="I18" i="38"/>
  <c r="H18" i="38"/>
  <c r="G18" i="38"/>
  <c r="F18" i="38"/>
  <c r="E18" i="38"/>
  <c r="B17" i="38"/>
  <c r="D16" i="38"/>
  <c r="C16" i="38"/>
  <c r="B16" i="38"/>
  <c r="A12" i="38"/>
  <c r="A10" i="38"/>
  <c r="A8" i="38"/>
  <c r="A6" i="38"/>
  <c r="K4" i="38"/>
  <c r="J4" i="38"/>
  <c r="I4" i="38"/>
  <c r="H4" i="38"/>
  <c r="G4" i="38"/>
  <c r="F4" i="38"/>
  <c r="E4" i="38"/>
  <c r="C4" i="38"/>
  <c r="B4" i="38"/>
  <c r="A4" i="38"/>
  <c r="A20" i="37"/>
  <c r="K18" i="37"/>
  <c r="J18" i="37"/>
  <c r="I18" i="37"/>
  <c r="H18" i="37"/>
  <c r="G18" i="37"/>
  <c r="F18" i="37"/>
  <c r="E18" i="37"/>
  <c r="B17" i="37"/>
  <c r="D16" i="37"/>
  <c r="B16" i="37" s="1"/>
  <c r="C16" i="37"/>
  <c r="A12" i="37"/>
  <c r="A10" i="37"/>
  <c r="A8" i="37"/>
  <c r="A6" i="37"/>
  <c r="K4" i="37"/>
  <c r="J4" i="37"/>
  <c r="I4" i="37"/>
  <c r="H4" i="37"/>
  <c r="G4" i="37"/>
  <c r="F4" i="37"/>
  <c r="E4" i="37"/>
  <c r="C4" i="37"/>
  <c r="B4" i="37"/>
  <c r="A4" i="37"/>
  <c r="A20" i="36"/>
  <c r="K18" i="36"/>
  <c r="J18" i="36"/>
  <c r="I18" i="36"/>
  <c r="H18" i="36"/>
  <c r="G18" i="36"/>
  <c r="F18" i="36"/>
  <c r="E18" i="36"/>
  <c r="B17" i="36"/>
  <c r="D16" i="36"/>
  <c r="C16" i="36"/>
  <c r="B16" i="36"/>
  <c r="A12" i="36"/>
  <c r="A10" i="36"/>
  <c r="A8" i="36"/>
  <c r="A6" i="36"/>
  <c r="K4" i="36"/>
  <c r="J4" i="36"/>
  <c r="I4" i="36"/>
  <c r="H4" i="36"/>
  <c r="G4" i="36"/>
  <c r="F4" i="36"/>
  <c r="E4" i="36"/>
  <c r="C4" i="36"/>
  <c r="B4" i="36"/>
  <c r="A4" i="36"/>
  <c r="A20" i="35"/>
  <c r="K18" i="35"/>
  <c r="J18" i="35"/>
  <c r="I18" i="35"/>
  <c r="H18" i="35"/>
  <c r="G18" i="35"/>
  <c r="F18" i="35"/>
  <c r="E18" i="35"/>
  <c r="B17" i="35"/>
  <c r="D16" i="35"/>
  <c r="B16" i="35" s="1"/>
  <c r="C16" i="35"/>
  <c r="A12" i="35"/>
  <c r="A10" i="35"/>
  <c r="A8" i="35"/>
  <c r="A6" i="35"/>
  <c r="K4" i="35"/>
  <c r="J4" i="35"/>
  <c r="I4" i="35"/>
  <c r="H4" i="35"/>
  <c r="G4" i="35"/>
  <c r="F4" i="35"/>
  <c r="E4" i="35"/>
  <c r="C4" i="35"/>
  <c r="B4" i="35"/>
  <c r="A4" i="35"/>
  <c r="A20" i="34"/>
  <c r="K18" i="34"/>
  <c r="J18" i="34"/>
  <c r="I18" i="34"/>
  <c r="H18" i="34"/>
  <c r="G18" i="34"/>
  <c r="F18" i="34"/>
  <c r="E18" i="34"/>
  <c r="B17" i="34"/>
  <c r="D16" i="34"/>
  <c r="C16" i="34"/>
  <c r="B16" i="34"/>
  <c r="A12" i="34"/>
  <c r="A10" i="34"/>
  <c r="A8" i="34"/>
  <c r="A6" i="34"/>
  <c r="K4" i="34"/>
  <c r="J4" i="34"/>
  <c r="I4" i="34"/>
  <c r="H4" i="34"/>
  <c r="G4" i="34"/>
  <c r="F4" i="34"/>
  <c r="E4" i="34"/>
  <c r="C4" i="34"/>
  <c r="B4" i="34"/>
  <c r="A4" i="34"/>
  <c r="A20" i="33"/>
  <c r="K18" i="33"/>
  <c r="J18" i="33"/>
  <c r="I18" i="33"/>
  <c r="H18" i="33"/>
  <c r="G18" i="33"/>
  <c r="F18" i="33"/>
  <c r="E18" i="33"/>
  <c r="B17" i="33"/>
  <c r="D16" i="33"/>
  <c r="B16" i="33" s="1"/>
  <c r="C16" i="33"/>
  <c r="A12" i="33"/>
  <c r="A10" i="33"/>
  <c r="A8" i="33"/>
  <c r="A6" i="33"/>
  <c r="K4" i="33"/>
  <c r="J4" i="33"/>
  <c r="I4" i="33"/>
  <c r="H4" i="33"/>
  <c r="G4" i="33"/>
  <c r="F4" i="33"/>
  <c r="E4" i="33"/>
  <c r="C4" i="33"/>
  <c r="B4" i="33"/>
  <c r="A4" i="33"/>
  <c r="A20" i="32"/>
  <c r="K18" i="32"/>
  <c r="J18" i="32"/>
  <c r="I18" i="32"/>
  <c r="H18" i="32"/>
  <c r="G18" i="32"/>
  <c r="F18" i="32"/>
  <c r="E18" i="32"/>
  <c r="B17" i="32"/>
  <c r="D16" i="32"/>
  <c r="B16" i="32" s="1"/>
  <c r="C16" i="32"/>
  <c r="A12" i="32"/>
  <c r="A10" i="32"/>
  <c r="A8" i="32"/>
  <c r="A6" i="32"/>
  <c r="K4" i="32"/>
  <c r="J4" i="32"/>
  <c r="I4" i="32"/>
  <c r="H4" i="32"/>
  <c r="G4" i="32"/>
  <c r="F4" i="32"/>
  <c r="E4" i="32"/>
  <c r="C4" i="32"/>
  <c r="B4" i="32"/>
  <c r="A4" i="32"/>
  <c r="A20" i="31"/>
  <c r="K18" i="31"/>
  <c r="J18" i="31"/>
  <c r="I18" i="31"/>
  <c r="H18" i="31"/>
  <c r="G18" i="31"/>
  <c r="F18" i="31"/>
  <c r="E18" i="31"/>
  <c r="B17" i="31"/>
  <c r="D16" i="31"/>
  <c r="B16" i="31" s="1"/>
  <c r="C16" i="31"/>
  <c r="A12" i="31"/>
  <c r="A10" i="31"/>
  <c r="A8" i="31"/>
  <c r="A6" i="31"/>
  <c r="K4" i="31"/>
  <c r="J4" i="31"/>
  <c r="I4" i="31"/>
  <c r="H4" i="31"/>
  <c r="G4" i="31"/>
  <c r="F4" i="31"/>
  <c r="E4" i="31"/>
  <c r="C4" i="31"/>
  <c r="B4" i="31"/>
  <c r="A4" i="31"/>
  <c r="A20" i="30"/>
  <c r="K18" i="30"/>
  <c r="J18" i="30"/>
  <c r="I18" i="30"/>
  <c r="H18" i="30"/>
  <c r="G18" i="30"/>
  <c r="F18" i="30"/>
  <c r="E18" i="30"/>
  <c r="B17" i="30"/>
  <c r="D16" i="30"/>
  <c r="C16" i="30"/>
  <c r="B16" i="30"/>
  <c r="A12" i="30"/>
  <c r="A10" i="30"/>
  <c r="A8" i="30"/>
  <c r="A6" i="30"/>
  <c r="K4" i="30"/>
  <c r="J4" i="30"/>
  <c r="I4" i="30"/>
  <c r="H4" i="30"/>
  <c r="G4" i="30"/>
  <c r="F4" i="30"/>
  <c r="E4" i="30"/>
  <c r="C4" i="30"/>
  <c r="B4" i="30"/>
  <c r="A4" i="30"/>
  <c r="A20" i="29"/>
  <c r="K18" i="29"/>
  <c r="J18" i="29"/>
  <c r="I18" i="29"/>
  <c r="H18" i="29"/>
  <c r="G18" i="29"/>
  <c r="F18" i="29"/>
  <c r="E18" i="29"/>
  <c r="B17" i="29"/>
  <c r="D16" i="29"/>
  <c r="C16" i="29"/>
  <c r="B16" i="29"/>
  <c r="A12" i="29"/>
  <c r="A10" i="29"/>
  <c r="A8" i="29"/>
  <c r="A6" i="29"/>
  <c r="K4" i="29"/>
  <c r="J4" i="29"/>
  <c r="I4" i="29"/>
  <c r="H4" i="29"/>
  <c r="G4" i="29"/>
  <c r="F4" i="29"/>
  <c r="E4" i="29"/>
  <c r="C4" i="29"/>
  <c r="B4" i="29"/>
  <c r="A4" i="29"/>
  <c r="A20" i="28"/>
  <c r="K18" i="28"/>
  <c r="J18" i="28"/>
  <c r="I18" i="28"/>
  <c r="H18" i="28"/>
  <c r="G18" i="28"/>
  <c r="F18" i="28"/>
  <c r="E18" i="28"/>
  <c r="B17" i="28"/>
  <c r="D16" i="28"/>
  <c r="B16" i="28" s="1"/>
  <c r="C16" i="28"/>
  <c r="A12" i="28"/>
  <c r="A10" i="28"/>
  <c r="A8" i="28"/>
  <c r="A6" i="28"/>
  <c r="K4" i="28"/>
  <c r="J4" i="28"/>
  <c r="I4" i="28"/>
  <c r="H4" i="28"/>
  <c r="G4" i="28"/>
  <c r="F4" i="28"/>
  <c r="E4" i="28"/>
  <c r="C4" i="28"/>
  <c r="B4" i="28"/>
  <c r="A4" i="28"/>
  <c r="A20" i="27"/>
  <c r="K18" i="27"/>
  <c r="J18" i="27"/>
  <c r="I18" i="27"/>
  <c r="H18" i="27"/>
  <c r="G18" i="27"/>
  <c r="F18" i="27"/>
  <c r="E18" i="27"/>
  <c r="B17" i="27"/>
  <c r="D16" i="27"/>
  <c r="B16" i="27" s="1"/>
  <c r="C16" i="27"/>
  <c r="A12" i="27"/>
  <c r="A10" i="27"/>
  <c r="A8" i="27"/>
  <c r="A6" i="27"/>
  <c r="K4" i="27"/>
  <c r="J4" i="27"/>
  <c r="I4" i="27"/>
  <c r="H4" i="27"/>
  <c r="G4" i="27"/>
  <c r="F4" i="27"/>
  <c r="E4" i="27"/>
  <c r="C4" i="27"/>
  <c r="B4" i="27"/>
  <c r="A4" i="27"/>
  <c r="A20" i="26"/>
  <c r="K18" i="26"/>
  <c r="J18" i="26"/>
  <c r="I18" i="26"/>
  <c r="H18" i="26"/>
  <c r="G18" i="26"/>
  <c r="F18" i="26"/>
  <c r="E18" i="26"/>
  <c r="B17" i="26"/>
  <c r="D16" i="26"/>
  <c r="C16" i="26"/>
  <c r="B16" i="26"/>
  <c r="A12" i="26"/>
  <c r="A10" i="26"/>
  <c r="A8" i="26"/>
  <c r="A6" i="26"/>
  <c r="K4" i="26"/>
  <c r="J4" i="26"/>
  <c r="I4" i="26"/>
  <c r="H4" i="26"/>
  <c r="G4" i="26"/>
  <c r="F4" i="26"/>
  <c r="E4" i="26"/>
  <c r="C4" i="26"/>
  <c r="B4" i="26"/>
  <c r="A4" i="26"/>
  <c r="A20" i="25"/>
  <c r="K18" i="25"/>
  <c r="J18" i="25"/>
  <c r="I18" i="25"/>
  <c r="H18" i="25"/>
  <c r="G18" i="25"/>
  <c r="F18" i="25"/>
  <c r="E18" i="25"/>
  <c r="B17" i="25"/>
  <c r="D16" i="25"/>
  <c r="C16" i="25"/>
  <c r="B16" i="25"/>
  <c r="A12" i="25"/>
  <c r="A10" i="25"/>
  <c r="A8" i="25"/>
  <c r="A6" i="25"/>
  <c r="K4" i="25"/>
  <c r="J4" i="25"/>
  <c r="I4" i="25"/>
  <c r="H4" i="25"/>
  <c r="G4" i="25"/>
  <c r="F4" i="25"/>
  <c r="E4" i="25"/>
  <c r="C4" i="25"/>
  <c r="B4" i="25"/>
  <c r="A4" i="25"/>
  <c r="A20" i="24"/>
  <c r="K18" i="24"/>
  <c r="J18" i="24"/>
  <c r="I18" i="24"/>
  <c r="H18" i="24"/>
  <c r="G18" i="24"/>
  <c r="F18" i="24"/>
  <c r="E18" i="24"/>
  <c r="B17" i="24"/>
  <c r="D16" i="24"/>
  <c r="C16" i="24"/>
  <c r="B16" i="24"/>
  <c r="A12" i="24"/>
  <c r="A10" i="24"/>
  <c r="A8" i="24"/>
  <c r="A6" i="24"/>
  <c r="K4" i="24"/>
  <c r="J4" i="24"/>
  <c r="I4" i="24"/>
  <c r="H4" i="24"/>
  <c r="G4" i="24"/>
  <c r="F4" i="24"/>
  <c r="E4" i="24"/>
  <c r="C4" i="24"/>
  <c r="B4" i="24"/>
  <c r="A4" i="24"/>
  <c r="A20" i="23"/>
  <c r="K18" i="23"/>
  <c r="J18" i="23"/>
  <c r="I18" i="23"/>
  <c r="H18" i="23"/>
  <c r="G18" i="23"/>
  <c r="F18" i="23"/>
  <c r="E18" i="23"/>
  <c r="B17" i="23"/>
  <c r="D16" i="23"/>
  <c r="C16" i="23"/>
  <c r="B16" i="23"/>
  <c r="A12" i="23"/>
  <c r="A10" i="23"/>
  <c r="A8" i="23"/>
  <c r="A6" i="23"/>
  <c r="K4" i="23"/>
  <c r="J4" i="23"/>
  <c r="I4" i="23"/>
  <c r="H4" i="23"/>
  <c r="G4" i="23"/>
  <c r="F4" i="23"/>
  <c r="E4" i="23"/>
  <c r="C4" i="23"/>
  <c r="B4" i="23"/>
  <c r="A4" i="23"/>
  <c r="A20" i="22"/>
  <c r="K18" i="22"/>
  <c r="J18" i="22"/>
  <c r="I18" i="22"/>
  <c r="H18" i="22"/>
  <c r="G18" i="22"/>
  <c r="F18" i="22"/>
  <c r="E18" i="22"/>
  <c r="B17" i="22"/>
  <c r="D16" i="22"/>
  <c r="C16" i="22"/>
  <c r="B16" i="22"/>
  <c r="A12" i="22"/>
  <c r="A10" i="22"/>
  <c r="A8" i="22"/>
  <c r="A6" i="22"/>
  <c r="K4" i="22"/>
  <c r="J4" i="22"/>
  <c r="I4" i="22"/>
  <c r="H4" i="22"/>
  <c r="G4" i="22"/>
  <c r="F4" i="22"/>
  <c r="E4" i="22"/>
  <c r="C4" i="22"/>
  <c r="B4" i="22"/>
  <c r="A4" i="22"/>
  <c r="A20" i="21"/>
  <c r="K18" i="21"/>
  <c r="J18" i="21"/>
  <c r="I18" i="21"/>
  <c r="H18" i="21"/>
  <c r="G18" i="21"/>
  <c r="F18" i="21"/>
  <c r="E18" i="21"/>
  <c r="B17" i="21"/>
  <c r="D16" i="21"/>
  <c r="C16" i="21"/>
  <c r="B16" i="21"/>
  <c r="A12" i="21"/>
  <c r="A10" i="21"/>
  <c r="A8" i="21"/>
  <c r="A6" i="21"/>
  <c r="K4" i="21"/>
  <c r="J4" i="21"/>
  <c r="I4" i="21"/>
  <c r="H4" i="21"/>
  <c r="G4" i="21"/>
  <c r="F4" i="21"/>
  <c r="E4" i="21"/>
  <c r="C4" i="21"/>
  <c r="B4" i="21"/>
  <c r="A4" i="21"/>
  <c r="A20" i="20"/>
  <c r="K18" i="20"/>
  <c r="J18" i="20"/>
  <c r="I18" i="20"/>
  <c r="H18" i="20"/>
  <c r="G18" i="20"/>
  <c r="F18" i="20"/>
  <c r="E18" i="20"/>
  <c r="B17" i="20"/>
  <c r="D16" i="20"/>
  <c r="C16" i="20"/>
  <c r="B16" i="20"/>
  <c r="A12" i="20"/>
  <c r="A10" i="20"/>
  <c r="A8" i="20"/>
  <c r="A6" i="20"/>
  <c r="K4" i="20"/>
  <c r="J4" i="20"/>
  <c r="I4" i="20"/>
  <c r="H4" i="20"/>
  <c r="G4" i="20"/>
  <c r="F4" i="20"/>
  <c r="E4" i="20"/>
  <c r="C4" i="20"/>
  <c r="B4" i="20"/>
  <c r="A4" i="20"/>
  <c r="A20" i="19"/>
  <c r="K18" i="19"/>
  <c r="J18" i="19"/>
  <c r="I18" i="19"/>
  <c r="H18" i="19"/>
  <c r="G18" i="19"/>
  <c r="F18" i="19"/>
  <c r="E18" i="19"/>
  <c r="B17" i="19"/>
  <c r="D16" i="19"/>
  <c r="B16" i="19" s="1"/>
  <c r="C16" i="19"/>
  <c r="A12" i="19"/>
  <c r="A10" i="19"/>
  <c r="A8" i="19"/>
  <c r="A6" i="19"/>
  <c r="K4" i="19"/>
  <c r="J4" i="19"/>
  <c r="I4" i="19"/>
  <c r="H4" i="19"/>
  <c r="G4" i="19"/>
  <c r="F4" i="19"/>
  <c r="E4" i="19"/>
  <c r="C4" i="19"/>
  <c r="B4" i="19"/>
  <c r="A4" i="19"/>
  <c r="A20" i="18"/>
  <c r="K18" i="18"/>
  <c r="J18" i="18"/>
  <c r="I18" i="18"/>
  <c r="H18" i="18"/>
  <c r="G18" i="18"/>
  <c r="F18" i="18"/>
  <c r="E18" i="18"/>
  <c r="B17" i="18"/>
  <c r="D16" i="18"/>
  <c r="C16" i="18"/>
  <c r="B16" i="18"/>
  <c r="A12" i="18"/>
  <c r="A10" i="18"/>
  <c r="A8" i="18"/>
  <c r="A6" i="18"/>
  <c r="K4" i="18"/>
  <c r="J4" i="18"/>
  <c r="I4" i="18"/>
  <c r="H4" i="18"/>
  <c r="G4" i="18"/>
  <c r="F4" i="18"/>
  <c r="E4" i="18"/>
  <c r="C4" i="18"/>
  <c r="B4" i="18"/>
  <c r="A4" i="18"/>
  <c r="A20" i="17"/>
  <c r="K18" i="17"/>
  <c r="J18" i="17"/>
  <c r="I18" i="17"/>
  <c r="H18" i="17"/>
  <c r="G18" i="17"/>
  <c r="F18" i="17"/>
  <c r="E18" i="17"/>
  <c r="B17" i="17"/>
  <c r="D16" i="17"/>
  <c r="C16" i="17"/>
  <c r="A12" i="17"/>
  <c r="A10" i="17"/>
  <c r="A8" i="17"/>
  <c r="A6" i="17"/>
  <c r="K4" i="17"/>
  <c r="J4" i="17"/>
  <c r="I4" i="17"/>
  <c r="H4" i="17"/>
  <c r="G4" i="17"/>
  <c r="F4" i="17"/>
  <c r="E4" i="17"/>
  <c r="C4" i="17"/>
  <c r="B4" i="17"/>
  <c r="A4" i="17"/>
  <c r="D16" i="15"/>
  <c r="K18" i="15"/>
  <c r="B17" i="15"/>
  <c r="A20" i="15"/>
  <c r="E18" i="15"/>
  <c r="A6" i="15"/>
  <c r="F18" i="15"/>
  <c r="A10" i="15"/>
  <c r="A12" i="15"/>
  <c r="J18" i="15"/>
  <c r="A8" i="15"/>
  <c r="G18" i="15"/>
  <c r="H18" i="15"/>
  <c r="I18" i="15"/>
  <c r="C16" i="15"/>
  <c r="B16" i="15" l="1"/>
  <c r="B16" i="62"/>
  <c r="B16" i="17"/>
  <c r="B16" i="16"/>
  <c r="S19" i="16" l="1"/>
  <c r="S49" i="16" s="1"/>
  <c r="S25" i="16" s="1"/>
  <c r="S51" i="16" l="1"/>
  <c r="AD2" i="5"/>
  <c r="AI3" i="5"/>
  <c r="AD3" i="5" l="1"/>
  <c r="AI4" i="5"/>
  <c r="AD4" i="5" l="1"/>
  <c r="AI5" i="5"/>
  <c r="AD5" i="5" l="1"/>
  <c r="AI6" i="5"/>
  <c r="AD6" i="5" l="1"/>
  <c r="AI7" i="5"/>
  <c r="AD7" i="5" l="1"/>
  <c r="AI8" i="5"/>
  <c r="AD8" i="5" l="1"/>
  <c r="AI9" i="5"/>
  <c r="J4" i="15"/>
  <c r="E4" i="15"/>
  <c r="B4" i="15"/>
  <c r="C4" i="15"/>
  <c r="F4" i="15"/>
  <c r="H4" i="15"/>
  <c r="K4" i="15"/>
  <c r="A4" i="15"/>
  <c r="I4" i="15"/>
  <c r="AD9" i="5" l="1"/>
  <c r="AI10" i="5"/>
  <c r="AD10" i="5" l="1"/>
  <c r="AI11" i="5"/>
  <c r="AD11" i="5" l="1"/>
  <c r="AI12" i="5"/>
  <c r="AD12" i="5" l="1"/>
  <c r="AI13" i="5"/>
  <c r="AD13" i="5" l="1"/>
  <c r="AI14" i="5"/>
  <c r="AD14" i="5" l="1"/>
  <c r="AI15" i="5"/>
  <c r="AD15" i="5" l="1"/>
  <c r="AI16" i="5"/>
  <c r="AD16" i="5" l="1"/>
  <c r="AI17" i="5"/>
  <c r="AD17" i="5" l="1"/>
  <c r="AI18" i="5"/>
  <c r="AD18" i="5" l="1"/>
  <c r="AI19" i="5"/>
  <c r="AD19" i="5" l="1"/>
  <c r="AI20" i="5"/>
  <c r="AD20" i="5" l="1"/>
  <c r="AI21" i="5"/>
  <c r="AD21" i="5" l="1"/>
  <c r="AI22" i="5"/>
  <c r="AD22" i="5" l="1"/>
  <c r="AI23" i="5"/>
  <c r="AD23" i="5" l="1"/>
  <c r="AI24" i="5"/>
  <c r="AD24" i="5" l="1"/>
  <c r="AI25" i="5"/>
  <c r="AD25" i="5" l="1"/>
  <c r="AI26" i="5"/>
  <c r="AD26" i="5" l="1"/>
  <c r="AI27" i="5"/>
  <c r="AD27" i="5" l="1"/>
  <c r="AI28" i="5"/>
  <c r="AD28" i="5" l="1"/>
  <c r="AI29" i="5"/>
  <c r="AD29" i="5" l="1"/>
  <c r="AI30" i="5"/>
  <c r="AD30" i="5" l="1"/>
  <c r="AI31" i="5"/>
  <c r="AD31" i="5" l="1"/>
  <c r="AI32" i="5"/>
  <c r="AD32" i="5" l="1"/>
  <c r="AI33" i="5"/>
  <c r="AD33" i="5" l="1"/>
  <c r="AI34" i="5"/>
  <c r="AD34" i="5" l="1"/>
  <c r="AI35" i="5"/>
  <c r="AD35" i="5" l="1"/>
  <c r="AI36" i="5"/>
  <c r="AD36" i="5" l="1"/>
  <c r="AI37" i="5"/>
  <c r="AD37" i="5" l="1"/>
  <c r="AI38" i="5"/>
  <c r="AD38" i="5" l="1"/>
  <c r="AI39" i="5"/>
  <c r="AD39" i="5" l="1"/>
  <c r="AI40" i="5"/>
  <c r="AD40" i="5" l="1"/>
  <c r="AI41" i="5"/>
  <c r="AD41" i="5" l="1"/>
  <c r="AI42" i="5"/>
  <c r="AD42" i="5" l="1"/>
  <c r="AI43" i="5"/>
  <c r="AD43" i="5" l="1"/>
  <c r="AI44" i="5"/>
  <c r="AD44" i="5" l="1"/>
  <c r="AI45" i="5"/>
  <c r="AD45" i="5" l="1"/>
  <c r="AI46" i="5"/>
  <c r="AD46" i="5" l="1"/>
  <c r="AI47" i="5"/>
  <c r="AD47" i="5" l="1"/>
  <c r="AI48" i="5"/>
  <c r="AD48" i="5" l="1"/>
  <c r="AI49" i="5"/>
  <c r="AD49" i="5" l="1"/>
  <c r="AI50" i="5"/>
  <c r="AD50" i="5" l="1"/>
  <c r="AI51" i="5"/>
  <c r="AD51" i="5" l="1"/>
  <c r="AI52" i="5"/>
  <c r="AD52" i="5" l="1"/>
  <c r="AI53" i="5"/>
  <c r="AD53" i="5" l="1"/>
  <c r="AI54" i="5"/>
  <c r="AD54" i="5" l="1"/>
  <c r="AI55" i="5"/>
  <c r="AD55" i="5" l="1"/>
  <c r="AI56" i="5"/>
  <c r="AD56" i="5" l="1"/>
  <c r="AI57" i="5"/>
  <c r="AD57" i="5" l="1"/>
  <c r="AI58" i="5"/>
  <c r="AD58" i="5" l="1"/>
  <c r="AI59" i="5"/>
  <c r="AD59" i="5" l="1"/>
  <c r="AI60" i="5"/>
  <c r="AD60" i="5" l="1"/>
  <c r="AI61" i="5"/>
  <c r="AD61" i="5" l="1"/>
  <c r="AI62" i="5"/>
  <c r="AD62" i="5" l="1"/>
  <c r="AI63" i="5"/>
  <c r="AD63" i="5" l="1"/>
  <c r="AI64" i="5"/>
  <c r="AD64" i="5" l="1"/>
  <c r="AI65" i="5"/>
  <c r="AD65" i="5" l="1"/>
  <c r="AI66" i="5"/>
  <c r="AD66" i="5" l="1"/>
  <c r="AI67" i="5"/>
  <c r="AD67" i="5" l="1"/>
  <c r="AI68" i="5"/>
  <c r="AD68" i="5" l="1"/>
  <c r="AI69" i="5"/>
  <c r="AD69" i="5" l="1"/>
  <c r="AI70" i="5"/>
  <c r="AD70" i="5" l="1"/>
  <c r="AI71" i="5"/>
  <c r="AD71" i="5" l="1"/>
  <c r="AI72" i="5"/>
  <c r="AD72" i="5" l="1"/>
  <c r="AI73" i="5"/>
  <c r="AD73" i="5" l="1"/>
  <c r="G4" i="15"/>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<sst xmlns="http://schemas.openxmlformats.org/spreadsheetml/2006/main" count="3230" uniqueCount="497">
  <si>
    <t>ESTADO</t>
  </si>
  <si>
    <t>01/2026</t>
  </si>
  <si>
    <t>SUCRE</t>
  </si>
  <si>
    <t>POR EJECUTAR</t>
  </si>
  <si>
    <t>YARACUY</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</si>
  <si>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</si>
  <si>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</si>
  <si>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</si>
  <si>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</si>
  <si>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</si>
  <si>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</si>
  <si>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</si>
  <si>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</si>
  <si>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</si>
  <si>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TIPO DE INSTALACION</t>
  </si>
  <si>
    <t>NOMBRE DE LA INSTALACION</t>
  </si>
  <si>
    <t>NIVEL DE TENSION DE LA INSTALACION</t>
  </si>
  <si>
    <t>MUNICIPIO</t>
  </si>
  <si>
    <t>DIRECCION DE LA INSTACION</t>
  </si>
  <si>
    <t>FECHA DE ATENCION</t>
  </si>
  <si>
    <t>TIPO</t>
  </si>
  <si>
    <t>FECHA ACTUALIZACION DE LOS PROYECTOS</t>
  </si>
  <si>
    <t>CIRCUITO</t>
  </si>
  <si>
    <t>KM</t>
  </si>
  <si>
    <t>CNO</t>
  </si>
  <si>
    <t>EN PLANIFICACION</t>
  </si>
  <si>
    <t>SUBESTACION</t>
  </si>
  <si>
    <t>MVA</t>
  </si>
  <si>
    <t>COP</t>
  </si>
  <si>
    <t>MVAR</t>
  </si>
  <si>
    <t>CRA</t>
  </si>
  <si>
    <t>SEOP</t>
  </si>
  <si>
    <t>INGENIERIA CONCEPTUAL</t>
  </si>
  <si>
    <t>AEROPUERTO</t>
  </si>
  <si>
    <t>ACTUALIZADO 25/08/2025</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</si>
  <si>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</si>
  <si>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</si>
  <si>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</si>
  <si>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</si>
  <si>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</si>
  <si>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</si>
  <si>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</si>
  <si>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</si>
  <si>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</si>
  <si>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</si>
  <si>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</si>
  <si>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</si>
  <si>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</si>
  <si>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</si>
  <si>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</si>
  <si>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</si>
  <si>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</si>
  <si>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</si>
  <si>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</si>
  <si>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</si>
  <si>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</si>
  <si>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</si>
  <si>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</si>
  <si>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</si>
  <si>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</si>
  <si>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</si>
  <si>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</si>
  <si>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</si>
  <si>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</si>
  <si>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</si>
  <si>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</si>
  <si>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</si>
  <si>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</si>
  <si>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</si>
  <si>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</si>
  <si>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</si>
  <si>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</si>
  <si>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</si>
  <si>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</si>
  <si>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</si>
  <si>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</si>
  <si>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</si>
  <si>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</si>
  <si>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</si>
  <si>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</si>
  <si>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</si>
  <si>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</si>
  <si>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</si>
  <si>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</si>
  <si>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</si>
  <si>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</si>
  <si>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</si>
  <si>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</si>
  <si>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</si>
  <si>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</si>
  <si>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</si>
  <si>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</si>
  <si>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</si>
  <si>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</si>
  <si>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</si>
  <si>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</si>
  <si>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</si>
  <si>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</si>
  <si>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</si>
  <si>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</si>
  <si>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</si>
  <si>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</si>
  <si>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</si>
  <si>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</si>
  <si>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</si>
  <si>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</si>
  <si>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</si>
  <si>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</si>
  <si>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</si>
  <si>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</si>
  <si>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</si>
  <si>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</si>
  <si>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</si>
  <si>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</si>
  <si>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</si>
  <si>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</si>
  <si>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</si>
  <si>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</si>
  <si>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</si>
  <si>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</si>
  <si>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</si>
  <si>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</si>
  <si>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</si>
  <si>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</si>
  <si>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</si>
  <si>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</si>
  <si>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</si>
  <si>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</si>
  <si>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</si>
  <si>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</si>
  <si>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</si>
  <si>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</si>
  <si>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</si>
  <si>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</si>
  <si>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</si>
  <si>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</si>
  <si>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</si>
  <si>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</si>
  <si>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</si>
  <si>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</si>
  <si>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</si>
  <si>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</si>
  <si>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</si>
  <si>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</si>
  <si>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</si>
  <si>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</si>
  <si>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</si>
  <si>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</si>
  <si>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</si>
  <si>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</si>
  <si>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</si>
  <si>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</si>
  <si>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</si>
  <si>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</si>
  <si>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</si>
  <si>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</si>
  <si>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</si>
  <si>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</si>
  <si>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</si>
  <si>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</si>
  <si>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</si>
  <si>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</si>
  <si>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</si>
  <si>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</si>
  <si>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</si>
  <si>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</si>
  <si>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</si>
  <si>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</si>
  <si>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</si>
  <si>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</si>
  <si>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</si>
  <si>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</si>
  <si>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</si>
  <si>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</si>
  <si>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</si>
  <si>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</si>
  <si>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</si>
  <si>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</si>
  <si>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</si>
  <si>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</si>
  <si>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</si>
  <si>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</si>
  <si>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</si>
  <si>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</si>
  <si>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</si>
  <si>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</si>
  <si>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</si>
  <si>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</si>
  <si>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</si>
  <si>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</si>
  <si>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</si>
  <si>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</si>
  <si>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</si>
  <si>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</si>
  <si>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</si>
  <si>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</si>
  <si>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</si>
  <si>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</si>
  <si>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</si>
  <si>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</si>
  <si>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</si>
  <si>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</si>
  <si>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</si>
  <si>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</si>
  <si>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</si>
  <si>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</si>
  <si>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</si>
  <si>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</si>
  <si>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</si>
  <si>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</si>
  <si>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</si>
  <si>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</si>
  <si>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</si>
  <si>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</si>
  <si>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</si>
  <si>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</si>
  <si>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</si>
  <si>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</si>
  <si>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</si>
  <si>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</si>
  <si>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</si>
  <si>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</si>
  <si>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</si>
  <si>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</si>
  <si>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</si>
  <si>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</si>
  <si>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</si>
  <si>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</si>
  <si>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</si>
  <si>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</si>
  <si>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</si>
  <si>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</si>
  <si>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</si>
  <si>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</si>
  <si>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</si>
  <si>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</si>
  <si>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</si>
  <si>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</si>
  <si>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</si>
  <si>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</si>
  <si>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</si>
  <si>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</si>
  <si>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</si>
  <si>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</si>
  <si>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</si>
  <si>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</si>
  <si>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</si>
  <si>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</si>
  <si>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</si>
  <si>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</si>
  <si>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</si>
  <si>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</si>
  <si>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</si>
  <si>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</si>
  <si>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</si>
  <si>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</si>
  <si>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</si>
  <si>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</si>
  <si>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</si>
  <si>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</si>
  <si>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</si>
  <si>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</si>
  <si>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</si>
  <si>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</si>
  <si>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</si>
  <si>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</si>
  <si>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</si>
  <si>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</si>
  <si>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</si>
  <si>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</si>
  <si>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</si>
  <si>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</si>
  <si>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</si>
  <si>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</si>
  <si>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</si>
  <si>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</si>
  <si>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</si>
  <si>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</si>
  <si>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</si>
  <si>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</si>
  <si>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</si>
  <si>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</si>
  <si>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</si>
  <si>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</si>
  <si>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</si>
  <si>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</si>
  <si>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</si>
  <si>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</si>
  <si>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</si>
  <si>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</si>
  <si>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</si>
  <si>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</si>
  <si>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</si>
  <si>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</si>
  <si>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</si>
  <si>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</si>
  <si>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</si>
  <si>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</si>
  <si>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</si>
  <si>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</si>
  <si>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</si>
  <si>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</si>
  <si>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</si>
  <si>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</si>
  <si>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</si>
  <si>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</si>
  <si>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</si>
  <si>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</si>
  <si>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</si>
  <si>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</si>
  <si>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</si>
  <si>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</si>
  <si>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</si>
  <si>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</si>
  <si>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</si>
  <si>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</si>
  <si>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</si>
  <si>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</si>
  <si>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</si>
  <si>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</si>
  <si>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</si>
  <si>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</si>
  <si>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</si>
  <si>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</si>
  <si>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</si>
  <si>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</si>
  <si>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REHABILITACION MAYOR SUSTITUCIÓN DE COMPONENTES OBSOLETOS, CIRCUITO PALMASOLA. S/E PALMASOLA</t>
  </si>
  <si>
    <t>REHABILITACION MAYOR CIRCUITO AROA. S/E AROA</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</si>
  <si>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</si>
  <si>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</si>
  <si>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</si>
  <si>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</si>
  <si>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</si>
  <si>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</si>
  <si>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</si>
  <si>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</si>
  <si>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</si>
  <si>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</si>
  <si>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</si>
  <si>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</si>
  <si>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</si>
  <si>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</si>
  <si>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</si>
  <si>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</si>
  <si>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</si>
  <si>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</si>
  <si>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</si>
  <si>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</si>
  <si>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</si>
  <si>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DIRECCION</t>
  </si>
  <si>
    <t>SITUACION ACTUAL
 DEL PROYECTO</t>
  </si>
  <si>
    <t>FASE DEL PROYECTO</t>
  </si>
  <si>
    <t>TIPO DE INSTALACIÓN</t>
  </si>
  <si>
    <t>NOMBRE DE LA INSTALACIÓN</t>
  </si>
  <si>
    <t>NIVEL DE TENSIÓN</t>
  </si>
  <si>
    <t>FOTOGRAFIA</t>
  </si>
  <si>
    <t>IMPACTO PARA EL SEN</t>
  </si>
  <si>
    <t>NÙMERO DE FAMILIAS BENEFICIADAS</t>
  </si>
  <si>
    <t>PERIODO DE EJECUCIÓN</t>
  </si>
  <si>
    <t>INICIO</t>
  </si>
  <si>
    <t>FIN</t>
  </si>
  <si>
    <t>MONTO DE INVERSION ($)</t>
  </si>
  <si>
    <t>FUENTE DE FINANCIAMIENTO</t>
  </si>
  <si>
    <t>OBSERVACIONES</t>
  </si>
  <si>
    <t>PRT-ESTADO-NNN</t>
  </si>
  <si>
    <t>OBSERVACION2</t>
  </si>
  <si>
    <t>3/3/2026</t>
  </si>
  <si>
    <t>3/5/2026</t>
  </si>
  <si>
    <t>3/9/2026</t>
  </si>
  <si>
    <t>3/6/2026</t>
  </si>
  <si>
    <t>3/3/2027</t>
  </si>
  <si>
    <t>3/6/2027</t>
  </si>
  <si>
    <t>3/3/2028</t>
  </si>
  <si>
    <t>3/6/2028</t>
  </si>
  <si>
    <t>3/5/2027</t>
  </si>
  <si>
    <t>3/8/2026</t>
  </si>
  <si>
    <t>3/4/2026</t>
  </si>
  <si>
    <t>3/7/2027</t>
  </si>
  <si>
    <t>3/9/2027</t>
  </si>
  <si>
    <t>3/7/2026</t>
  </si>
  <si>
    <t>3/10/2026</t>
  </si>
  <si>
    <t>FECHA INICIO DEL PROYECTO</t>
  </si>
  <si>
    <t>FECHA FIN DEL PROYECTO</t>
  </si>
  <si>
    <t>DESEMBOLSO $ 2025</t>
  </si>
  <si>
    <t>DESEMBOLSO $ 2026</t>
  </si>
  <si>
    <t>DESEMBOLSO $ 2027</t>
  </si>
  <si>
    <t>DESEMBOLSO $ 2028</t>
  </si>
  <si>
    <t>DESEMBOLSO $ 2029</t>
  </si>
  <si>
    <t>DESEMBOLSO $ 2030</t>
  </si>
  <si>
    <t>DESEMBOLSO $ 2031</t>
  </si>
  <si>
    <t>AÑO DE ATENCIÓN</t>
  </si>
  <si>
    <t xml:space="preserve">Responsable : </t>
  </si>
  <si>
    <t>GERENCIA GENERAL DE DISTRIBUCION</t>
  </si>
  <si>
    <t xml:space="preserve">SUBESTACIONES </t>
  </si>
  <si>
    <t xml:space="preserve">CIRCUITOS AEREOS Y  SUBTERRANEOS </t>
  </si>
  <si>
    <t>TRANSFORMADORES DE POTENCIA</t>
  </si>
  <si>
    <t>COMPENSACIÓN REACTIVA EN LA RED</t>
  </si>
  <si>
    <t>PROTECCIONES 
SUPERVISIÓN, CONTROL Y MEDICIÓN REMOTA</t>
  </si>
  <si>
    <t>INVERSIONES</t>
  </si>
  <si>
    <t>Fecha  :</t>
  </si>
  <si>
    <t>CANTIDAD</t>
  </si>
  <si>
    <t>INVERSIÓN</t>
  </si>
  <si>
    <t>(No SE)</t>
  </si>
  <si>
    <t>(MM$)</t>
  </si>
  <si>
    <t>(No CIRCUITO)</t>
  </si>
  <si>
    <t>(No TRX)</t>
  </si>
  <si>
    <t>(No PROYECTO)</t>
  </si>
  <si>
    <t>(No SE )</t>
  </si>
  <si>
    <t>RESTRICCIONES OPERATIVAS DE DISTRIBUCIÓN CED</t>
  </si>
  <si>
    <t>PROBLEMÁTICA EN DISTRIBUCIÓN A NIVEL NACIONAL</t>
  </si>
  <si>
    <t xml:space="preserve">EQUIPOS TRANSFORMADORES DE  DE DISTRIBUCIÓN </t>
  </si>
  <si>
    <t xml:space="preserve">EQUIPOS (INTERRUPTORES SECCIONADORES) </t>
  </si>
  <si>
    <t>BANCO DE BATERIAS, INTERRUPTORES, RECONECTADORES, REGULADORES, SECCIONADORES, SERVICIOS AUXILIARES, SISTEMA DE PUESTA A TIERRA</t>
  </si>
  <si>
    <t>MATERIALES DE ALTA ROTACIÓN</t>
  </si>
  <si>
    <t xml:space="preserve">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
</t>
  </si>
  <si>
    <t>CANTIDAD DE PROYECTOS</t>
  </si>
  <si>
    <t>TOTAL (MM$)</t>
  </si>
  <si>
    <t>ENTIDAD FEDERAL</t>
  </si>
  <si>
    <t>TRANSFORMADORES DE DISTRIBUCION DE 15, 25, 37.5, 50, 75, 100 KVA PARA LA ATENCION DEL 1X10 A RAZON DE 89 TRANSFORMADORES POR AÑOS</t>
  </si>
  <si>
    <r>
      <t xml:space="preserve">UNIDAD DE MEDIDA
</t>
    </r>
    <r>
      <rPr>
        <b/>
        <sz val="9"/>
        <color theme="0"/>
        <rFont val="Arial"/>
        <family val="2"/>
      </rPr>
      <t xml:space="preserve"> ( MVA, MW, km)</t>
    </r>
  </si>
  <si>
    <r>
      <t xml:space="preserve">CAPACIDAD 
</t>
    </r>
    <r>
      <rPr>
        <b/>
        <sz val="10"/>
        <color theme="0"/>
        <rFont val="Arial"/>
        <family val="2"/>
      </rPr>
      <t>KM o  MVAR</t>
    </r>
  </si>
  <si>
    <r>
      <t xml:space="preserve">LAPSO DE EJECUCION 
</t>
    </r>
    <r>
      <rPr>
        <b/>
        <sz val="9"/>
        <color theme="0"/>
        <rFont val="Arial"/>
        <family val="2"/>
      </rPr>
      <t>(EN MESES)</t>
    </r>
  </si>
  <si>
    <r>
      <t xml:space="preserve">ESTATUS DEL PROYECTO
</t>
    </r>
    <r>
      <rPr>
        <b/>
        <sz val="10"/>
        <color theme="0"/>
        <rFont val="Calibri"/>
        <family val="2"/>
        <scheme val="minor"/>
      </rPr>
      <t>(EN EJECUCION, POR EJECUTAR, PARALIZADO, EJECUTADO)</t>
    </r>
  </si>
  <si>
    <r>
      <t xml:space="preserve">UNIDAD DE MEDIDA
</t>
    </r>
    <r>
      <rPr>
        <b/>
        <sz val="10"/>
        <color theme="0"/>
        <rFont val="Calibri"/>
        <family val="2"/>
        <scheme val="minor"/>
      </rPr>
      <t xml:space="preserve"> ( MVA, MW, km)</t>
    </r>
  </si>
  <si>
    <r>
      <t xml:space="preserve">CAPACIDAD </t>
    </r>
    <r>
      <rPr>
        <b/>
        <sz val="10"/>
        <color theme="0"/>
        <rFont val="Calibri"/>
        <family val="2"/>
        <scheme val="minor"/>
      </rPr>
      <t>(MVA, KM, MVAR)</t>
    </r>
  </si>
  <si>
    <t>PRT-YARACUY-2</t>
  </si>
  <si>
    <t>PRT-YARACUY-3</t>
  </si>
  <si>
    <t>PRT-YARACUY-4</t>
  </si>
  <si>
    <t>PRT-YARACUY-1</t>
  </si>
  <si>
    <t>PRT-YARACUY-5</t>
  </si>
  <si>
    <t>PRT-YARACUY-6</t>
  </si>
  <si>
    <t>PRT-YARACUY-7</t>
  </si>
  <si>
    <t>PRT-YARACUY-8</t>
  </si>
  <si>
    <t>PRT-YARACUY-9</t>
  </si>
  <si>
    <t>PRT-YARACUY-10</t>
  </si>
  <si>
    <t>PRT-YARACUY-12</t>
  </si>
  <si>
    <t>PRT-YARACUY-11</t>
  </si>
  <si>
    <t>PRT-YARACUY-13</t>
  </si>
  <si>
    <t>PRT-YARACUY-14</t>
  </si>
  <si>
    <t>PRT-YARACUY-15</t>
  </si>
  <si>
    <t>PRT-YARACUY-16</t>
  </si>
  <si>
    <t>PRT-YARACUY-17</t>
  </si>
  <si>
    <t>PRT-YARACUY-18</t>
  </si>
  <si>
    <t>PRT-YARACUY-19</t>
  </si>
  <si>
    <t>PRT-YARACUY-20</t>
  </si>
  <si>
    <t>PRT-YARACUY-21</t>
  </si>
  <si>
    <t>PRT-YARACUY-22</t>
  </si>
  <si>
    <t>PRT-YARACUY-23</t>
  </si>
  <si>
    <t>PRT-YARACUY-24</t>
  </si>
  <si>
    <t>PRT-YARACUY-25</t>
  </si>
  <si>
    <t>PRT-YARACUY-26</t>
  </si>
  <si>
    <t>PRT-YARACUY-27</t>
  </si>
  <si>
    <t>PRT-YARACUY-28</t>
  </si>
  <si>
    <t>PRT-YARACUY-29</t>
  </si>
  <si>
    <t>PRT-YARACUY-30</t>
  </si>
  <si>
    <t>PRT-YARACUY-31</t>
  </si>
  <si>
    <t>PRT-YARACUY-32</t>
  </si>
  <si>
    <t>PRT-YARACUY-33</t>
  </si>
  <si>
    <t>PRT-YARACUY-34</t>
  </si>
  <si>
    <t>PRT-YARACUY-35</t>
  </si>
  <si>
    <t>PRT-YARACUY-36</t>
  </si>
  <si>
    <t>PRT-YARACUY-37</t>
  </si>
  <si>
    <t>PRT-YARACUY-39</t>
  </si>
  <si>
    <t>PRT-YARACUY-38</t>
  </si>
  <si>
    <t>PRT-YARACUY-45</t>
  </si>
  <si>
    <t>PRT-YARACUY-44</t>
  </si>
  <si>
    <t>PRT-YARACUY-42</t>
  </si>
  <si>
    <t>PRT-YARACUY-40</t>
  </si>
  <si>
    <t>PRT-YARACUY-43</t>
  </si>
  <si>
    <t>PRT-YARACUY-41</t>
  </si>
  <si>
    <t>PRT-YARACUY-46</t>
  </si>
  <si>
    <t>PRT-YARACUY-47</t>
  </si>
  <si>
    <t>PRT-YARACUY-48</t>
  </si>
  <si>
    <t>PRT-YARACUY-49</t>
  </si>
  <si>
    <t>PRT-YARACUY-50</t>
  </si>
  <si>
    <t>PRT-YARACUY-51</t>
  </si>
  <si>
    <t>PRT-YARACUY-52</t>
  </si>
  <si>
    <t>PRT-YARACUY-53</t>
  </si>
  <si>
    <t>PRT-YARACUY-54</t>
  </si>
  <si>
    <t>PRT-YARACUY-56</t>
  </si>
  <si>
    <t>PRT-YARACUY-55</t>
  </si>
  <si>
    <t>PRT-YARACUY-67</t>
  </si>
  <si>
    <t>PRT-YARACUY-61</t>
  </si>
  <si>
    <t>PRT-YARACUY-57</t>
  </si>
  <si>
    <t>PRT-YARACUY-58</t>
  </si>
  <si>
    <t>PRT-YARACUY-59</t>
  </si>
  <si>
    <t>PRT-YARACUY-60</t>
  </si>
  <si>
    <t>PRT-YARACUY-62</t>
  </si>
  <si>
    <t>PRT-YARACUY-63</t>
  </si>
  <si>
    <t>PRT-YARACUY-64</t>
  </si>
  <si>
    <t>PRT-YARACUY-65</t>
  </si>
  <si>
    <t>PRT-YARACUY-66</t>
  </si>
  <si>
    <t>PRT-YARACUY-68</t>
  </si>
  <si>
    <t>PRT-YARACUY-69</t>
  </si>
  <si>
    <t>PRT-YARACUY-71</t>
  </si>
  <si>
    <t>PRT-YARACUY-70</t>
  </si>
  <si>
    <t>PRT-YARACUY-72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</si>
</sst>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 #,##0.00_ ;_ * \-#,##0.00_ ;_ * &quot;-&quot;??_ ;_ @_ "/>
    <numFmt numFmtId="164" formatCode="#,##0_ ;\-#,##0\ "/>
    <numFmt numFmtId="165" formatCode="#,##0.00&quot;    &quot;;\-#,##0.00&quot;    &quot;;&quot; -&quot;#&quot;    &quot;;@\ "/>
    <numFmt numFmtId="166" formatCode="_-* #,##0.00\ _€_-;\-* #,##0.00\ _€_-;_-* \-??\ _€_-;_-@_-"/>
    <numFmt numFmtId="167" formatCode="#,##0.00_ ;\-#,##0.00\ "/>
    <numFmt numFmtId="168" formatCode="dd\.mm\.yyyy;@"/>
    <numFmt numFmtId="169" formatCode="_ * #,##0_ ;_ * \-#,##0_ ;_ * &quot;-&quot;??_ ;_ @_ "/>
    <numFmt numFmtId="170" formatCode="[$$-409]#,##0.00"/>
  </numFmts>
  <fonts count="48"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0"/>
      <color rgb="FFFF0000"/>
      <name val="Calibri"/>
      <family val="2"/>
      <scheme val="minor"/>
    </font>
    <font>
      <sz val="10"/>
      <color indexed="8"/>
      <name val="Arial"/>
      <family val="2"/>
    </font>
    <font>
      <b/>
      <sz val="12"/>
      <color theme="0"/>
      <name val="Arial"/>
      <family val="2"/>
    </font>
    <font>
      <b/>
      <sz val="11"/>
      <color theme="0"/>
      <name val="Calibri"/>
      <family val="2"/>
      <scheme val="minor"/>
    </font>
    <font>
      <sz val="11"/>
      <name val="Calibri"/>
      <family val="2"/>
      <scheme val="minor"/>
    </font>
    <font>
      <b/>
      <sz val="13"/>
      <color rgb="FF404040"/>
      <name val="Arial Narrow"/>
      <family val="2"/>
    </font>
    <font>
      <sz val="11"/>
      <color theme="1"/>
      <name val="Tahoma"/>
      <family val="2"/>
    </font>
    <font>
      <sz val="11"/>
      <name val="Tahoma"/>
      <family val="2"/>
    </font>
    <font>
      <b/>
      <sz val="12"/>
      <color theme="1"/>
      <name val="Tahoma"/>
      <family val="2"/>
    </font>
    <font>
      <b/>
      <sz val="11"/>
      <name val="Tahoma"/>
      <family val="2"/>
    </font>
    <font>
      <b/>
      <sz val="11"/>
      <color theme="0"/>
      <name val="Tahoma"/>
      <family val="2"/>
    </font>
    <font>
      <b/>
      <sz val="14"/>
      <color theme="1"/>
      <name val="Tahoma"/>
      <family val="2"/>
    </font>
    <font>
      <b/>
      <sz val="18"/>
      <color theme="0"/>
      <name val="Tahoma"/>
      <family val="2"/>
    </font>
    <font>
      <b/>
      <sz val="20"/>
      <color theme="0"/>
      <name val="Tahoma"/>
      <family val="2"/>
    </font>
    <font>
      <b/>
      <sz val="24"/>
      <color theme="1"/>
      <name val="Tahoma"/>
      <family val="2"/>
    </font>
    <font>
      <b/>
      <sz val="11"/>
      <color theme="1"/>
      <name val="Tahoma"/>
      <family val="2"/>
    </font>
    <font>
      <b/>
      <sz val="16"/>
      <color theme="1"/>
      <name val="Tahoma"/>
      <family val="2"/>
    </font>
    <font>
      <sz val="10"/>
      <color theme="1"/>
      <name val="Tahoma"/>
      <family val="2"/>
    </font>
    <font>
      <b/>
      <sz val="20"/>
      <color theme="1"/>
      <name val="Tahoma"/>
      <family val="2"/>
    </font>
    <font>
      <b/>
      <sz val="9"/>
      <color theme="0"/>
      <name val="Arial"/>
      <family val="2"/>
    </font>
    <font>
      <b/>
      <sz val="10"/>
      <color theme="0"/>
      <name val="Arial"/>
      <family val="2"/>
    </font>
    <font>
      <b/>
      <sz val="10"/>
      <color theme="0"/>
      <name val="Calibri"/>
      <family val="2"/>
      <scheme val="minor"/>
    </font>
    <font>
      <b/>
      <sz val="12"/>
      <color theme="0"/>
      <name val="Arial Black"/>
      <family val="2"/>
    </font>
    <font>
      <b/>
      <sz val="14"/>
      <color rgb="FFC00000"/>
      <name val="Arial Black"/>
      <family val="2"/>
    </font>
    <font>
      <b/>
      <sz val="11"/>
      <color rgb="FFC00000"/>
      <name val="Arial Black"/>
      <family val="2"/>
    </font>
    <font>
      <b/>
      <sz val="10"/>
      <color rgb="FF000000"/>
      <name val="Calibri"/>
      <family val="2"/>
      <charset val="1"/>
    </font>
    <font>
      <b/>
      <sz val="12"/>
      <color rgb="FF000000"/>
      <name val="Calibri"/>
      <family val="2"/>
      <charset val="1"/>
    </font>
    <font>
      <b/>
      <sz val="10"/>
      <color theme="1"/>
      <name val="Calibri"/>
      <family val="2"/>
      <scheme val="minor"/>
    </font>
    <font>
      <b/>
      <sz val="10"/>
      <name val="Calibri"/>
      <family val="2"/>
    </font>
    <font>
      <b/>
      <sz val="10"/>
      <name val="Arial"/>
      <family val="2"/>
    </font>
    <font>
      <b/>
      <sz val="16"/>
      <color rgb="FFFF0000"/>
      <name val="Arial Black"/>
      <family val="2"/>
    </font>
  </fonts>
  <fills count="15">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rgb="FF0070C0"/>
        <bgColor indexed="64"/>
      </patternFill>
    </fill>
    <fill>
      <patternFill patternType="solid">
        <fgColor theme="0" tint="-0.14999847407452621"/>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4">
    <xf numFmtId="0" fontId="0" fillId="0" borderId="0"/>
    <xf numFmtId="43" fontId="1" fillId="0" borderId="0" applyFont="0" applyFill="0" applyBorder="0" applyAlignment="0" applyProtection="0"/>
    <xf numFmtId="0" fontId="4" fillId="0" borderId="0"/>
    <xf numFmtId="0" fontId="6" fillId="3" borderId="2" applyNumberFormat="0" applyAlignment="0" applyProtection="0"/>
    <xf numFmtId="164" fontId="7" fillId="0" borderId="0" applyBorder="0" applyProtection="0"/>
    <xf numFmtId="0" fontId="8" fillId="0" borderId="0"/>
    <xf numFmtId="0" fontId="6" fillId="3" borderId="2" applyNumberFormat="0" applyAlignment="0" applyProtection="0"/>
    <xf numFmtId="165" fontId="4" fillId="0" borderId="0" applyFill="0" applyBorder="0" applyAlignment="0" applyProtection="0"/>
    <xf numFmtId="166" fontId="4" fillId="0" borderId="0" applyFill="0" applyBorder="0" applyAlignment="0" applyProtection="0"/>
    <xf numFmtId="0" fontId="5" fillId="0" borderId="0"/>
    <xf numFmtId="167"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8" fillId="0" borderId="0"/>
    <xf numFmtId="9" fontId="4" fillId="0" borderId="0" applyNumberFormat="0" applyFont="0" applyFill="0" applyBorder="0" applyAlignment="0" applyProtection="0"/>
    <xf numFmtId="43" fontId="5" fillId="0" borderId="0" applyFont="0" applyFill="0" applyBorder="0" applyAlignment="0" applyProtection="0"/>
    <xf numFmtId="0" fontId="1" fillId="0" borderId="0"/>
  </cellStyleXfs>
  <cellXfs count="139">
    <xf numFmtId="0" fontId="0" fillId="0" borderId="0" xfId="0"/>
    <xf numFmtId="0" fontId="12" fillId="4" borderId="1" xfId="0" applyFont="1" applyFill="1" applyBorder="1" applyAlignment="1">
      <alignment horizontal="center"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ont="1" applyFill="1"/>
    <xf numFmtId="169"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168" fontId="13" fillId="0" borderId="0" xfId="0" applyNumberFormat="1" applyFont="1"/>
    <xf numFmtId="0" fontId="17" fillId="0" borderId="0" xfId="0" applyFont="1"/>
    <xf numFmtId="4" fontId="13" fillId="0" borderId="0" xfId="0" applyNumberFormat="1" applyFont="1" applyAlignment="1">
      <alignment horizontal="center" wrapText="1"/>
    </xf>
    <xf numFmtId="0" fontId="0" fillId="0" borderId="0" xfId="0" applyFont="1" applyBorder="1"/>
    <xf numFmtId="0" fontId="13" fillId="0" borderId="0" xfId="0" applyFont="1" applyAlignment="1">
      <alignment wrapText="1"/>
    </xf>
    <xf numFmtId="14" fontId="2" fillId="2" borderId="1" xfId="0" applyNumberFormat="1" applyFont="1" applyFill="1" applyBorder="1" applyAlignment="1">
      <alignment horizontal="center" vertical="center" wrapText="1"/>
    </xf>
    <xf numFmtId="43" fontId="12" fillId="4" borderId="1" xfId="1" applyFont="1" applyFill="1" applyBorder="1" applyAlignment="1">
      <alignment horizontal="center" vertical="center" wrapText="1"/>
    </xf>
    <xf numFmtId="43" fontId="16" fillId="5" borderId="1" xfId="1" applyFont="1" applyFill="1" applyBorder="1" applyAlignment="1">
      <alignment horizontal="center" vertical="center" wrapText="1"/>
    </xf>
    <xf numFmtId="43"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0" fontId="19" fillId="6" borderId="1" xfId="9" applyFont="1" applyFill="1" applyBorder="1" applyAlignment="1">
      <alignment horizontal="center" vertical="center" wrapText="1"/>
    </xf>
    <xf numFmtId="0" fontId="19" fillId="6" borderId="13" xfId="9" applyFont="1" applyFill="1" applyBorder="1" applyAlignment="1">
      <alignment horizontal="center" vertical="center" wrapText="1"/>
    </xf>
    <xf numFmtId="0" fontId="19"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1" fillId="2" borderId="0" xfId="23" applyFill="1"/>
    <xf numFmtId="0" fontId="21" fillId="2" borderId="0" xfId="23" applyFont="1" applyFill="1"/>
    <xf numFmtId="0" fontId="22" fillId="2" borderId="0" xfId="23" applyFont="1" applyFill="1"/>
    <xf numFmtId="0" fontId="1" fillId="0" borderId="0" xfId="23"/>
    <xf numFmtId="0" fontId="23" fillId="2" borderId="0" xfId="23" applyFont="1" applyFill="1"/>
    <xf numFmtId="0" fontId="24" fillId="2" borderId="0" xfId="23" applyFont="1" applyFill="1"/>
    <xf numFmtId="0" fontId="26" fillId="2" borderId="0" xfId="23" applyFont="1" applyFill="1"/>
    <xf numFmtId="0" fontId="26" fillId="2" borderId="0" xfId="23" applyFont="1" applyFill="1" applyAlignment="1">
      <alignment wrapText="1"/>
    </xf>
    <xf numFmtId="0" fontId="23" fillId="0" borderId="1" xfId="23" applyFont="1" applyBorder="1" applyAlignment="1">
      <alignment horizontal="center"/>
    </xf>
    <xf numFmtId="0" fontId="23" fillId="2" borderId="0" xfId="23" applyFont="1" applyFill="1" applyAlignment="1">
      <alignment horizontal="center"/>
    </xf>
    <xf numFmtId="0" fontId="32" fillId="2" borderId="0" xfId="23" applyFont="1" applyFill="1"/>
    <xf numFmtId="0" fontId="32" fillId="0" borderId="0" xfId="23" applyFont="1" applyBorder="1" applyAlignment="1">
      <alignment horizontal="center" vertical="center" wrapText="1"/>
    </xf>
    <xf numFmtId="0" fontId="34" fillId="11" borderId="0" xfId="23" applyFont="1" applyFill="1" applyBorder="1" applyAlignment="1">
      <alignment horizontal="justify" vertical="top" wrapText="1"/>
    </xf>
    <xf numFmtId="0" fontId="32" fillId="0" borderId="0" xfId="23" applyFont="1" applyBorder="1" applyAlignment="1">
      <alignment horizontal="center" vertical="center"/>
    </xf>
    <xf numFmtId="3" fontId="31" fillId="0" borderId="1" xfId="23" applyNumberFormat="1" applyFont="1" applyBorder="1" applyAlignment="1">
      <alignment vertical="center"/>
    </xf>
    <xf numFmtId="0" fontId="1" fillId="2" borderId="19" xfId="23" applyFill="1" applyBorder="1" applyAlignment="1"/>
    <xf numFmtId="4" fontId="31" fillId="0" borderId="1" xfId="23" applyNumberFormat="1" applyFont="1" applyBorder="1" applyAlignment="1">
      <alignment vertical="center"/>
    </xf>
    <xf numFmtId="0" fontId="1" fillId="12" borderId="0" xfId="23" applyFill="1"/>
    <xf numFmtId="0" fontId="2" fillId="12" borderId="1" xfId="23" applyFont="1" applyFill="1" applyBorder="1" applyAlignment="1">
      <alignment horizontal="center"/>
    </xf>
    <xf numFmtId="0" fontId="20" fillId="12" borderId="1" xfId="23" applyFont="1" applyFill="1" applyBorder="1" applyAlignment="1">
      <alignment horizontal="center"/>
    </xf>
    <xf numFmtId="0" fontId="20" fillId="12" borderId="1" xfId="23" applyFont="1" applyFill="1" applyBorder="1" applyAlignment="1">
      <alignment horizontal="center" vertical="center"/>
    </xf>
    <xf numFmtId="0" fontId="3" fillId="0" borderId="14" xfId="9" applyFont="1" applyBorder="1" applyAlignment="1">
      <alignment horizontal="center" vertical="center" wrapText="1"/>
    </xf>
    <xf numFmtId="0" fontId="19" fillId="6" borderId="14" xfId="9" applyFont="1" applyFill="1" applyBorder="1" applyAlignment="1">
      <alignment horizontal="center" vertical="center" wrapText="1"/>
    </xf>
    <xf numFmtId="0" fontId="0" fillId="0" borderId="0" xfId="0" applyAlignment="1">
      <alignment wrapText="1"/>
    </xf>
    <xf numFmtId="14" fontId="39" fillId="4" borderId="1" xfId="0" applyNumberFormat="1" applyFont="1" applyFill="1" applyBorder="1" applyAlignment="1">
      <alignment horizontal="center" vertical="center" wrapText="1"/>
    </xf>
    <xf numFmtId="0" fontId="41" fillId="5" borderId="3" xfId="18" applyFont="1" applyFill="1" applyBorder="1" applyAlignment="1">
      <alignment horizontal="center" vertical="center"/>
    </xf>
    <xf numFmtId="0" fontId="42" fillId="5" borderId="1" xfId="18" applyFont="1" applyFill="1" applyBorder="1" applyAlignment="1">
      <alignment horizontal="left" vertical="center" wrapText="1" indent="1"/>
    </xf>
    <xf numFmtId="0" fontId="43" fillId="5" borderId="1" xfId="18" applyFont="1" applyFill="1" applyBorder="1" applyAlignment="1">
      <alignment horizontal="left" vertical="center" wrapText="1" indent="1"/>
    </xf>
    <xf numFmtId="170" fontId="3" fillId="0" borderId="1" xfId="9" applyNumberFormat="1" applyFont="1" applyBorder="1" applyAlignment="1">
      <alignment horizontal="center" vertical="center" wrapText="1"/>
    </xf>
    <xf numFmtId="49" fontId="15" fillId="5" borderId="1" xfId="18" applyNumberFormat="1" applyFont="1" applyFill="1" applyBorder="1" applyAlignment="1">
      <alignment horizontal="center" vertical="center" wrapText="1"/>
    </xf>
    <xf numFmtId="49" fontId="13" fillId="0" borderId="0" xfId="0" applyNumberFormat="1" applyFont="1"/>
    <xf numFmtId="14" fontId="38" fillId="4" borderId="1" xfId="0" applyNumberFormat="1" applyFont="1" applyFill="1" applyBorder="1" applyAlignment="1">
      <alignment horizontal="center" vertical="center" wrapText="1"/>
    </xf>
    <xf numFmtId="4" fontId="44" fillId="2" borderId="3" xfId="0" applyNumberFormat="1" applyFont="1" applyFill="1" applyBorder="1" applyAlignment="1">
      <alignment horizontal="center" vertical="center" wrapText="1"/>
    </xf>
    <xf numFmtId="4" fontId="45" fillId="5" borderId="1" xfId="1" applyNumberFormat="1" applyFont="1" applyFill="1" applyBorder="1" applyAlignment="1">
      <alignment horizontal="center" vertical="center" wrapText="1"/>
    </xf>
    <xf numFmtId="4" fontId="13" fillId="0" borderId="0" xfId="0" applyNumberFormat="1" applyFont="1"/>
    <xf numFmtId="0" fontId="19" fillId="6" borderId="10" xfId="9" applyFont="1" applyFill="1" applyBorder="1" applyAlignment="1">
      <alignment horizontal="center" vertical="center" wrapText="1"/>
    </xf>
    <xf numFmtId="0" fontId="3" fillId="2" borderId="4" xfId="9" applyFont="1" applyFill="1" applyBorder="1" applyAlignment="1">
      <alignment vertical="center" wrapText="1"/>
    </xf>
    <xf numFmtId="0" fontId="3" fillId="2" borderId="5" xfId="9" applyFont="1" applyFill="1" applyBorder="1" applyAlignment="1">
      <alignment horizontal="center" vertical="center" wrapText="1"/>
    </xf>
    <xf numFmtId="0" fontId="3" fillId="2" borderId="6" xfId="9" applyFont="1" applyFill="1" applyBorder="1" applyAlignment="1">
      <alignment horizontal="center" vertical="center" wrapText="1"/>
    </xf>
    <xf numFmtId="0" fontId="3" fillId="2" borderId="7" xfId="9" applyFont="1" applyFill="1" applyBorder="1" applyAlignment="1">
      <alignment vertical="center" wrapText="1"/>
    </xf>
    <xf numFmtId="0" fontId="3" fillId="2" borderId="8" xfId="9" applyFont="1" applyFill="1" applyBorder="1" applyAlignment="1">
      <alignment horizontal="center" vertical="center" wrapText="1"/>
    </xf>
    <xf numFmtId="0" fontId="3" fillId="2" borderId="9" xfId="9" applyFont="1" applyFill="1" applyBorder="1" applyAlignment="1">
      <alignment horizontal="center" vertical="center" wrapText="1"/>
    </xf>
    <xf numFmtId="0" fontId="19" fillId="6" borderId="15" xfId="9" applyFont="1" applyFill="1" applyBorder="1" applyAlignment="1">
      <alignment horizontal="center" vertical="center" wrapText="1"/>
    </xf>
    <xf numFmtId="0" fontId="46" fillId="0" borderId="1" xfId="9" applyFont="1" applyBorder="1" applyAlignment="1">
      <alignment horizontal="left" vertical="center" wrapText="1" indent="1"/>
    </xf>
    <xf numFmtId="0" fontId="47" fillId="0" borderId="11" xfId="9" applyFont="1" applyBorder="1" applyAlignment="1">
      <alignment horizontal="center" vertical="center" wrapText="1"/>
    </xf>
    <xf numFmtId="0" fontId="40" fillId="0" borderId="12" xfId="9" applyFont="1" applyBorder="1" applyAlignment="1">
      <alignment horizontal="center" vertical="center" wrapText="1"/>
    </xf>
    <xf numFmtId="0" fontId="40" fillId="0" borderId="1" xfId="9" applyFont="1" applyBorder="1" applyAlignment="1">
      <alignment horizontal="center" vertical="center" wrapText="1"/>
    </xf>
    <xf numFmtId="0" fontId="28" fillId="0" borderId="0" xfId="23" applyFont="1" applyBorder="1" applyAlignment="1">
      <alignment horizontal="center" vertical="center"/>
    </xf>
    <xf numFmtId="0" fontId="26" fillId="2" borderId="0" xfId="23" applyFont="1" applyFill="1" applyAlignment="1">
      <alignment horizontal="center" vertical="center" wrapText="1"/>
    </xf>
    <xf numFmtId="0" fontId="25" fillId="2" borderId="0" xfId="23" applyFont="1" applyFill="1" applyAlignment="1">
      <alignment horizontal="center" vertical="center"/>
    </xf>
    <xf numFmtId="0" fontId="19" fillId="6" borderId="15" xfId="9" applyFont="1" applyFill="1" applyBorder="1" applyAlignment="1">
      <alignment horizontal="center" vertical="center" wrapText="1"/>
    </xf>
    <xf numFmtId="170" fontId="3" fillId="0" borderId="14" xfId="9" applyNumberFormat="1" applyFont="1" applyBorder="1" applyAlignment="1">
      <alignment horizontal="center" vertical="center" wrapText="1"/>
    </xf>
    <xf numFmtId="0" fontId="19" fillId="6" borderId="15" xfId="9" applyFont="1" applyFill="1" applyBorder="1" applyAlignment="1">
      <alignment horizontal="center" vertical="center" wrapText="1"/>
    </xf>
    <xf numFmtId="0" fontId="19" fillId="6" borderId="15" xfId="9" applyFont="1" applyFill="1" applyBorder="1" applyAlignment="1">
      <alignment horizontal="center" vertical="center" wrapText="1"/>
    </xf>
    <xf numFmtId="0" fontId="19" fillId="6" borderId="15" xfId="9" applyFont="1" applyFill="1" applyBorder="1" applyAlignment="1">
      <alignment horizontal="center" vertical="center" wrapText="1"/>
    </xf>
    <xf numFmtId="0" fontId="19" fillId="6" borderId="30" xfId="9" applyFont="1" applyFill="1" applyBorder="1" applyAlignment="1">
      <alignment horizontal="center" vertical="center" wrapText="1"/>
    </xf>
    <xf numFmtId="0" fontId="19" fillId="6" borderId="17" xfId="9" applyFont="1" applyFill="1" applyBorder="1" applyAlignment="1">
      <alignment horizontal="center" vertical="center" wrapText="1"/>
    </xf>
    <xf numFmtId="0" fontId="19" fillId="6" borderId="18" xfId="9" applyFont="1" applyFill="1" applyBorder="1" applyAlignment="1">
      <alignment horizontal="center" vertical="center" wrapText="1"/>
    </xf>
    <xf numFmtId="0" fontId="19" fillId="6" borderId="28" xfId="9" applyFont="1" applyFill="1" applyBorder="1" applyAlignment="1">
      <alignment horizontal="center" vertical="center" wrapText="1"/>
    </xf>
    <xf numFmtId="0" fontId="19" fillId="6" borderId="29" xfId="9" applyFont="1" applyFill="1" applyBorder="1" applyAlignment="1">
      <alignment horizontal="center" vertical="center" wrapText="1"/>
    </xf>
    <xf numFmtId="0" fontId="40" fillId="0" borderId="16" xfId="9" applyFont="1" applyBorder="1" applyAlignment="1">
      <alignment horizontal="center" vertical="center" wrapText="1"/>
    </xf>
    <xf numFmtId="0" fontId="40" fillId="0" borderId="18" xfId="9" applyFont="1" applyBorder="1" applyAlignment="1">
      <alignment horizontal="center" vertical="center" wrapText="1"/>
    </xf>
    <xf numFmtId="0" fontId="19" fillId="6" borderId="16" xfId="9" applyFont="1" applyFill="1" applyBorder="1" applyAlignment="1">
      <alignment horizontal="center" vertical="center" wrapText="1"/>
    </xf>
    <xf numFmtId="0" fontId="19" fillId="6" borderId="31" xfId="9" applyFont="1" applyFill="1" applyBorder="1" applyAlignment="1">
      <alignment horizontal="center" vertical="center" wrapText="1"/>
    </xf>
    <xf numFmtId="0" fontId="3" fillId="0" borderId="30" xfId="9" applyFont="1" applyBorder="1" applyAlignment="1">
      <alignment horizontal="center" vertical="center" wrapText="1"/>
    </xf>
    <xf numFmtId="0" fontId="3" fillId="0" borderId="17" xfId="9" applyFont="1" applyBorder="1" applyAlignment="1">
      <alignment horizontal="center" vertical="center" wrapText="1"/>
    </xf>
    <xf numFmtId="0" fontId="3" fillId="0" borderId="18" xfId="9" applyFont="1" applyBorder="1" applyAlignment="1">
      <alignment horizontal="center" vertical="center" wrapText="1"/>
    </xf>
    <xf numFmtId="0" fontId="3" fillId="0" borderId="20" xfId="9" applyFont="1" applyBorder="1" applyAlignment="1">
      <alignment horizontal="center" vertical="center" wrapText="1"/>
    </xf>
    <xf numFmtId="0" fontId="3" fillId="0" borderId="27" xfId="9" applyFont="1" applyBorder="1" applyAlignment="1">
      <alignment horizontal="center" vertical="center" wrapText="1"/>
    </xf>
    <xf numFmtId="0" fontId="3" fillId="0" borderId="32" xfId="9" applyFont="1" applyBorder="1" applyAlignment="1">
      <alignment horizontal="center" vertical="center" wrapText="1"/>
    </xf>
    <xf numFmtId="0" fontId="3" fillId="0" borderId="23" xfId="9" applyFont="1" applyBorder="1" applyAlignment="1">
      <alignment horizontal="center" vertical="center" wrapText="1"/>
    </xf>
    <xf numFmtId="0" fontId="3" fillId="0" borderId="0" xfId="9" applyFont="1" applyBorder="1" applyAlignment="1">
      <alignment horizontal="center" vertical="center" wrapText="1"/>
    </xf>
    <xf numFmtId="0" fontId="3" fillId="0" borderId="33" xfId="9" applyFont="1" applyBorder="1" applyAlignment="1">
      <alignment horizontal="center" vertical="center" wrapText="1"/>
    </xf>
    <xf numFmtId="0" fontId="3" fillId="0" borderId="25" xfId="9" applyFont="1" applyBorder="1" applyAlignment="1">
      <alignment horizontal="center" vertical="center" wrapText="1"/>
    </xf>
    <xf numFmtId="0" fontId="3" fillId="0" borderId="19" xfId="9" applyFont="1" applyBorder="1" applyAlignment="1">
      <alignment horizontal="center" vertical="center" wrapText="1"/>
    </xf>
    <xf numFmtId="0" fontId="3" fillId="0" borderId="34" xfId="9" applyFont="1" applyBorder="1" applyAlignment="1">
      <alignment horizontal="center" vertical="center" wrapText="1"/>
    </xf>
    <xf numFmtId="0" fontId="3" fillId="0" borderId="30" xfId="9" applyFont="1" applyBorder="1" applyAlignment="1">
      <alignment horizontal="left" vertical="center" wrapText="1" indent="1"/>
    </xf>
    <xf numFmtId="0" fontId="3" fillId="0" borderId="17" xfId="9" applyFont="1" applyBorder="1" applyAlignment="1">
      <alignment horizontal="left" vertical="center" wrapText="1" indent="1"/>
    </xf>
    <xf numFmtId="0" fontId="3" fillId="0" borderId="18" xfId="9" applyFont="1" applyBorder="1" applyAlignment="1">
      <alignment horizontal="left" vertical="center" wrapText="1" indent="1"/>
    </xf>
    <xf numFmtId="0" fontId="3" fillId="0" borderId="36" xfId="9" applyNumberFormat="1" applyFont="1" applyBorder="1" applyAlignment="1">
      <alignment horizontal="center" vertical="center" wrapText="1"/>
    </xf>
    <xf numFmtId="0" fontId="3" fillId="0" borderId="37" xfId="9" applyNumberFormat="1" applyFont="1" applyBorder="1" applyAlignment="1">
      <alignment horizontal="center" vertical="center" wrapText="1"/>
    </xf>
    <xf numFmtId="0" fontId="3" fillId="0" borderId="38" xfId="9" applyNumberFormat="1" applyFont="1" applyBorder="1" applyAlignment="1">
      <alignment horizontal="center" vertical="center" wrapText="1"/>
    </xf>
    <xf numFmtId="0" fontId="19" fillId="6" borderId="35" xfId="9" applyFont="1" applyFill="1" applyBorder="1" applyAlignment="1">
      <alignment horizontal="center" vertical="center" wrapText="1"/>
    </xf>
    <xf numFmtId="0" fontId="19" fillId="6" borderId="15" xfId="9" applyFont="1" applyFill="1" applyBorder="1" applyAlignment="1">
      <alignment horizontal="center" vertical="center" wrapText="1"/>
    </xf>
    <xf numFmtId="43" fontId="3" fillId="0" borderId="22" xfId="22" applyFont="1" applyBorder="1" applyAlignment="1">
      <alignment horizontal="center" vertical="center" wrapText="1"/>
    </xf>
    <xf numFmtId="43" fontId="3" fillId="0" borderId="3" xfId="22" applyFont="1" applyBorder="1" applyAlignment="1">
      <alignment horizontal="center" vertical="center" wrapText="1"/>
    </xf>
    <xf numFmtId="0" fontId="37" fillId="13" borderId="22" xfId="9" applyFont="1" applyFill="1" applyBorder="1" applyAlignment="1">
      <alignment horizontal="center" vertical="center" wrapText="1"/>
    </xf>
    <xf numFmtId="0" fontId="37" fillId="13" borderId="3" xfId="9" applyFont="1" applyFill="1" applyBorder="1" applyAlignment="1">
      <alignment horizontal="center" vertical="center" wrapText="1"/>
    </xf>
    <xf numFmtId="0" fontId="3" fillId="14" borderId="22" xfId="9" applyFont="1" applyFill="1" applyBorder="1" applyAlignment="1">
      <alignment horizontal="center" vertical="center" wrapText="1"/>
    </xf>
    <xf numFmtId="0" fontId="3" fillId="14" borderId="3" xfId="9" applyFont="1" applyFill="1" applyBorder="1" applyAlignment="1">
      <alignment horizontal="center" vertical="center" wrapText="1"/>
    </xf>
    <xf numFmtId="4" fontId="31" fillId="0" borderId="1" xfId="23" applyNumberFormat="1" applyFont="1" applyBorder="1" applyAlignment="1">
      <alignment horizontal="center" vertical="center"/>
    </xf>
    <xf numFmtId="0" fontId="28" fillId="0" borderId="1" xfId="23" applyFont="1" applyBorder="1" applyAlignment="1">
      <alignment horizontal="center" vertical="center" wrapText="1"/>
    </xf>
    <xf numFmtId="0" fontId="33" fillId="11" borderId="20" xfId="23" applyFont="1" applyFill="1" applyBorder="1" applyAlignment="1">
      <alignment horizontal="center" vertical="center" wrapText="1"/>
    </xf>
    <xf numFmtId="0" fontId="33" fillId="11" borderId="27" xfId="23" applyFont="1" applyFill="1" applyBorder="1" applyAlignment="1">
      <alignment horizontal="center" vertical="center" wrapText="1"/>
    </xf>
    <xf numFmtId="0" fontId="33" fillId="11" borderId="21" xfId="23" applyFont="1" applyFill="1" applyBorder="1" applyAlignment="1">
      <alignment horizontal="center" vertical="center" wrapText="1"/>
    </xf>
    <xf numFmtId="0" fontId="33" fillId="11" borderId="23" xfId="23" applyFont="1" applyFill="1" applyBorder="1" applyAlignment="1">
      <alignment horizontal="center" vertical="center" wrapText="1"/>
    </xf>
    <xf numFmtId="0" fontId="33" fillId="11" borderId="0" xfId="23" applyFont="1" applyFill="1" applyBorder="1" applyAlignment="1">
      <alignment horizontal="center" vertical="center" wrapText="1"/>
    </xf>
    <xf numFmtId="0" fontId="33" fillId="11" borderId="24" xfId="23" applyFont="1" applyFill="1" applyBorder="1" applyAlignment="1">
      <alignment horizontal="center" vertical="center" wrapText="1"/>
    </xf>
    <xf numFmtId="0" fontId="33" fillId="11" borderId="25" xfId="23" applyFont="1" applyFill="1" applyBorder="1" applyAlignment="1">
      <alignment horizontal="center" vertical="center" wrapText="1"/>
    </xf>
    <xf numFmtId="0" fontId="33" fillId="11" borderId="19" xfId="23" applyFont="1" applyFill="1" applyBorder="1" applyAlignment="1">
      <alignment horizontal="center" vertical="center" wrapText="1"/>
    </xf>
    <xf numFmtId="0" fontId="33" fillId="11" borderId="26" xfId="23" applyFont="1" applyFill="1" applyBorder="1" applyAlignment="1">
      <alignment horizontal="center" vertical="center" wrapText="1"/>
    </xf>
    <xf numFmtId="0" fontId="33" fillId="11" borderId="1" xfId="23" applyFont="1" applyFill="1" applyBorder="1" applyAlignment="1">
      <alignment horizontal="center" vertical="center" wrapText="1"/>
    </xf>
    <xf numFmtId="0" fontId="30" fillId="9" borderId="1" xfId="23" applyFont="1" applyFill="1" applyBorder="1" applyAlignment="1">
      <alignment horizontal="center" vertical="center"/>
    </xf>
    <xf numFmtId="0" fontId="29" fillId="10" borderId="1" xfId="23" applyFont="1" applyFill="1" applyBorder="1" applyAlignment="1">
      <alignment horizontal="center" vertical="center" wrapText="1"/>
    </xf>
    <xf numFmtId="0" fontId="33" fillId="11" borderId="1" xfId="23" applyFont="1" applyFill="1" applyBorder="1" applyAlignment="1">
      <alignment horizontal="center" wrapText="1"/>
    </xf>
    <xf numFmtId="0" fontId="35" fillId="0" borderId="16" xfId="23" applyFont="1" applyBorder="1" applyAlignment="1">
      <alignment horizontal="center" vertical="center"/>
    </xf>
    <xf numFmtId="0" fontId="35" fillId="0" borderId="17" xfId="23" applyFont="1" applyBorder="1" applyAlignment="1">
      <alignment horizontal="center" vertical="center"/>
    </xf>
    <xf numFmtId="0" fontId="35" fillId="0" borderId="18" xfId="23" applyFont="1" applyBorder="1" applyAlignment="1">
      <alignment horizontal="center" vertical="center"/>
    </xf>
    <xf numFmtId="0" fontId="26" fillId="8" borderId="1" xfId="23" applyFont="1" applyFill="1" applyBorder="1" applyAlignment="1">
      <alignment horizontal="center" vertical="center"/>
    </xf>
    <xf numFmtId="0" fontId="27" fillId="9" borderId="16" xfId="23" applyFont="1" applyFill="1" applyBorder="1" applyAlignment="1">
      <alignment horizontal="center" vertical="center"/>
    </xf>
    <xf numFmtId="0" fontId="28" fillId="0" borderId="22" xfId="23" applyFont="1" applyBorder="1" applyAlignment="1">
      <alignment horizontal="center" vertical="center"/>
    </xf>
    <xf numFmtId="0" fontId="28" fillId="0" borderId="3" xfId="23" applyFont="1" applyBorder="1" applyAlignment="1">
      <alignment horizontal="center" vertical="center"/>
    </xf>
    <xf numFmtId="0" fontId="26" fillId="8" borderId="1" xfId="23" applyFont="1" applyFill="1" applyBorder="1" applyAlignment="1">
      <alignment horizontal="center" vertical="center" wrapText="1"/>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1" defaultTableStyle="TableStyleMedium9" defaultPivotStyle="PivotStyleLight16">
    <tableStyle name="Estilo de tabla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tyles" Target="style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externalLink" Target="externalLinks/externalLink4.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externalLink" Target="externalLinks/externalLink5.xml"/><Relationship Id="rId85"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externalLink" Target="externalLinks/externalLink3.xml"/><Relationship Id="rId81" Type="http://schemas.openxmlformats.org/officeDocument/2006/relationships/externalLink" Target="externalLinks/externalLink6.xml"/><Relationship Id="rId86"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theme" Target="theme/them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EQUIPOS INDISPONIBLES REGIÓN GUAYANA</a:t>
            </a:r>
          </a:p>
        </c:rich>
      </c:tx>
      <c:layout>
        <c:manualLayout>
          <c:xMode val="edge"/>
          <c:yMode val="edge"/>
          <c:x val="8.726384249953402E-2"/>
          <c:y val="7.111105288211686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6.8378093813129523E-2"/>
          <c:y val="0.12603814523184603"/>
          <c:w val="0.50687784948186654"/>
          <c:h val="0.78962379702537377"/>
        </c:manualLayout>
      </c:layout>
      <c:pie3DChart>
        <c:varyColors val="1"/>
        <c:ser>
          <c:idx val="0"/>
          <c:order val="0"/>
          <c:tx>
            <c:strRef>
              <c:f>'[6]CONDICION OPERATIVA SSEE'!$B$130</c:f>
              <c:strCache>
                <c:ptCount val="1"/>
                <c:pt idx="0">
                  <c:v>CANTIDAD</c:v>
                </c:pt>
              </c:strCache>
            </c:strRef>
          </c:tx>
          <c:dLbls>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SSEE'!$C$131:$C$154</c:f>
              <c:strCache>
                <c:ptCount val="24"/>
                <c:pt idx="0">
                  <c:v>AIRE ACONDICIONADO </c:v>
                </c:pt>
                <c:pt idx="1">
                  <c:v>ALUMBRADO EXTERNO</c:v>
                </c:pt>
                <c:pt idx="2">
                  <c:v>BANCO DE CAPACITORES</c:v>
                </c:pt>
                <c:pt idx="3">
                  <c:v>BATERIA DEL RECONECTADOR</c:v>
                </c:pt>
                <c:pt idx="4">
                  <c:v>BATERÍAS</c:v>
                </c:pt>
                <c:pt idx="5">
                  <c:v>CERCA PERIMETRAL</c:v>
                </c:pt>
                <c:pt idx="6">
                  <c:v>CONDUCTOR DE CONTROL</c:v>
                </c:pt>
                <c:pt idx="7">
                  <c:v>CORTACORRIENTE MONOP 13.8KV</c:v>
                </c:pt>
                <c:pt idx="8">
                  <c:v>CORTACORRIENTE MONOP 34.5KV</c:v>
                </c:pt>
                <c:pt idx="9">
                  <c:v>FUERA DE SERVICIO NO RECUPERABLE</c:v>
                </c:pt>
                <c:pt idx="10">
                  <c:v>TX DE POTENCIA FUERA DE SERVICIO NO RECUPERABLE </c:v>
                </c:pt>
                <c:pt idx="11">
                  <c:v>TX DE POTENCIA FUERA DE SERVICIO RECUPERABLE</c:v>
                </c:pt>
                <c:pt idx="12">
                  <c:v>TX  DE POTENCIA SOBRE CARGA MAS 100%</c:v>
                </c:pt>
                <c:pt idx="13">
                  <c:v>INTERRUPTOR 13,8 kV</c:v>
                </c:pt>
                <c:pt idx="14">
                  <c:v>INTERRUPTOR 34,5 Kv</c:v>
                </c:pt>
                <c:pt idx="15">
                  <c:v>PARARRAYOS DE 13,8 kV</c:v>
                </c:pt>
                <c:pt idx="16">
                  <c:v>PARARRAYOS DE 34,5 kV</c:v>
                </c:pt>
                <c:pt idx="17">
                  <c:v>PLANTA DE EMERGENCIA</c:v>
                </c:pt>
                <c:pt idx="18">
                  <c:v>RECONECTADOR 13,8 KV</c:v>
                </c:pt>
                <c:pt idx="19">
                  <c:v>RECONECTADOR 34,5 KV</c:v>
                </c:pt>
                <c:pt idx="20">
                  <c:v>RECTIFICADORES</c:v>
                </c:pt>
                <c:pt idx="21">
                  <c:v>REGULADORES DE TENSION</c:v>
                </c:pt>
                <c:pt idx="22">
                  <c:v>SECCIONADORES DE 13,8 KV</c:v>
                </c:pt>
                <c:pt idx="23">
                  <c:v>TELEMANDOS</c:v>
                </c:pt>
              </c:strCache>
            </c:strRef>
          </c:cat>
          <c:val>
            <c:numRef>
              <c:f>'[6]CONDICION OPERATIVA SSEE'!$B$131:$B$154</c:f>
              <c:numCache>
                <c:formatCode>General</c:formatCode>
                <c:ptCount val="24"/>
                <c:pt idx="0">
                  <c:v>2</c:v>
                </c:pt>
                <c:pt idx="1">
                  <c:v>1</c:v>
                </c:pt>
                <c:pt idx="2">
                  <c:v>1</c:v>
                </c:pt>
                <c:pt idx="3">
                  <c:v>4</c:v>
                </c:pt>
                <c:pt idx="4">
                  <c:v>23</c:v>
                </c:pt>
                <c:pt idx="5">
                  <c:v>4</c:v>
                </c:pt>
                <c:pt idx="6">
                  <c:v>1</c:v>
                </c:pt>
                <c:pt idx="7">
                  <c:v>2</c:v>
                </c:pt>
                <c:pt idx="8">
                  <c:v>1</c:v>
                </c:pt>
                <c:pt idx="9">
                  <c:v>1</c:v>
                </c:pt>
                <c:pt idx="10">
                  <c:v>4</c:v>
                </c:pt>
                <c:pt idx="11">
                  <c:v>3</c:v>
                </c:pt>
                <c:pt idx="12">
                  <c:v>3</c:v>
                </c:pt>
                <c:pt idx="13">
                  <c:v>13</c:v>
                </c:pt>
                <c:pt idx="14">
                  <c:v>18</c:v>
                </c:pt>
                <c:pt idx="15">
                  <c:v>11</c:v>
                </c:pt>
                <c:pt idx="16">
                  <c:v>17</c:v>
                </c:pt>
                <c:pt idx="17">
                  <c:v>2</c:v>
                </c:pt>
                <c:pt idx="18">
                  <c:v>29</c:v>
                </c:pt>
                <c:pt idx="19">
                  <c:v>9</c:v>
                </c:pt>
                <c:pt idx="20">
                  <c:v>19</c:v>
                </c:pt>
                <c:pt idx="21">
                  <c:v>1</c:v>
                </c:pt>
                <c:pt idx="22">
                  <c:v>3</c:v>
                </c:pt>
                <c:pt idx="23">
                  <c:v>1</c:v>
                </c:pt>
              </c:numCache>
            </c:numRef>
          </c:val>
          <c:extLst>
            <c:ext xmlns:c16="http://schemas.microsoft.com/office/drawing/2014/chart" uri="{C3380CC4-5D6E-409C-BE32-E72D297353CC}">
              <c16:uniqueId val="{00000000-FA3B-4243-9E5F-35987EF9CB86}"/>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6541430017984825"/>
          <c:y val="4.5790524104620339E-2"/>
          <c:w val="0.32919028115727578"/>
          <c:h val="0.9275796681820766"/>
        </c:manualLayout>
      </c:layout>
      <c:overlay val="0"/>
      <c:txPr>
        <a:bodyPr/>
        <a:lstStyle/>
        <a:p>
          <a:pPr rtl="0">
            <a:defRPr lang="es-ES" sz="800"/>
          </a:pPr>
          <a:endParaRPr lang="en-US"/>
        </a:p>
      </c:txPr>
    </c:legend>
    <c:plotVisOnly val="1"/>
    <c:dispBlanksAs val="zero"/>
    <c:showDLblsOverMax val="0"/>
  </c:chart>
  <c:printSettings>
    <c:headerFooter/>
    <c:pageMargins b="0.75000000000000233" l="0.70000000000000062" r="0.70000000000000062" t="0.750000000000002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CONDICIÓN OPERATIVA DE SUBESTACIONES REGIÓN GUAYANA</a:t>
            </a:r>
          </a:p>
        </c:rich>
      </c:tx>
      <c:layout>
        <c:manualLayout>
          <c:xMode val="edge"/>
          <c:yMode val="edge"/>
          <c:x val="0.12015447660323129"/>
          <c:y val="4.9792531120332488E-2"/>
        </c:manualLayout>
      </c:layout>
      <c:overlay val="0"/>
    </c:title>
    <c:autoTitleDeleted val="0"/>
    <c:view3D>
      <c:rotX val="30"/>
      <c:rotY val="0"/>
      <c:rAngAx val="0"/>
    </c:view3D>
    <c:floor>
      <c:thickness val="0"/>
    </c:floor>
    <c:sideWall>
      <c:thickness val="0"/>
    </c:sideWall>
    <c:backWall>
      <c:thickness val="0"/>
    </c:backWall>
    <c:plotArea>
      <c:layout/>
      <c:pie3DChart>
        <c:varyColors val="1"/>
        <c:ser>
          <c:idx val="0"/>
          <c:order val="0"/>
          <c:tx>
            <c:strRef>
              <c:f>'[6]CONDICION OPERATIVA SSEE'!$C$195</c:f>
              <c:strCache>
                <c:ptCount val="1"/>
                <c:pt idx="0">
                  <c:v>CANTIDAD</c:v>
                </c:pt>
              </c:strCache>
            </c:strRef>
          </c:tx>
          <c:dLbls>
            <c:dLbl>
              <c:idx val="0"/>
              <c:layout>
                <c:manualLayout>
                  <c:x val="-4.2645101063397778E-2"/>
                  <c:y val="-0.24385097091079383"/>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3E-4ABE-BCC7-A8915E3179B8}"/>
                </c:ext>
              </c:extLst>
            </c:dLbl>
            <c:dLbl>
              <c:idx val="1"/>
              <c:layout>
                <c:manualLayout>
                  <c:x val="3.3709175528316843E-2"/>
                  <c:y val="4.2887356922708515E-2"/>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3E-4ABE-BCC7-A8915E3179B8}"/>
                </c:ext>
              </c:extLst>
            </c:dLbl>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SSEE'!$D$196:$D$198</c:f>
              <c:strCache>
                <c:ptCount val="3"/>
                <c:pt idx="0">
                  <c:v>OPERATIVA</c:v>
                </c:pt>
                <c:pt idx="1">
                  <c:v>INDISPONIBLES A CONSECUENCIA</c:v>
                </c:pt>
                <c:pt idx="2">
                  <c:v>DESMANTELADA</c:v>
                </c:pt>
              </c:strCache>
            </c:strRef>
          </c:cat>
          <c:val>
            <c:numRef>
              <c:f>'[6]CONDICION OPERATIVA SSEE'!$C$196:$C$198</c:f>
              <c:numCache>
                <c:formatCode>General</c:formatCode>
                <c:ptCount val="3"/>
                <c:pt idx="0">
                  <c:v>34</c:v>
                </c:pt>
                <c:pt idx="1">
                  <c:v>1</c:v>
                </c:pt>
                <c:pt idx="2">
                  <c:v>3</c:v>
                </c:pt>
              </c:numCache>
            </c:numRef>
          </c:val>
          <c:extLst>
            <c:ext xmlns:c16="http://schemas.microsoft.com/office/drawing/2014/chart" uri="{C3380CC4-5D6E-409C-BE32-E72D297353CC}">
              <c16:uniqueId val="{00000002-493E-4ABE-BCC7-A8915E3179B8}"/>
            </c:ext>
          </c:extLst>
        </c:ser>
        <c:dLbls>
          <c:showLegendKey val="0"/>
          <c:showVal val="0"/>
          <c:showCatName val="0"/>
          <c:showSerName val="0"/>
          <c:showPercent val="0"/>
          <c:showBubbleSize val="0"/>
          <c:showLeaderLines val="1"/>
        </c:dLbls>
      </c:pie3DChart>
      <c:spPr>
        <a:noFill/>
        <a:ln w="25400">
          <a:noFill/>
        </a:ln>
      </c:spPr>
    </c:plotArea>
    <c:legend>
      <c:legendPos val="r"/>
      <c:overlay val="0"/>
      <c:txPr>
        <a:bodyPr/>
        <a:lstStyle/>
        <a:p>
          <a:pPr>
            <a:defRPr lang="es-ES"/>
          </a:pPr>
          <a:endParaRPr lang="en-US"/>
        </a:p>
      </c:txPr>
    </c:legend>
    <c:plotVisOnly val="1"/>
    <c:dispBlanksAs val="zero"/>
    <c:showDLblsOverMax val="0"/>
  </c:chart>
  <c:spPr>
    <a:ln>
      <a:solidFill>
        <a:schemeClr val="bg1">
          <a:lumMod val="50000"/>
        </a:schemeClr>
      </a:solidFill>
    </a:ln>
  </c:spPr>
  <c:printSettings>
    <c:headerFooter/>
    <c:pageMargins b="0.75000000000000211" l="0.70000000000000062" r="0.70000000000000062" t="0.75000000000000211"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33674" y="247650"/>
          <a:ext cx="189642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10525125"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261937</xdr:colOff>
      <xdr:row>5</xdr:row>
      <xdr:rowOff>142875</xdr:rowOff>
    </xdr:from>
    <xdr:to>
      <xdr:col>10</xdr:col>
      <xdr:colOff>1000124</xdr:colOff>
      <xdr:row>15</xdr:row>
      <xdr:rowOff>214312</xdr:rowOff>
    </xdr:to>
    <xdr:pic>
      <xdr:nvPicPr>
        <xdr:cNvPr id="34" name="Imagen 33">
          <a:extLst>
            <a:ext uri="{FF2B5EF4-FFF2-40B4-BE49-F238E27FC236}">
              <a16:creationId xmlns:a16="http://schemas.microsoft.com/office/drawing/2014/main" id="{1B05F26D-2C1A-4E66-B98D-517BDCEB5C54}"/>
            </a:ext>
          </a:extLst>
        </xdr:cNvPr>
        <xdr:cNvPicPr>
          <a:picLocks noChangeAspect="1"/>
        </xdr:cNvPicPr>
      </xdr:nvPicPr>
      <xdr:blipFill>
        <a:blip xmlns:r="http://schemas.openxmlformats.org/officeDocument/2006/relationships" r:embed="rId2"/>
        <a:stretch>
          <a:fillRect/>
        </a:stretch>
      </xdr:blipFill>
      <xdr:spPr>
        <a:xfrm>
          <a:off x="7524750" y="3238500"/>
          <a:ext cx="13858874" cy="7905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9</xdr:col>
      <xdr:colOff>619125</xdr:colOff>
      <xdr:row>0</xdr:row>
      <xdr:rowOff>0</xdr:rowOff>
    </xdr:from>
    <xdr:ext cx="184731" cy="217560"/>
    <xdr:sp macro="" textlink="">
      <xdr:nvSpPr>
        <xdr:cNvPr id="2" name="1 CuadroTexto">
          <a:extLst>
            <a:ext uri="{FF2B5EF4-FFF2-40B4-BE49-F238E27FC236}">
              <a16:creationId xmlns:a16="http://schemas.microsoft.com/office/drawing/2014/main" id="{00000000-0008-0000-0200-000002000000}"/>
            </a:ext>
          </a:extLst>
        </xdr:cNvPr>
        <xdr:cNvSpPr txBox="1"/>
      </xdr:nvSpPr>
      <xdr:spPr>
        <a:xfrm>
          <a:off x="10860405" y="11277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twoCellAnchor>
    <xdr:from>
      <xdr:col>0</xdr:col>
      <xdr:colOff>9525</xdr:colOff>
      <xdr:row>0</xdr:row>
      <xdr:rowOff>0</xdr:rowOff>
    </xdr:from>
    <xdr:to>
      <xdr:col>6</xdr:col>
      <xdr:colOff>542925</xdr:colOff>
      <xdr:row>0</xdr:row>
      <xdr:rowOff>0</xdr:rowOff>
    </xdr:to>
    <xdr:graphicFrame macro="">
      <xdr:nvGraphicFramePr>
        <xdr:cNvPr id="3" name="20 Gráfico">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28575</xdr:colOff>
      <xdr:row>0</xdr:row>
      <xdr:rowOff>0</xdr:rowOff>
    </xdr:from>
    <xdr:ext cx="194454" cy="283457"/>
    <xdr:sp macro="" textlink="">
      <xdr:nvSpPr>
        <xdr:cNvPr id="4" name="3 CuadroTexto">
          <a:extLst>
            <a:ext uri="{FF2B5EF4-FFF2-40B4-BE49-F238E27FC236}">
              <a16:creationId xmlns:a16="http://schemas.microsoft.com/office/drawing/2014/main" id="{00000000-0008-0000-0200-000004000000}"/>
            </a:ext>
          </a:extLst>
        </xdr:cNvPr>
        <xdr:cNvSpPr txBox="1"/>
      </xdr:nvSpPr>
      <xdr:spPr>
        <a:xfrm>
          <a:off x="1666875"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5" name="4 CuadroTexto">
          <a:extLst>
            <a:ext uri="{FF2B5EF4-FFF2-40B4-BE49-F238E27FC236}">
              <a16:creationId xmlns:a16="http://schemas.microsoft.com/office/drawing/2014/main" id="{00000000-0008-0000-0200-000005000000}"/>
            </a:ext>
          </a:extLst>
        </xdr:cNvPr>
        <xdr:cNvSpPr txBox="1"/>
      </xdr:nvSpPr>
      <xdr:spPr>
        <a:xfrm>
          <a:off x="2114550"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6" name="5 CuadroTexto">
          <a:extLst>
            <a:ext uri="{FF2B5EF4-FFF2-40B4-BE49-F238E27FC236}">
              <a16:creationId xmlns:a16="http://schemas.microsoft.com/office/drawing/2014/main" id="{00000000-0008-0000-0200-000006000000}"/>
            </a:ext>
          </a:extLst>
        </xdr:cNvPr>
        <xdr:cNvSpPr txBox="1"/>
      </xdr:nvSpPr>
      <xdr:spPr>
        <a:xfrm>
          <a:off x="18669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7" name="6 CuadroTexto">
          <a:extLst>
            <a:ext uri="{FF2B5EF4-FFF2-40B4-BE49-F238E27FC236}">
              <a16:creationId xmlns:a16="http://schemas.microsoft.com/office/drawing/2014/main" id="{00000000-0008-0000-0200-000007000000}"/>
            </a:ext>
          </a:extLst>
        </xdr:cNvPr>
        <xdr:cNvSpPr txBox="1"/>
      </xdr:nvSpPr>
      <xdr:spPr>
        <a:xfrm>
          <a:off x="648271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0</xdr:col>
      <xdr:colOff>171450</xdr:colOff>
      <xdr:row>0</xdr:row>
      <xdr:rowOff>0</xdr:rowOff>
    </xdr:from>
    <xdr:to>
      <xdr:col>4</xdr:col>
      <xdr:colOff>0</xdr:colOff>
      <xdr:row>0</xdr:row>
      <xdr:rowOff>0</xdr:rowOff>
    </xdr:to>
    <xdr:graphicFrame macro="">
      <xdr:nvGraphicFramePr>
        <xdr:cNvPr id="8" name="32 Gráfico">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619125</xdr:colOff>
      <xdr:row>0</xdr:row>
      <xdr:rowOff>0</xdr:rowOff>
    </xdr:from>
    <xdr:ext cx="184731" cy="217560"/>
    <xdr:sp macro="" textlink="">
      <xdr:nvSpPr>
        <xdr:cNvPr id="15" name="1 CuadroTexto">
          <a:extLst>
            <a:ext uri="{FF2B5EF4-FFF2-40B4-BE49-F238E27FC236}">
              <a16:creationId xmlns:a16="http://schemas.microsoft.com/office/drawing/2014/main" id="{00000000-0008-0000-0200-00000F000000}"/>
            </a:ext>
          </a:extLst>
        </xdr:cNvPr>
        <xdr:cNvSpPr txBox="1"/>
      </xdr:nvSpPr>
      <xdr:spPr>
        <a:xfrm>
          <a:off x="10860405" y="11216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16" name="3 CuadroTexto">
          <a:extLst>
            <a:ext uri="{FF2B5EF4-FFF2-40B4-BE49-F238E27FC236}">
              <a16:creationId xmlns:a16="http://schemas.microsoft.com/office/drawing/2014/main" id="{00000000-0008-0000-0200-000010000000}"/>
            </a:ext>
          </a:extLst>
        </xdr:cNvPr>
        <xdr:cNvSpPr txBox="1"/>
      </xdr:nvSpPr>
      <xdr:spPr>
        <a:xfrm>
          <a:off x="1666875"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17" name="4 CuadroTexto">
          <a:extLst>
            <a:ext uri="{FF2B5EF4-FFF2-40B4-BE49-F238E27FC236}">
              <a16:creationId xmlns:a16="http://schemas.microsoft.com/office/drawing/2014/main" id="{00000000-0008-0000-0200-000011000000}"/>
            </a:ext>
          </a:extLst>
        </xdr:cNvPr>
        <xdr:cNvSpPr txBox="1"/>
      </xdr:nvSpPr>
      <xdr:spPr>
        <a:xfrm>
          <a:off x="2114550"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18" name="5 CuadroTexto">
          <a:extLst>
            <a:ext uri="{FF2B5EF4-FFF2-40B4-BE49-F238E27FC236}">
              <a16:creationId xmlns:a16="http://schemas.microsoft.com/office/drawing/2014/main" id="{00000000-0008-0000-0200-000012000000}"/>
            </a:ext>
          </a:extLst>
        </xdr:cNvPr>
        <xdr:cNvSpPr txBox="1"/>
      </xdr:nvSpPr>
      <xdr:spPr>
        <a:xfrm>
          <a:off x="1866900"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19" name="6 CuadroTexto">
          <a:extLst>
            <a:ext uri="{FF2B5EF4-FFF2-40B4-BE49-F238E27FC236}">
              <a16:creationId xmlns:a16="http://schemas.microsoft.com/office/drawing/2014/main" id="{00000000-0008-0000-0200-000013000000}"/>
            </a:ext>
          </a:extLst>
        </xdr:cNvPr>
        <xdr:cNvSpPr txBox="1"/>
      </xdr:nvSpPr>
      <xdr:spPr>
        <a:xfrm>
          <a:off x="6482715"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26" name="1 CuadroTexto">
          <a:extLst>
            <a:ext uri="{FF2B5EF4-FFF2-40B4-BE49-F238E27FC236}">
              <a16:creationId xmlns:a16="http://schemas.microsoft.com/office/drawing/2014/main" id="{00000000-0008-0000-0200-00001A000000}"/>
            </a:ext>
          </a:extLst>
        </xdr:cNvPr>
        <xdr:cNvSpPr txBox="1"/>
      </xdr:nvSpPr>
      <xdr:spPr>
        <a:xfrm>
          <a:off x="10860405" y="214198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27" name="3 CuadroTexto">
          <a:extLst>
            <a:ext uri="{FF2B5EF4-FFF2-40B4-BE49-F238E27FC236}">
              <a16:creationId xmlns:a16="http://schemas.microsoft.com/office/drawing/2014/main" id="{00000000-0008-0000-0200-00001B000000}"/>
            </a:ext>
          </a:extLst>
        </xdr:cNvPr>
        <xdr:cNvSpPr txBox="1"/>
      </xdr:nvSpPr>
      <xdr:spPr>
        <a:xfrm>
          <a:off x="1666875"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28" name="4 CuadroTexto">
          <a:extLst>
            <a:ext uri="{FF2B5EF4-FFF2-40B4-BE49-F238E27FC236}">
              <a16:creationId xmlns:a16="http://schemas.microsoft.com/office/drawing/2014/main" id="{00000000-0008-0000-0200-00001C000000}"/>
            </a:ext>
          </a:extLst>
        </xdr:cNvPr>
        <xdr:cNvSpPr txBox="1"/>
      </xdr:nvSpPr>
      <xdr:spPr>
        <a:xfrm>
          <a:off x="2114550"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29" name="5 CuadroTexto">
          <a:extLst>
            <a:ext uri="{FF2B5EF4-FFF2-40B4-BE49-F238E27FC236}">
              <a16:creationId xmlns:a16="http://schemas.microsoft.com/office/drawing/2014/main" id="{00000000-0008-0000-0200-00001D000000}"/>
            </a:ext>
          </a:extLst>
        </xdr:cNvPr>
        <xdr:cNvSpPr txBox="1"/>
      </xdr:nvSpPr>
      <xdr:spPr>
        <a:xfrm>
          <a:off x="1866900"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30" name="6 CuadroTexto">
          <a:extLst>
            <a:ext uri="{FF2B5EF4-FFF2-40B4-BE49-F238E27FC236}">
              <a16:creationId xmlns:a16="http://schemas.microsoft.com/office/drawing/2014/main" id="{00000000-0008-0000-0200-00001E000000}"/>
            </a:ext>
          </a:extLst>
        </xdr:cNvPr>
        <xdr:cNvSpPr txBox="1"/>
      </xdr:nvSpPr>
      <xdr:spPr>
        <a:xfrm>
          <a:off x="6482715"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37" name="1 CuadroTexto">
          <a:extLst>
            <a:ext uri="{FF2B5EF4-FFF2-40B4-BE49-F238E27FC236}">
              <a16:creationId xmlns:a16="http://schemas.microsoft.com/office/drawing/2014/main" id="{00000000-0008-0000-0200-000025000000}"/>
            </a:ext>
          </a:extLst>
        </xdr:cNvPr>
        <xdr:cNvSpPr txBox="1"/>
      </xdr:nvSpPr>
      <xdr:spPr>
        <a:xfrm>
          <a:off x="10860405" y="315772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38" name="3 CuadroTexto">
          <a:extLst>
            <a:ext uri="{FF2B5EF4-FFF2-40B4-BE49-F238E27FC236}">
              <a16:creationId xmlns:a16="http://schemas.microsoft.com/office/drawing/2014/main" id="{00000000-0008-0000-0200-000026000000}"/>
            </a:ext>
          </a:extLst>
        </xdr:cNvPr>
        <xdr:cNvSpPr txBox="1"/>
      </xdr:nvSpPr>
      <xdr:spPr>
        <a:xfrm>
          <a:off x="1666875"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39" name="4 CuadroTexto">
          <a:extLst>
            <a:ext uri="{FF2B5EF4-FFF2-40B4-BE49-F238E27FC236}">
              <a16:creationId xmlns:a16="http://schemas.microsoft.com/office/drawing/2014/main" id="{00000000-0008-0000-0200-000027000000}"/>
            </a:ext>
          </a:extLst>
        </xdr:cNvPr>
        <xdr:cNvSpPr txBox="1"/>
      </xdr:nvSpPr>
      <xdr:spPr>
        <a:xfrm>
          <a:off x="2114550"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40" name="5 CuadroTexto">
          <a:extLst>
            <a:ext uri="{FF2B5EF4-FFF2-40B4-BE49-F238E27FC236}">
              <a16:creationId xmlns:a16="http://schemas.microsoft.com/office/drawing/2014/main" id="{00000000-0008-0000-0200-000028000000}"/>
            </a:ext>
          </a:extLst>
        </xdr:cNvPr>
        <xdr:cNvSpPr txBox="1"/>
      </xdr:nvSpPr>
      <xdr:spPr>
        <a:xfrm>
          <a:off x="1866900"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41" name="6 CuadroTexto">
          <a:extLst>
            <a:ext uri="{FF2B5EF4-FFF2-40B4-BE49-F238E27FC236}">
              <a16:creationId xmlns:a16="http://schemas.microsoft.com/office/drawing/2014/main" id="{00000000-0008-0000-0200-000029000000}"/>
            </a:ext>
          </a:extLst>
        </xdr:cNvPr>
        <xdr:cNvSpPr txBox="1"/>
      </xdr:nvSpPr>
      <xdr:spPr>
        <a:xfrm>
          <a:off x="6482715"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48" name="1 CuadroTexto">
          <a:extLst>
            <a:ext uri="{FF2B5EF4-FFF2-40B4-BE49-F238E27FC236}">
              <a16:creationId xmlns:a16="http://schemas.microsoft.com/office/drawing/2014/main" id="{00000000-0008-0000-0200-000030000000}"/>
            </a:ext>
          </a:extLst>
        </xdr:cNvPr>
        <xdr:cNvSpPr txBox="1"/>
      </xdr:nvSpPr>
      <xdr:spPr>
        <a:xfrm>
          <a:off x="10860405" y="416052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49" name="3 CuadroTexto">
          <a:extLst>
            <a:ext uri="{FF2B5EF4-FFF2-40B4-BE49-F238E27FC236}">
              <a16:creationId xmlns:a16="http://schemas.microsoft.com/office/drawing/2014/main" id="{00000000-0008-0000-0200-000031000000}"/>
            </a:ext>
          </a:extLst>
        </xdr:cNvPr>
        <xdr:cNvSpPr txBox="1"/>
      </xdr:nvSpPr>
      <xdr:spPr>
        <a:xfrm>
          <a:off x="1666875"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50" name="4 CuadroTexto">
          <a:extLst>
            <a:ext uri="{FF2B5EF4-FFF2-40B4-BE49-F238E27FC236}">
              <a16:creationId xmlns:a16="http://schemas.microsoft.com/office/drawing/2014/main" id="{00000000-0008-0000-0200-000032000000}"/>
            </a:ext>
          </a:extLst>
        </xdr:cNvPr>
        <xdr:cNvSpPr txBox="1"/>
      </xdr:nvSpPr>
      <xdr:spPr>
        <a:xfrm>
          <a:off x="2114550"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51" name="5 CuadroTexto">
          <a:extLst>
            <a:ext uri="{FF2B5EF4-FFF2-40B4-BE49-F238E27FC236}">
              <a16:creationId xmlns:a16="http://schemas.microsoft.com/office/drawing/2014/main" id="{00000000-0008-0000-0200-000033000000}"/>
            </a:ext>
          </a:extLst>
        </xdr:cNvPr>
        <xdr:cNvSpPr txBox="1"/>
      </xdr:nvSpPr>
      <xdr:spPr>
        <a:xfrm>
          <a:off x="1866900"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52" name="6 CuadroTexto">
          <a:extLst>
            <a:ext uri="{FF2B5EF4-FFF2-40B4-BE49-F238E27FC236}">
              <a16:creationId xmlns:a16="http://schemas.microsoft.com/office/drawing/2014/main" id="{00000000-0008-0000-0200-000034000000}"/>
            </a:ext>
          </a:extLst>
        </xdr:cNvPr>
        <xdr:cNvSpPr txBox="1"/>
      </xdr:nvSpPr>
      <xdr:spPr>
        <a:xfrm>
          <a:off x="6482715"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59" name="1 CuadroTexto">
          <a:extLst>
            <a:ext uri="{FF2B5EF4-FFF2-40B4-BE49-F238E27FC236}">
              <a16:creationId xmlns:a16="http://schemas.microsoft.com/office/drawing/2014/main" id="{00000000-0008-0000-0200-00003B000000}"/>
            </a:ext>
          </a:extLst>
        </xdr:cNvPr>
        <xdr:cNvSpPr txBox="1"/>
      </xdr:nvSpPr>
      <xdr:spPr>
        <a:xfrm>
          <a:off x="10860405" y="516331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60" name="3 CuadroTexto">
          <a:extLst>
            <a:ext uri="{FF2B5EF4-FFF2-40B4-BE49-F238E27FC236}">
              <a16:creationId xmlns:a16="http://schemas.microsoft.com/office/drawing/2014/main" id="{00000000-0008-0000-0200-00003C000000}"/>
            </a:ext>
          </a:extLst>
        </xdr:cNvPr>
        <xdr:cNvSpPr txBox="1"/>
      </xdr:nvSpPr>
      <xdr:spPr>
        <a:xfrm>
          <a:off x="1666875"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61" name="4 CuadroTexto">
          <a:extLst>
            <a:ext uri="{FF2B5EF4-FFF2-40B4-BE49-F238E27FC236}">
              <a16:creationId xmlns:a16="http://schemas.microsoft.com/office/drawing/2014/main" id="{00000000-0008-0000-0200-00003D000000}"/>
            </a:ext>
          </a:extLst>
        </xdr:cNvPr>
        <xdr:cNvSpPr txBox="1"/>
      </xdr:nvSpPr>
      <xdr:spPr>
        <a:xfrm>
          <a:off x="2114550"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62" name="5 CuadroTexto">
          <a:extLst>
            <a:ext uri="{FF2B5EF4-FFF2-40B4-BE49-F238E27FC236}">
              <a16:creationId xmlns:a16="http://schemas.microsoft.com/office/drawing/2014/main" id="{00000000-0008-0000-0200-00003E000000}"/>
            </a:ext>
          </a:extLst>
        </xdr:cNvPr>
        <xdr:cNvSpPr txBox="1"/>
      </xdr:nvSpPr>
      <xdr:spPr>
        <a:xfrm>
          <a:off x="1866900"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63" name="6 CuadroTexto">
          <a:extLst>
            <a:ext uri="{FF2B5EF4-FFF2-40B4-BE49-F238E27FC236}">
              <a16:creationId xmlns:a16="http://schemas.microsoft.com/office/drawing/2014/main" id="{00000000-0008-0000-0200-00003F000000}"/>
            </a:ext>
          </a:extLst>
        </xdr:cNvPr>
        <xdr:cNvSpPr txBox="1"/>
      </xdr:nvSpPr>
      <xdr:spPr>
        <a:xfrm>
          <a:off x="6482715"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70" name="1 CuadroTexto">
          <a:extLst>
            <a:ext uri="{FF2B5EF4-FFF2-40B4-BE49-F238E27FC236}">
              <a16:creationId xmlns:a16="http://schemas.microsoft.com/office/drawing/2014/main" id="{00000000-0008-0000-0200-000046000000}"/>
            </a:ext>
          </a:extLst>
        </xdr:cNvPr>
        <xdr:cNvSpPr txBox="1"/>
      </xdr:nvSpPr>
      <xdr:spPr>
        <a:xfrm>
          <a:off x="10860405" y="616610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71" name="3 CuadroTexto">
          <a:extLst>
            <a:ext uri="{FF2B5EF4-FFF2-40B4-BE49-F238E27FC236}">
              <a16:creationId xmlns:a16="http://schemas.microsoft.com/office/drawing/2014/main" id="{00000000-0008-0000-0200-000047000000}"/>
            </a:ext>
          </a:extLst>
        </xdr:cNvPr>
        <xdr:cNvSpPr txBox="1"/>
      </xdr:nvSpPr>
      <xdr:spPr>
        <a:xfrm>
          <a:off x="1666875"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72" name="4 CuadroTexto">
          <a:extLst>
            <a:ext uri="{FF2B5EF4-FFF2-40B4-BE49-F238E27FC236}">
              <a16:creationId xmlns:a16="http://schemas.microsoft.com/office/drawing/2014/main" id="{00000000-0008-0000-0200-000048000000}"/>
            </a:ext>
          </a:extLst>
        </xdr:cNvPr>
        <xdr:cNvSpPr txBox="1"/>
      </xdr:nvSpPr>
      <xdr:spPr>
        <a:xfrm>
          <a:off x="2114550"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73" name="5 CuadroTexto">
          <a:extLst>
            <a:ext uri="{FF2B5EF4-FFF2-40B4-BE49-F238E27FC236}">
              <a16:creationId xmlns:a16="http://schemas.microsoft.com/office/drawing/2014/main" id="{00000000-0008-0000-0200-000049000000}"/>
            </a:ext>
          </a:extLst>
        </xdr:cNvPr>
        <xdr:cNvSpPr txBox="1"/>
      </xdr:nvSpPr>
      <xdr:spPr>
        <a:xfrm>
          <a:off x="1866900"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74" name="6 CuadroTexto">
          <a:extLst>
            <a:ext uri="{FF2B5EF4-FFF2-40B4-BE49-F238E27FC236}">
              <a16:creationId xmlns:a16="http://schemas.microsoft.com/office/drawing/2014/main" id="{00000000-0008-0000-0200-00004A000000}"/>
            </a:ext>
          </a:extLst>
        </xdr:cNvPr>
        <xdr:cNvSpPr txBox="1"/>
      </xdr:nvSpPr>
      <xdr:spPr>
        <a:xfrm>
          <a:off x="6482715"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81" name="1 CuadroTexto">
          <a:extLst>
            <a:ext uri="{FF2B5EF4-FFF2-40B4-BE49-F238E27FC236}">
              <a16:creationId xmlns:a16="http://schemas.microsoft.com/office/drawing/2014/main" id="{00000000-0008-0000-0200-000051000000}"/>
            </a:ext>
          </a:extLst>
        </xdr:cNvPr>
        <xdr:cNvSpPr txBox="1"/>
      </xdr:nvSpPr>
      <xdr:spPr>
        <a:xfrm>
          <a:off x="10860405" y="716889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82" name="3 CuadroTexto">
          <a:extLst>
            <a:ext uri="{FF2B5EF4-FFF2-40B4-BE49-F238E27FC236}">
              <a16:creationId xmlns:a16="http://schemas.microsoft.com/office/drawing/2014/main" id="{00000000-0008-0000-0200-000052000000}"/>
            </a:ext>
          </a:extLst>
        </xdr:cNvPr>
        <xdr:cNvSpPr txBox="1"/>
      </xdr:nvSpPr>
      <xdr:spPr>
        <a:xfrm>
          <a:off x="1666875"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83" name="4 CuadroTexto">
          <a:extLst>
            <a:ext uri="{FF2B5EF4-FFF2-40B4-BE49-F238E27FC236}">
              <a16:creationId xmlns:a16="http://schemas.microsoft.com/office/drawing/2014/main" id="{00000000-0008-0000-0200-000053000000}"/>
            </a:ext>
          </a:extLst>
        </xdr:cNvPr>
        <xdr:cNvSpPr txBox="1"/>
      </xdr:nvSpPr>
      <xdr:spPr>
        <a:xfrm>
          <a:off x="2114550"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84" name="5 CuadroTexto">
          <a:extLst>
            <a:ext uri="{FF2B5EF4-FFF2-40B4-BE49-F238E27FC236}">
              <a16:creationId xmlns:a16="http://schemas.microsoft.com/office/drawing/2014/main" id="{00000000-0008-0000-0200-000054000000}"/>
            </a:ext>
          </a:extLst>
        </xdr:cNvPr>
        <xdr:cNvSpPr txBox="1"/>
      </xdr:nvSpPr>
      <xdr:spPr>
        <a:xfrm>
          <a:off x="1866900"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85" name="6 CuadroTexto">
          <a:extLst>
            <a:ext uri="{FF2B5EF4-FFF2-40B4-BE49-F238E27FC236}">
              <a16:creationId xmlns:a16="http://schemas.microsoft.com/office/drawing/2014/main" id="{00000000-0008-0000-0200-000055000000}"/>
            </a:ext>
          </a:extLst>
        </xdr:cNvPr>
        <xdr:cNvSpPr txBox="1"/>
      </xdr:nvSpPr>
      <xdr:spPr>
        <a:xfrm>
          <a:off x="6482715"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92" name="1 CuadroTexto">
          <a:extLst>
            <a:ext uri="{FF2B5EF4-FFF2-40B4-BE49-F238E27FC236}">
              <a16:creationId xmlns:a16="http://schemas.microsoft.com/office/drawing/2014/main" id="{00000000-0008-0000-0200-00005C000000}"/>
            </a:ext>
          </a:extLst>
        </xdr:cNvPr>
        <xdr:cNvSpPr txBox="1"/>
      </xdr:nvSpPr>
      <xdr:spPr>
        <a:xfrm>
          <a:off x="10860405" y="817168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93" name="3 CuadroTexto">
          <a:extLst>
            <a:ext uri="{FF2B5EF4-FFF2-40B4-BE49-F238E27FC236}">
              <a16:creationId xmlns:a16="http://schemas.microsoft.com/office/drawing/2014/main" id="{00000000-0008-0000-0200-00005D000000}"/>
            </a:ext>
          </a:extLst>
        </xdr:cNvPr>
        <xdr:cNvSpPr txBox="1"/>
      </xdr:nvSpPr>
      <xdr:spPr>
        <a:xfrm>
          <a:off x="1666875"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94" name="4 CuadroTexto">
          <a:extLst>
            <a:ext uri="{FF2B5EF4-FFF2-40B4-BE49-F238E27FC236}">
              <a16:creationId xmlns:a16="http://schemas.microsoft.com/office/drawing/2014/main" id="{00000000-0008-0000-0200-00005E000000}"/>
            </a:ext>
          </a:extLst>
        </xdr:cNvPr>
        <xdr:cNvSpPr txBox="1"/>
      </xdr:nvSpPr>
      <xdr:spPr>
        <a:xfrm>
          <a:off x="2114550"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95" name="5 CuadroTexto">
          <a:extLst>
            <a:ext uri="{FF2B5EF4-FFF2-40B4-BE49-F238E27FC236}">
              <a16:creationId xmlns:a16="http://schemas.microsoft.com/office/drawing/2014/main" id="{00000000-0008-0000-0200-00005F000000}"/>
            </a:ext>
          </a:extLst>
        </xdr:cNvPr>
        <xdr:cNvSpPr txBox="1"/>
      </xdr:nvSpPr>
      <xdr:spPr>
        <a:xfrm>
          <a:off x="1866900"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96" name="6 CuadroTexto">
          <a:extLst>
            <a:ext uri="{FF2B5EF4-FFF2-40B4-BE49-F238E27FC236}">
              <a16:creationId xmlns:a16="http://schemas.microsoft.com/office/drawing/2014/main" id="{00000000-0008-0000-0200-000060000000}"/>
            </a:ext>
          </a:extLst>
        </xdr:cNvPr>
        <xdr:cNvSpPr txBox="1"/>
      </xdr:nvSpPr>
      <xdr:spPr>
        <a:xfrm>
          <a:off x="6482715"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103" name="1 CuadroTexto">
          <a:extLst>
            <a:ext uri="{FF2B5EF4-FFF2-40B4-BE49-F238E27FC236}">
              <a16:creationId xmlns:a16="http://schemas.microsoft.com/office/drawing/2014/main" id="{00000000-0008-0000-0200-000067000000}"/>
            </a:ext>
          </a:extLst>
        </xdr:cNvPr>
        <xdr:cNvSpPr txBox="1"/>
      </xdr:nvSpPr>
      <xdr:spPr>
        <a:xfrm>
          <a:off x="10860405" y="917448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104" name="3 CuadroTexto">
          <a:extLst>
            <a:ext uri="{FF2B5EF4-FFF2-40B4-BE49-F238E27FC236}">
              <a16:creationId xmlns:a16="http://schemas.microsoft.com/office/drawing/2014/main" id="{00000000-0008-0000-0200-000068000000}"/>
            </a:ext>
          </a:extLst>
        </xdr:cNvPr>
        <xdr:cNvSpPr txBox="1"/>
      </xdr:nvSpPr>
      <xdr:spPr>
        <a:xfrm>
          <a:off x="1666875"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105" name="4 CuadroTexto">
          <a:extLst>
            <a:ext uri="{FF2B5EF4-FFF2-40B4-BE49-F238E27FC236}">
              <a16:creationId xmlns:a16="http://schemas.microsoft.com/office/drawing/2014/main" id="{00000000-0008-0000-0200-000069000000}"/>
            </a:ext>
          </a:extLst>
        </xdr:cNvPr>
        <xdr:cNvSpPr txBox="1"/>
      </xdr:nvSpPr>
      <xdr:spPr>
        <a:xfrm>
          <a:off x="2114550"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106" name="5 CuadroTexto">
          <a:extLst>
            <a:ext uri="{FF2B5EF4-FFF2-40B4-BE49-F238E27FC236}">
              <a16:creationId xmlns:a16="http://schemas.microsoft.com/office/drawing/2014/main" id="{00000000-0008-0000-0200-00006A000000}"/>
            </a:ext>
          </a:extLst>
        </xdr:cNvPr>
        <xdr:cNvSpPr txBox="1"/>
      </xdr:nvSpPr>
      <xdr:spPr>
        <a:xfrm>
          <a:off x="1866900"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107" name="6 CuadroTexto">
          <a:extLst>
            <a:ext uri="{FF2B5EF4-FFF2-40B4-BE49-F238E27FC236}">
              <a16:creationId xmlns:a16="http://schemas.microsoft.com/office/drawing/2014/main" id="{00000000-0008-0000-0200-00006B000000}"/>
            </a:ext>
          </a:extLst>
        </xdr:cNvPr>
        <xdr:cNvSpPr txBox="1"/>
      </xdr:nvSpPr>
      <xdr:spPr>
        <a:xfrm>
          <a:off x="6482715"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114" name="1 CuadroTexto">
          <a:extLst>
            <a:ext uri="{FF2B5EF4-FFF2-40B4-BE49-F238E27FC236}">
              <a16:creationId xmlns:a16="http://schemas.microsoft.com/office/drawing/2014/main" id="{00000000-0008-0000-0200-000072000000}"/>
            </a:ext>
          </a:extLst>
        </xdr:cNvPr>
        <xdr:cNvSpPr txBox="1"/>
      </xdr:nvSpPr>
      <xdr:spPr>
        <a:xfrm>
          <a:off x="10860405" y="1017727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115" name="3 CuadroTexto">
          <a:extLst>
            <a:ext uri="{FF2B5EF4-FFF2-40B4-BE49-F238E27FC236}">
              <a16:creationId xmlns:a16="http://schemas.microsoft.com/office/drawing/2014/main" id="{00000000-0008-0000-0200-000073000000}"/>
            </a:ext>
          </a:extLst>
        </xdr:cNvPr>
        <xdr:cNvSpPr txBox="1"/>
      </xdr:nvSpPr>
      <xdr:spPr>
        <a:xfrm>
          <a:off x="1666875"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116" name="4 CuadroTexto">
          <a:extLst>
            <a:ext uri="{FF2B5EF4-FFF2-40B4-BE49-F238E27FC236}">
              <a16:creationId xmlns:a16="http://schemas.microsoft.com/office/drawing/2014/main" id="{00000000-0008-0000-0200-000074000000}"/>
            </a:ext>
          </a:extLst>
        </xdr:cNvPr>
        <xdr:cNvSpPr txBox="1"/>
      </xdr:nvSpPr>
      <xdr:spPr>
        <a:xfrm>
          <a:off x="2114550"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117" name="5 CuadroTexto">
          <a:extLst>
            <a:ext uri="{FF2B5EF4-FFF2-40B4-BE49-F238E27FC236}">
              <a16:creationId xmlns:a16="http://schemas.microsoft.com/office/drawing/2014/main" id="{00000000-0008-0000-0200-000075000000}"/>
            </a:ext>
          </a:extLst>
        </xdr:cNvPr>
        <xdr:cNvSpPr txBox="1"/>
      </xdr:nvSpPr>
      <xdr:spPr>
        <a:xfrm>
          <a:off x="1866900"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118" name="6 CuadroTexto">
          <a:extLst>
            <a:ext uri="{FF2B5EF4-FFF2-40B4-BE49-F238E27FC236}">
              <a16:creationId xmlns:a16="http://schemas.microsoft.com/office/drawing/2014/main" id="{00000000-0008-0000-0200-000076000000}"/>
            </a:ext>
          </a:extLst>
        </xdr:cNvPr>
        <xdr:cNvSpPr txBox="1"/>
      </xdr:nvSpPr>
      <xdr:spPr>
        <a:xfrm>
          <a:off x="6482715"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125" name="1 CuadroTexto">
          <a:extLst>
            <a:ext uri="{FF2B5EF4-FFF2-40B4-BE49-F238E27FC236}">
              <a16:creationId xmlns:a16="http://schemas.microsoft.com/office/drawing/2014/main" id="{00000000-0008-0000-0200-00007D000000}"/>
            </a:ext>
          </a:extLst>
        </xdr:cNvPr>
        <xdr:cNvSpPr txBox="1"/>
      </xdr:nvSpPr>
      <xdr:spPr>
        <a:xfrm>
          <a:off x="10860405" y="111800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126" name="3 CuadroTexto">
          <a:extLst>
            <a:ext uri="{FF2B5EF4-FFF2-40B4-BE49-F238E27FC236}">
              <a16:creationId xmlns:a16="http://schemas.microsoft.com/office/drawing/2014/main" id="{00000000-0008-0000-0200-00007E000000}"/>
            </a:ext>
          </a:extLst>
        </xdr:cNvPr>
        <xdr:cNvSpPr txBox="1"/>
      </xdr:nvSpPr>
      <xdr:spPr>
        <a:xfrm>
          <a:off x="1666875"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127" name="4 CuadroTexto">
          <a:extLst>
            <a:ext uri="{FF2B5EF4-FFF2-40B4-BE49-F238E27FC236}">
              <a16:creationId xmlns:a16="http://schemas.microsoft.com/office/drawing/2014/main" id="{00000000-0008-0000-0200-00007F000000}"/>
            </a:ext>
          </a:extLst>
        </xdr:cNvPr>
        <xdr:cNvSpPr txBox="1"/>
      </xdr:nvSpPr>
      <xdr:spPr>
        <a:xfrm>
          <a:off x="2114550"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128" name="5 CuadroTexto">
          <a:extLst>
            <a:ext uri="{FF2B5EF4-FFF2-40B4-BE49-F238E27FC236}">
              <a16:creationId xmlns:a16="http://schemas.microsoft.com/office/drawing/2014/main" id="{00000000-0008-0000-0200-000080000000}"/>
            </a:ext>
          </a:extLst>
        </xdr:cNvPr>
        <xdr:cNvSpPr txBox="1"/>
      </xdr:nvSpPr>
      <xdr:spPr>
        <a:xfrm>
          <a:off x="1866900"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129" name="6 CuadroTexto">
          <a:extLst>
            <a:ext uri="{FF2B5EF4-FFF2-40B4-BE49-F238E27FC236}">
              <a16:creationId xmlns:a16="http://schemas.microsoft.com/office/drawing/2014/main" id="{00000000-0008-0000-0200-000081000000}"/>
            </a:ext>
          </a:extLst>
        </xdr:cNvPr>
        <xdr:cNvSpPr txBox="1"/>
      </xdr:nvSpPr>
      <xdr:spPr>
        <a:xfrm>
          <a:off x="6482715"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136" name="1 CuadroTexto">
          <a:extLst>
            <a:ext uri="{FF2B5EF4-FFF2-40B4-BE49-F238E27FC236}">
              <a16:creationId xmlns:a16="http://schemas.microsoft.com/office/drawing/2014/main" id="{00000000-0008-0000-0200-000088000000}"/>
            </a:ext>
          </a:extLst>
        </xdr:cNvPr>
        <xdr:cNvSpPr txBox="1"/>
      </xdr:nvSpPr>
      <xdr:spPr>
        <a:xfrm>
          <a:off x="10860405" y="1218285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137" name="3 CuadroTexto">
          <a:extLst>
            <a:ext uri="{FF2B5EF4-FFF2-40B4-BE49-F238E27FC236}">
              <a16:creationId xmlns:a16="http://schemas.microsoft.com/office/drawing/2014/main" id="{00000000-0008-0000-0200-000089000000}"/>
            </a:ext>
          </a:extLst>
        </xdr:cNvPr>
        <xdr:cNvSpPr txBox="1"/>
      </xdr:nvSpPr>
      <xdr:spPr>
        <a:xfrm>
          <a:off x="1666875"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138" name="4 CuadroTexto">
          <a:extLst>
            <a:ext uri="{FF2B5EF4-FFF2-40B4-BE49-F238E27FC236}">
              <a16:creationId xmlns:a16="http://schemas.microsoft.com/office/drawing/2014/main" id="{00000000-0008-0000-0200-00008A000000}"/>
            </a:ext>
          </a:extLst>
        </xdr:cNvPr>
        <xdr:cNvSpPr txBox="1"/>
      </xdr:nvSpPr>
      <xdr:spPr>
        <a:xfrm>
          <a:off x="2114550"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139" name="5 CuadroTexto">
          <a:extLst>
            <a:ext uri="{FF2B5EF4-FFF2-40B4-BE49-F238E27FC236}">
              <a16:creationId xmlns:a16="http://schemas.microsoft.com/office/drawing/2014/main" id="{00000000-0008-0000-0200-00008B000000}"/>
            </a:ext>
          </a:extLst>
        </xdr:cNvPr>
        <xdr:cNvSpPr txBox="1"/>
      </xdr:nvSpPr>
      <xdr:spPr>
        <a:xfrm>
          <a:off x="1866900"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140" name="6 CuadroTexto">
          <a:extLst>
            <a:ext uri="{FF2B5EF4-FFF2-40B4-BE49-F238E27FC236}">
              <a16:creationId xmlns:a16="http://schemas.microsoft.com/office/drawing/2014/main" id="{00000000-0008-0000-0200-00008C000000}"/>
            </a:ext>
          </a:extLst>
        </xdr:cNvPr>
        <xdr:cNvSpPr txBox="1"/>
      </xdr:nvSpPr>
      <xdr:spPr>
        <a:xfrm>
          <a:off x="6482715"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147" name="1 CuadroTexto">
          <a:extLst>
            <a:ext uri="{FF2B5EF4-FFF2-40B4-BE49-F238E27FC236}">
              <a16:creationId xmlns:a16="http://schemas.microsoft.com/office/drawing/2014/main" id="{00000000-0008-0000-0200-000093000000}"/>
            </a:ext>
          </a:extLst>
        </xdr:cNvPr>
        <xdr:cNvSpPr txBox="1"/>
      </xdr:nvSpPr>
      <xdr:spPr>
        <a:xfrm>
          <a:off x="10860405" y="1318564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148" name="3 CuadroTexto">
          <a:extLst>
            <a:ext uri="{FF2B5EF4-FFF2-40B4-BE49-F238E27FC236}">
              <a16:creationId xmlns:a16="http://schemas.microsoft.com/office/drawing/2014/main" id="{00000000-0008-0000-0200-000094000000}"/>
            </a:ext>
          </a:extLst>
        </xdr:cNvPr>
        <xdr:cNvSpPr txBox="1"/>
      </xdr:nvSpPr>
      <xdr:spPr>
        <a:xfrm>
          <a:off x="1666875"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149" name="4 CuadroTexto">
          <a:extLst>
            <a:ext uri="{FF2B5EF4-FFF2-40B4-BE49-F238E27FC236}">
              <a16:creationId xmlns:a16="http://schemas.microsoft.com/office/drawing/2014/main" id="{00000000-0008-0000-0200-000095000000}"/>
            </a:ext>
          </a:extLst>
        </xdr:cNvPr>
        <xdr:cNvSpPr txBox="1"/>
      </xdr:nvSpPr>
      <xdr:spPr>
        <a:xfrm>
          <a:off x="2114550"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150" name="5 CuadroTexto">
          <a:extLst>
            <a:ext uri="{FF2B5EF4-FFF2-40B4-BE49-F238E27FC236}">
              <a16:creationId xmlns:a16="http://schemas.microsoft.com/office/drawing/2014/main" id="{00000000-0008-0000-0200-000096000000}"/>
            </a:ext>
          </a:extLst>
        </xdr:cNvPr>
        <xdr:cNvSpPr txBox="1"/>
      </xdr:nvSpPr>
      <xdr:spPr>
        <a:xfrm>
          <a:off x="1866900"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151" name="6 CuadroTexto">
          <a:extLst>
            <a:ext uri="{FF2B5EF4-FFF2-40B4-BE49-F238E27FC236}">
              <a16:creationId xmlns:a16="http://schemas.microsoft.com/office/drawing/2014/main" id="{00000000-0008-0000-0200-000097000000}"/>
            </a:ext>
          </a:extLst>
        </xdr:cNvPr>
        <xdr:cNvSpPr txBox="1"/>
      </xdr:nvSpPr>
      <xdr:spPr>
        <a:xfrm>
          <a:off x="6482715"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158" name="1 CuadroTexto">
          <a:extLst>
            <a:ext uri="{FF2B5EF4-FFF2-40B4-BE49-F238E27FC236}">
              <a16:creationId xmlns:a16="http://schemas.microsoft.com/office/drawing/2014/main" id="{00000000-0008-0000-0200-00009E000000}"/>
            </a:ext>
          </a:extLst>
        </xdr:cNvPr>
        <xdr:cNvSpPr txBox="1"/>
      </xdr:nvSpPr>
      <xdr:spPr>
        <a:xfrm>
          <a:off x="10860405" y="1418844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159" name="3 CuadroTexto">
          <a:extLst>
            <a:ext uri="{FF2B5EF4-FFF2-40B4-BE49-F238E27FC236}">
              <a16:creationId xmlns:a16="http://schemas.microsoft.com/office/drawing/2014/main" id="{00000000-0008-0000-0200-00009F000000}"/>
            </a:ext>
          </a:extLst>
        </xdr:cNvPr>
        <xdr:cNvSpPr txBox="1"/>
      </xdr:nvSpPr>
      <xdr:spPr>
        <a:xfrm>
          <a:off x="1666875"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160" name="4 CuadroTexto">
          <a:extLst>
            <a:ext uri="{FF2B5EF4-FFF2-40B4-BE49-F238E27FC236}">
              <a16:creationId xmlns:a16="http://schemas.microsoft.com/office/drawing/2014/main" id="{00000000-0008-0000-0200-0000A0000000}"/>
            </a:ext>
          </a:extLst>
        </xdr:cNvPr>
        <xdr:cNvSpPr txBox="1"/>
      </xdr:nvSpPr>
      <xdr:spPr>
        <a:xfrm>
          <a:off x="2114550"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161" name="5 CuadroTexto">
          <a:extLst>
            <a:ext uri="{FF2B5EF4-FFF2-40B4-BE49-F238E27FC236}">
              <a16:creationId xmlns:a16="http://schemas.microsoft.com/office/drawing/2014/main" id="{00000000-0008-0000-0200-0000A1000000}"/>
            </a:ext>
          </a:extLst>
        </xdr:cNvPr>
        <xdr:cNvSpPr txBox="1"/>
      </xdr:nvSpPr>
      <xdr:spPr>
        <a:xfrm>
          <a:off x="1866900"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162" name="6 CuadroTexto">
          <a:extLst>
            <a:ext uri="{FF2B5EF4-FFF2-40B4-BE49-F238E27FC236}">
              <a16:creationId xmlns:a16="http://schemas.microsoft.com/office/drawing/2014/main" id="{00000000-0008-0000-0200-0000A2000000}"/>
            </a:ext>
          </a:extLst>
        </xdr:cNvPr>
        <xdr:cNvSpPr txBox="1"/>
      </xdr:nvSpPr>
      <xdr:spPr>
        <a:xfrm>
          <a:off x="6482715"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169" name="1 CuadroTexto">
          <a:extLst>
            <a:ext uri="{FF2B5EF4-FFF2-40B4-BE49-F238E27FC236}">
              <a16:creationId xmlns:a16="http://schemas.microsoft.com/office/drawing/2014/main" id="{00000000-0008-0000-0200-0000A9000000}"/>
            </a:ext>
          </a:extLst>
        </xdr:cNvPr>
        <xdr:cNvSpPr txBox="1"/>
      </xdr:nvSpPr>
      <xdr:spPr>
        <a:xfrm>
          <a:off x="10860405" y="1519123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170" name="3 CuadroTexto">
          <a:extLst>
            <a:ext uri="{FF2B5EF4-FFF2-40B4-BE49-F238E27FC236}">
              <a16:creationId xmlns:a16="http://schemas.microsoft.com/office/drawing/2014/main" id="{00000000-0008-0000-0200-0000AA000000}"/>
            </a:ext>
          </a:extLst>
        </xdr:cNvPr>
        <xdr:cNvSpPr txBox="1"/>
      </xdr:nvSpPr>
      <xdr:spPr>
        <a:xfrm>
          <a:off x="1666875"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171" name="4 CuadroTexto">
          <a:extLst>
            <a:ext uri="{FF2B5EF4-FFF2-40B4-BE49-F238E27FC236}">
              <a16:creationId xmlns:a16="http://schemas.microsoft.com/office/drawing/2014/main" id="{00000000-0008-0000-0200-0000AB000000}"/>
            </a:ext>
          </a:extLst>
        </xdr:cNvPr>
        <xdr:cNvSpPr txBox="1"/>
      </xdr:nvSpPr>
      <xdr:spPr>
        <a:xfrm>
          <a:off x="2114550"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172" name="5 CuadroTexto">
          <a:extLst>
            <a:ext uri="{FF2B5EF4-FFF2-40B4-BE49-F238E27FC236}">
              <a16:creationId xmlns:a16="http://schemas.microsoft.com/office/drawing/2014/main" id="{00000000-0008-0000-0200-0000AC000000}"/>
            </a:ext>
          </a:extLst>
        </xdr:cNvPr>
        <xdr:cNvSpPr txBox="1"/>
      </xdr:nvSpPr>
      <xdr:spPr>
        <a:xfrm>
          <a:off x="1866900"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173" name="6 CuadroTexto">
          <a:extLst>
            <a:ext uri="{FF2B5EF4-FFF2-40B4-BE49-F238E27FC236}">
              <a16:creationId xmlns:a16="http://schemas.microsoft.com/office/drawing/2014/main" id="{00000000-0008-0000-0200-0000AD000000}"/>
            </a:ext>
          </a:extLst>
        </xdr:cNvPr>
        <xdr:cNvSpPr txBox="1"/>
      </xdr:nvSpPr>
      <xdr:spPr>
        <a:xfrm>
          <a:off x="6482715"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180" name="1 CuadroTexto">
          <a:extLst>
            <a:ext uri="{FF2B5EF4-FFF2-40B4-BE49-F238E27FC236}">
              <a16:creationId xmlns:a16="http://schemas.microsoft.com/office/drawing/2014/main" id="{00000000-0008-0000-0200-0000B4000000}"/>
            </a:ext>
          </a:extLst>
        </xdr:cNvPr>
        <xdr:cNvSpPr txBox="1"/>
      </xdr:nvSpPr>
      <xdr:spPr>
        <a:xfrm>
          <a:off x="10860405" y="1619402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181" name="3 CuadroTexto">
          <a:extLst>
            <a:ext uri="{FF2B5EF4-FFF2-40B4-BE49-F238E27FC236}">
              <a16:creationId xmlns:a16="http://schemas.microsoft.com/office/drawing/2014/main" id="{00000000-0008-0000-0200-0000B5000000}"/>
            </a:ext>
          </a:extLst>
        </xdr:cNvPr>
        <xdr:cNvSpPr txBox="1"/>
      </xdr:nvSpPr>
      <xdr:spPr>
        <a:xfrm>
          <a:off x="1666875"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182" name="4 CuadroTexto">
          <a:extLst>
            <a:ext uri="{FF2B5EF4-FFF2-40B4-BE49-F238E27FC236}">
              <a16:creationId xmlns:a16="http://schemas.microsoft.com/office/drawing/2014/main" id="{00000000-0008-0000-0200-0000B6000000}"/>
            </a:ext>
          </a:extLst>
        </xdr:cNvPr>
        <xdr:cNvSpPr txBox="1"/>
      </xdr:nvSpPr>
      <xdr:spPr>
        <a:xfrm>
          <a:off x="2114550"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183" name="5 CuadroTexto">
          <a:extLst>
            <a:ext uri="{FF2B5EF4-FFF2-40B4-BE49-F238E27FC236}">
              <a16:creationId xmlns:a16="http://schemas.microsoft.com/office/drawing/2014/main" id="{00000000-0008-0000-0200-0000B7000000}"/>
            </a:ext>
          </a:extLst>
        </xdr:cNvPr>
        <xdr:cNvSpPr txBox="1"/>
      </xdr:nvSpPr>
      <xdr:spPr>
        <a:xfrm>
          <a:off x="1866900"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184" name="6 CuadroTexto">
          <a:extLst>
            <a:ext uri="{FF2B5EF4-FFF2-40B4-BE49-F238E27FC236}">
              <a16:creationId xmlns:a16="http://schemas.microsoft.com/office/drawing/2014/main" id="{00000000-0008-0000-0200-0000B8000000}"/>
            </a:ext>
          </a:extLst>
        </xdr:cNvPr>
        <xdr:cNvSpPr txBox="1"/>
      </xdr:nvSpPr>
      <xdr:spPr>
        <a:xfrm>
          <a:off x="6482715"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191" name="1 CuadroTexto">
          <a:extLst>
            <a:ext uri="{FF2B5EF4-FFF2-40B4-BE49-F238E27FC236}">
              <a16:creationId xmlns:a16="http://schemas.microsoft.com/office/drawing/2014/main" id="{00000000-0008-0000-0200-0000BF000000}"/>
            </a:ext>
          </a:extLst>
        </xdr:cNvPr>
        <xdr:cNvSpPr txBox="1"/>
      </xdr:nvSpPr>
      <xdr:spPr>
        <a:xfrm>
          <a:off x="10860405" y="1719681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192" name="3 CuadroTexto">
          <a:extLst>
            <a:ext uri="{FF2B5EF4-FFF2-40B4-BE49-F238E27FC236}">
              <a16:creationId xmlns:a16="http://schemas.microsoft.com/office/drawing/2014/main" id="{00000000-0008-0000-0200-0000C0000000}"/>
            </a:ext>
          </a:extLst>
        </xdr:cNvPr>
        <xdr:cNvSpPr txBox="1"/>
      </xdr:nvSpPr>
      <xdr:spPr>
        <a:xfrm>
          <a:off x="1666875"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193" name="4 CuadroTexto">
          <a:extLst>
            <a:ext uri="{FF2B5EF4-FFF2-40B4-BE49-F238E27FC236}">
              <a16:creationId xmlns:a16="http://schemas.microsoft.com/office/drawing/2014/main" id="{00000000-0008-0000-0200-0000C1000000}"/>
            </a:ext>
          </a:extLst>
        </xdr:cNvPr>
        <xdr:cNvSpPr txBox="1"/>
      </xdr:nvSpPr>
      <xdr:spPr>
        <a:xfrm>
          <a:off x="2114550"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194" name="5 CuadroTexto">
          <a:extLst>
            <a:ext uri="{FF2B5EF4-FFF2-40B4-BE49-F238E27FC236}">
              <a16:creationId xmlns:a16="http://schemas.microsoft.com/office/drawing/2014/main" id="{00000000-0008-0000-0200-0000C2000000}"/>
            </a:ext>
          </a:extLst>
        </xdr:cNvPr>
        <xdr:cNvSpPr txBox="1"/>
      </xdr:nvSpPr>
      <xdr:spPr>
        <a:xfrm>
          <a:off x="1866900"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195" name="6 CuadroTexto">
          <a:extLst>
            <a:ext uri="{FF2B5EF4-FFF2-40B4-BE49-F238E27FC236}">
              <a16:creationId xmlns:a16="http://schemas.microsoft.com/office/drawing/2014/main" id="{00000000-0008-0000-0200-0000C3000000}"/>
            </a:ext>
          </a:extLst>
        </xdr:cNvPr>
        <xdr:cNvSpPr txBox="1"/>
      </xdr:nvSpPr>
      <xdr:spPr>
        <a:xfrm>
          <a:off x="6482715"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202" name="1 CuadroTexto">
          <a:extLst>
            <a:ext uri="{FF2B5EF4-FFF2-40B4-BE49-F238E27FC236}">
              <a16:creationId xmlns:a16="http://schemas.microsoft.com/office/drawing/2014/main" id="{00000000-0008-0000-0200-0000CA000000}"/>
            </a:ext>
          </a:extLst>
        </xdr:cNvPr>
        <xdr:cNvSpPr txBox="1"/>
      </xdr:nvSpPr>
      <xdr:spPr>
        <a:xfrm>
          <a:off x="10860405" y="1819960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203" name="3 CuadroTexto">
          <a:extLst>
            <a:ext uri="{FF2B5EF4-FFF2-40B4-BE49-F238E27FC236}">
              <a16:creationId xmlns:a16="http://schemas.microsoft.com/office/drawing/2014/main" id="{00000000-0008-0000-0200-0000CB000000}"/>
            </a:ext>
          </a:extLst>
        </xdr:cNvPr>
        <xdr:cNvSpPr txBox="1"/>
      </xdr:nvSpPr>
      <xdr:spPr>
        <a:xfrm>
          <a:off x="1666875"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204" name="4 CuadroTexto">
          <a:extLst>
            <a:ext uri="{FF2B5EF4-FFF2-40B4-BE49-F238E27FC236}">
              <a16:creationId xmlns:a16="http://schemas.microsoft.com/office/drawing/2014/main" id="{00000000-0008-0000-0200-0000CC000000}"/>
            </a:ext>
          </a:extLst>
        </xdr:cNvPr>
        <xdr:cNvSpPr txBox="1"/>
      </xdr:nvSpPr>
      <xdr:spPr>
        <a:xfrm>
          <a:off x="2114550"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205" name="5 CuadroTexto">
          <a:extLst>
            <a:ext uri="{FF2B5EF4-FFF2-40B4-BE49-F238E27FC236}">
              <a16:creationId xmlns:a16="http://schemas.microsoft.com/office/drawing/2014/main" id="{00000000-0008-0000-0200-0000CD000000}"/>
            </a:ext>
          </a:extLst>
        </xdr:cNvPr>
        <xdr:cNvSpPr txBox="1"/>
      </xdr:nvSpPr>
      <xdr:spPr>
        <a:xfrm>
          <a:off x="1866900"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206" name="6 CuadroTexto">
          <a:extLst>
            <a:ext uri="{FF2B5EF4-FFF2-40B4-BE49-F238E27FC236}">
              <a16:creationId xmlns:a16="http://schemas.microsoft.com/office/drawing/2014/main" id="{00000000-0008-0000-0200-0000CE000000}"/>
            </a:ext>
          </a:extLst>
        </xdr:cNvPr>
        <xdr:cNvSpPr txBox="1"/>
      </xdr:nvSpPr>
      <xdr:spPr>
        <a:xfrm>
          <a:off x="6482715"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213" name="1 CuadroTexto">
          <a:extLst>
            <a:ext uri="{FF2B5EF4-FFF2-40B4-BE49-F238E27FC236}">
              <a16:creationId xmlns:a16="http://schemas.microsoft.com/office/drawing/2014/main" id="{00000000-0008-0000-0200-0000D5000000}"/>
            </a:ext>
          </a:extLst>
        </xdr:cNvPr>
        <xdr:cNvSpPr txBox="1"/>
      </xdr:nvSpPr>
      <xdr:spPr>
        <a:xfrm>
          <a:off x="10860405" y="1920163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214" name="3 CuadroTexto">
          <a:extLst>
            <a:ext uri="{FF2B5EF4-FFF2-40B4-BE49-F238E27FC236}">
              <a16:creationId xmlns:a16="http://schemas.microsoft.com/office/drawing/2014/main" id="{00000000-0008-0000-0200-0000D6000000}"/>
            </a:ext>
          </a:extLst>
        </xdr:cNvPr>
        <xdr:cNvSpPr txBox="1"/>
      </xdr:nvSpPr>
      <xdr:spPr>
        <a:xfrm>
          <a:off x="1666875"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215" name="4 CuadroTexto">
          <a:extLst>
            <a:ext uri="{FF2B5EF4-FFF2-40B4-BE49-F238E27FC236}">
              <a16:creationId xmlns:a16="http://schemas.microsoft.com/office/drawing/2014/main" id="{00000000-0008-0000-0200-0000D7000000}"/>
            </a:ext>
          </a:extLst>
        </xdr:cNvPr>
        <xdr:cNvSpPr txBox="1"/>
      </xdr:nvSpPr>
      <xdr:spPr>
        <a:xfrm>
          <a:off x="2114550"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216" name="5 CuadroTexto">
          <a:extLst>
            <a:ext uri="{FF2B5EF4-FFF2-40B4-BE49-F238E27FC236}">
              <a16:creationId xmlns:a16="http://schemas.microsoft.com/office/drawing/2014/main" id="{00000000-0008-0000-0200-0000D8000000}"/>
            </a:ext>
          </a:extLst>
        </xdr:cNvPr>
        <xdr:cNvSpPr txBox="1"/>
      </xdr:nvSpPr>
      <xdr:spPr>
        <a:xfrm>
          <a:off x="1866900"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217" name="6 CuadroTexto">
          <a:extLst>
            <a:ext uri="{FF2B5EF4-FFF2-40B4-BE49-F238E27FC236}">
              <a16:creationId xmlns:a16="http://schemas.microsoft.com/office/drawing/2014/main" id="{00000000-0008-0000-0200-0000D9000000}"/>
            </a:ext>
          </a:extLst>
        </xdr:cNvPr>
        <xdr:cNvSpPr txBox="1"/>
      </xdr:nvSpPr>
      <xdr:spPr>
        <a:xfrm>
          <a:off x="6482715"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224" name="1 CuadroTexto">
          <a:extLst>
            <a:ext uri="{FF2B5EF4-FFF2-40B4-BE49-F238E27FC236}">
              <a16:creationId xmlns:a16="http://schemas.microsoft.com/office/drawing/2014/main" id="{00000000-0008-0000-0200-0000E0000000}"/>
            </a:ext>
          </a:extLst>
        </xdr:cNvPr>
        <xdr:cNvSpPr txBox="1"/>
      </xdr:nvSpPr>
      <xdr:spPr>
        <a:xfrm>
          <a:off x="10860405" y="2020443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225" name="3 CuadroTexto">
          <a:extLst>
            <a:ext uri="{FF2B5EF4-FFF2-40B4-BE49-F238E27FC236}">
              <a16:creationId xmlns:a16="http://schemas.microsoft.com/office/drawing/2014/main" id="{00000000-0008-0000-0200-0000E1000000}"/>
            </a:ext>
          </a:extLst>
        </xdr:cNvPr>
        <xdr:cNvSpPr txBox="1"/>
      </xdr:nvSpPr>
      <xdr:spPr>
        <a:xfrm>
          <a:off x="1666875"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226" name="4 CuadroTexto">
          <a:extLst>
            <a:ext uri="{FF2B5EF4-FFF2-40B4-BE49-F238E27FC236}">
              <a16:creationId xmlns:a16="http://schemas.microsoft.com/office/drawing/2014/main" id="{00000000-0008-0000-0200-0000E2000000}"/>
            </a:ext>
          </a:extLst>
        </xdr:cNvPr>
        <xdr:cNvSpPr txBox="1"/>
      </xdr:nvSpPr>
      <xdr:spPr>
        <a:xfrm>
          <a:off x="2114550"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227" name="5 CuadroTexto">
          <a:extLst>
            <a:ext uri="{FF2B5EF4-FFF2-40B4-BE49-F238E27FC236}">
              <a16:creationId xmlns:a16="http://schemas.microsoft.com/office/drawing/2014/main" id="{00000000-0008-0000-0200-0000E3000000}"/>
            </a:ext>
          </a:extLst>
        </xdr:cNvPr>
        <xdr:cNvSpPr txBox="1"/>
      </xdr:nvSpPr>
      <xdr:spPr>
        <a:xfrm>
          <a:off x="1866900"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228" name="6 CuadroTexto">
          <a:extLst>
            <a:ext uri="{FF2B5EF4-FFF2-40B4-BE49-F238E27FC236}">
              <a16:creationId xmlns:a16="http://schemas.microsoft.com/office/drawing/2014/main" id="{00000000-0008-0000-0200-0000E4000000}"/>
            </a:ext>
          </a:extLst>
        </xdr:cNvPr>
        <xdr:cNvSpPr txBox="1"/>
      </xdr:nvSpPr>
      <xdr:spPr>
        <a:xfrm>
          <a:off x="6482715"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235" name="1 CuadroTexto">
          <a:extLst>
            <a:ext uri="{FF2B5EF4-FFF2-40B4-BE49-F238E27FC236}">
              <a16:creationId xmlns:a16="http://schemas.microsoft.com/office/drawing/2014/main" id="{00000000-0008-0000-0200-0000EB000000}"/>
            </a:ext>
          </a:extLst>
        </xdr:cNvPr>
        <xdr:cNvSpPr txBox="1"/>
      </xdr:nvSpPr>
      <xdr:spPr>
        <a:xfrm>
          <a:off x="10860405" y="2120722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236" name="3 CuadroTexto">
          <a:extLst>
            <a:ext uri="{FF2B5EF4-FFF2-40B4-BE49-F238E27FC236}">
              <a16:creationId xmlns:a16="http://schemas.microsoft.com/office/drawing/2014/main" id="{00000000-0008-0000-0200-0000EC000000}"/>
            </a:ext>
          </a:extLst>
        </xdr:cNvPr>
        <xdr:cNvSpPr txBox="1"/>
      </xdr:nvSpPr>
      <xdr:spPr>
        <a:xfrm>
          <a:off x="1666875"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237" name="4 CuadroTexto">
          <a:extLst>
            <a:ext uri="{FF2B5EF4-FFF2-40B4-BE49-F238E27FC236}">
              <a16:creationId xmlns:a16="http://schemas.microsoft.com/office/drawing/2014/main" id="{00000000-0008-0000-0200-0000ED000000}"/>
            </a:ext>
          </a:extLst>
        </xdr:cNvPr>
        <xdr:cNvSpPr txBox="1"/>
      </xdr:nvSpPr>
      <xdr:spPr>
        <a:xfrm>
          <a:off x="2114550"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238" name="5 CuadroTexto">
          <a:extLst>
            <a:ext uri="{FF2B5EF4-FFF2-40B4-BE49-F238E27FC236}">
              <a16:creationId xmlns:a16="http://schemas.microsoft.com/office/drawing/2014/main" id="{00000000-0008-0000-0200-0000EE000000}"/>
            </a:ext>
          </a:extLst>
        </xdr:cNvPr>
        <xdr:cNvSpPr txBox="1"/>
      </xdr:nvSpPr>
      <xdr:spPr>
        <a:xfrm>
          <a:off x="1866900"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239" name="6 CuadroTexto">
          <a:extLst>
            <a:ext uri="{FF2B5EF4-FFF2-40B4-BE49-F238E27FC236}">
              <a16:creationId xmlns:a16="http://schemas.microsoft.com/office/drawing/2014/main" id="{00000000-0008-0000-0200-0000EF000000}"/>
            </a:ext>
          </a:extLst>
        </xdr:cNvPr>
        <xdr:cNvSpPr txBox="1"/>
      </xdr:nvSpPr>
      <xdr:spPr>
        <a:xfrm>
          <a:off x="6482715"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9</xdr:col>
      <xdr:colOff>619125</xdr:colOff>
      <xdr:row>0</xdr:row>
      <xdr:rowOff>0</xdr:rowOff>
    </xdr:from>
    <xdr:ext cx="184731" cy="217560"/>
    <xdr:sp macro="" textlink="">
      <xdr:nvSpPr>
        <xdr:cNvPr id="246" name="1 CuadroTexto">
          <a:extLst>
            <a:ext uri="{FF2B5EF4-FFF2-40B4-BE49-F238E27FC236}">
              <a16:creationId xmlns:a16="http://schemas.microsoft.com/office/drawing/2014/main" id="{00000000-0008-0000-0200-0000F6000000}"/>
            </a:ext>
          </a:extLst>
        </xdr:cNvPr>
        <xdr:cNvSpPr txBox="1"/>
      </xdr:nvSpPr>
      <xdr:spPr>
        <a:xfrm>
          <a:off x="10860405" y="2221001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0</xdr:row>
      <xdr:rowOff>0</xdr:rowOff>
    </xdr:from>
    <xdr:ext cx="194454" cy="283457"/>
    <xdr:sp macro="" textlink="">
      <xdr:nvSpPr>
        <xdr:cNvPr id="247" name="3 CuadroTexto">
          <a:extLst>
            <a:ext uri="{FF2B5EF4-FFF2-40B4-BE49-F238E27FC236}">
              <a16:creationId xmlns:a16="http://schemas.microsoft.com/office/drawing/2014/main" id="{00000000-0008-0000-0200-0000F7000000}"/>
            </a:ext>
          </a:extLst>
        </xdr:cNvPr>
        <xdr:cNvSpPr txBox="1"/>
      </xdr:nvSpPr>
      <xdr:spPr>
        <a:xfrm>
          <a:off x="1666875"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248" name="4 CuadroTexto">
          <a:extLst>
            <a:ext uri="{FF2B5EF4-FFF2-40B4-BE49-F238E27FC236}">
              <a16:creationId xmlns:a16="http://schemas.microsoft.com/office/drawing/2014/main" id="{00000000-0008-0000-0200-0000F8000000}"/>
            </a:ext>
          </a:extLst>
        </xdr:cNvPr>
        <xdr:cNvSpPr txBox="1"/>
      </xdr:nvSpPr>
      <xdr:spPr>
        <a:xfrm>
          <a:off x="2114550"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249" name="5 CuadroTexto">
          <a:extLst>
            <a:ext uri="{FF2B5EF4-FFF2-40B4-BE49-F238E27FC236}">
              <a16:creationId xmlns:a16="http://schemas.microsoft.com/office/drawing/2014/main" id="{00000000-0008-0000-0200-0000F9000000}"/>
            </a:ext>
          </a:extLst>
        </xdr:cNvPr>
        <xdr:cNvSpPr txBox="1"/>
      </xdr:nvSpPr>
      <xdr:spPr>
        <a:xfrm>
          <a:off x="1866900"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250" name="6 CuadroTexto">
          <a:extLst>
            <a:ext uri="{FF2B5EF4-FFF2-40B4-BE49-F238E27FC236}">
              <a16:creationId xmlns:a16="http://schemas.microsoft.com/office/drawing/2014/main" id="{00000000-0008-0000-0200-0000FA000000}"/>
            </a:ext>
          </a:extLst>
        </xdr:cNvPr>
        <xdr:cNvSpPr txBox="1"/>
      </xdr:nvSpPr>
      <xdr:spPr>
        <a:xfrm>
          <a:off x="6482715"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0</xdr:col>
      <xdr:colOff>57150</xdr:colOff>
      <xdr:row>0</xdr:row>
      <xdr:rowOff>0</xdr:rowOff>
    </xdr:from>
    <xdr:to>
      <xdr:col>19</xdr:col>
      <xdr:colOff>695325</xdr:colOff>
      <xdr:row>0</xdr:row>
      <xdr:rowOff>104775</xdr:rowOff>
    </xdr:to>
    <xdr:sp macro="" textlink="">
      <xdr:nvSpPr>
        <xdr:cNvPr id="252" name="CustomShape 3">
          <a:extLst>
            <a:ext uri="{FF2B5EF4-FFF2-40B4-BE49-F238E27FC236}">
              <a16:creationId xmlns:a16="http://schemas.microsoft.com/office/drawing/2014/main" id="{00000000-0008-0000-0200-0000FC000000}"/>
            </a:ext>
          </a:extLst>
        </xdr:cNvPr>
        <xdr:cNvSpPr/>
      </xdr:nvSpPr>
      <xdr:spPr>
        <a:xfrm>
          <a:off x="57150" y="2222311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oneCellAnchor>
    <xdr:from>
      <xdr:col>9</xdr:col>
      <xdr:colOff>619125</xdr:colOff>
      <xdr:row>11</xdr:row>
      <xdr:rowOff>0</xdr:rowOff>
    </xdr:from>
    <xdr:ext cx="184731" cy="217560"/>
    <xdr:sp macro="" textlink="">
      <xdr:nvSpPr>
        <xdr:cNvPr id="257" name="1 CuadroTexto">
          <a:extLst>
            <a:ext uri="{FF2B5EF4-FFF2-40B4-BE49-F238E27FC236}">
              <a16:creationId xmlns:a16="http://schemas.microsoft.com/office/drawing/2014/main" id="{00000000-0008-0000-0200-000001010000}"/>
            </a:ext>
          </a:extLst>
        </xdr:cNvPr>
        <xdr:cNvSpPr txBox="1"/>
      </xdr:nvSpPr>
      <xdr:spPr>
        <a:xfrm>
          <a:off x="10860405" y="2321280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xdr:row>
      <xdr:rowOff>0</xdr:rowOff>
    </xdr:from>
    <xdr:ext cx="194454" cy="283457"/>
    <xdr:sp macro="" textlink="">
      <xdr:nvSpPr>
        <xdr:cNvPr id="258" name="3 CuadroTexto">
          <a:extLst>
            <a:ext uri="{FF2B5EF4-FFF2-40B4-BE49-F238E27FC236}">
              <a16:creationId xmlns:a16="http://schemas.microsoft.com/office/drawing/2014/main" id="{00000000-0008-0000-0200-000002010000}"/>
            </a:ext>
          </a:extLst>
        </xdr:cNvPr>
        <xdr:cNvSpPr txBox="1"/>
      </xdr:nvSpPr>
      <xdr:spPr>
        <a:xfrm>
          <a:off x="1666875"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xdr:row>
      <xdr:rowOff>0</xdr:rowOff>
    </xdr:from>
    <xdr:ext cx="194454" cy="283457"/>
    <xdr:sp macro="" textlink="">
      <xdr:nvSpPr>
        <xdr:cNvPr id="259" name="4 CuadroTexto">
          <a:extLst>
            <a:ext uri="{FF2B5EF4-FFF2-40B4-BE49-F238E27FC236}">
              <a16:creationId xmlns:a16="http://schemas.microsoft.com/office/drawing/2014/main" id="{00000000-0008-0000-0200-000003010000}"/>
            </a:ext>
          </a:extLst>
        </xdr:cNvPr>
        <xdr:cNvSpPr txBox="1"/>
      </xdr:nvSpPr>
      <xdr:spPr>
        <a:xfrm>
          <a:off x="2114550"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xdr:row>
      <xdr:rowOff>0</xdr:rowOff>
    </xdr:from>
    <xdr:ext cx="184731" cy="264560"/>
    <xdr:sp macro="" textlink="">
      <xdr:nvSpPr>
        <xdr:cNvPr id="260" name="5 CuadroTexto">
          <a:extLst>
            <a:ext uri="{FF2B5EF4-FFF2-40B4-BE49-F238E27FC236}">
              <a16:creationId xmlns:a16="http://schemas.microsoft.com/office/drawing/2014/main" id="{00000000-0008-0000-0200-000004010000}"/>
            </a:ext>
          </a:extLst>
        </xdr:cNvPr>
        <xdr:cNvSpPr txBox="1"/>
      </xdr:nvSpPr>
      <xdr:spPr>
        <a:xfrm>
          <a:off x="1866900"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xdr:row>
      <xdr:rowOff>0</xdr:rowOff>
    </xdr:from>
    <xdr:ext cx="184731" cy="264560"/>
    <xdr:sp macro="" textlink="">
      <xdr:nvSpPr>
        <xdr:cNvPr id="261" name="6 CuadroTexto">
          <a:extLst>
            <a:ext uri="{FF2B5EF4-FFF2-40B4-BE49-F238E27FC236}">
              <a16:creationId xmlns:a16="http://schemas.microsoft.com/office/drawing/2014/main" id="{00000000-0008-0000-0200-000005010000}"/>
            </a:ext>
          </a:extLst>
        </xdr:cNvPr>
        <xdr:cNvSpPr txBox="1"/>
      </xdr:nvSpPr>
      <xdr:spPr>
        <a:xfrm>
          <a:off x="6482715"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xdr:row>
      <xdr:rowOff>142875</xdr:rowOff>
    </xdr:from>
    <xdr:to>
      <xdr:col>10</xdr:col>
      <xdr:colOff>514350</xdr:colOff>
      <xdr:row>8</xdr:row>
      <xdr:rowOff>52873</xdr:rowOff>
    </xdr:to>
    <xdr:sp macro="" textlink="">
      <xdr:nvSpPr>
        <xdr:cNvPr id="262" name="CustomShape 2">
          <a:extLst>
            <a:ext uri="{FF2B5EF4-FFF2-40B4-BE49-F238E27FC236}">
              <a16:creationId xmlns:a16="http://schemas.microsoft.com/office/drawing/2014/main" id="{00000000-0008-0000-0200-000006010000}"/>
            </a:ext>
          </a:extLst>
        </xdr:cNvPr>
        <xdr:cNvSpPr/>
      </xdr:nvSpPr>
      <xdr:spPr>
        <a:xfrm>
          <a:off x="9248775" y="2311431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xdr:row>
      <xdr:rowOff>130967</xdr:rowOff>
    </xdr:from>
    <xdr:to>
      <xdr:col>19</xdr:col>
      <xdr:colOff>695325</xdr:colOff>
      <xdr:row>51</xdr:row>
      <xdr:rowOff>104775</xdr:rowOff>
    </xdr:to>
    <xdr:sp macro="" textlink="">
      <xdr:nvSpPr>
        <xdr:cNvPr id="263" name="CustomShape 3">
          <a:extLst>
            <a:ext uri="{FF2B5EF4-FFF2-40B4-BE49-F238E27FC236}">
              <a16:creationId xmlns:a16="http://schemas.microsoft.com/office/drawing/2014/main" id="{00000000-0008-0000-0200-000007010000}"/>
            </a:ext>
          </a:extLst>
        </xdr:cNvPr>
        <xdr:cNvSpPr/>
      </xdr:nvSpPr>
      <xdr:spPr>
        <a:xfrm>
          <a:off x="57150" y="2322590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xdr:row>
      <xdr:rowOff>11657</xdr:rowOff>
    </xdr:from>
    <xdr:to>
      <xdr:col>16</xdr:col>
      <xdr:colOff>289204</xdr:colOff>
      <xdr:row>11</xdr:row>
      <xdr:rowOff>30865</xdr:rowOff>
    </xdr:to>
    <xdr:sp macro="" textlink="">
      <xdr:nvSpPr>
        <xdr:cNvPr id="264" name="CustomShape 174">
          <a:extLst>
            <a:ext uri="{FF2B5EF4-FFF2-40B4-BE49-F238E27FC236}">
              <a16:creationId xmlns:a16="http://schemas.microsoft.com/office/drawing/2014/main" id="{00000000-0008-0000-0200-000008010000}"/>
            </a:ext>
          </a:extLst>
        </xdr:cNvPr>
        <xdr:cNvSpPr/>
      </xdr:nvSpPr>
      <xdr:spPr>
        <a:xfrm>
          <a:off x="4716904" y="2317739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15</xdr:row>
      <xdr:rowOff>166060</xdr:rowOff>
    </xdr:from>
    <xdr:to>
      <xdr:col>12</xdr:col>
      <xdr:colOff>509194</xdr:colOff>
      <xdr:row>16</xdr:row>
      <xdr:rowOff>156055</xdr:rowOff>
    </xdr:to>
    <xdr:sp macro="" textlink="">
      <xdr:nvSpPr>
        <xdr:cNvPr id="265" name="CustomShape 38">
          <a:extLst>
            <a:ext uri="{FF2B5EF4-FFF2-40B4-BE49-F238E27FC236}">
              <a16:creationId xmlns:a16="http://schemas.microsoft.com/office/drawing/2014/main" id="{00000000-0008-0000-0200-000009010000}"/>
            </a:ext>
          </a:extLst>
        </xdr:cNvPr>
        <xdr:cNvSpPr/>
      </xdr:nvSpPr>
      <xdr:spPr>
        <a:xfrm>
          <a:off x="13007276" y="2330561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xdr:row>
      <xdr:rowOff>114300</xdr:rowOff>
    </xdr:from>
    <xdr:to>
      <xdr:col>4</xdr:col>
      <xdr:colOff>266700</xdr:colOff>
      <xdr:row>8</xdr:row>
      <xdr:rowOff>76200</xdr:rowOff>
    </xdr:to>
    <xdr:sp macro="" textlink="">
      <xdr:nvSpPr>
        <xdr:cNvPr id="266" name="CustomShape 174">
          <a:extLst>
            <a:ext uri="{FF2B5EF4-FFF2-40B4-BE49-F238E27FC236}">
              <a16:creationId xmlns:a16="http://schemas.microsoft.com/office/drawing/2014/main" id="{00000000-0008-0000-0200-00000A010000}"/>
            </a:ext>
          </a:extLst>
        </xdr:cNvPr>
        <xdr:cNvSpPr/>
      </xdr:nvSpPr>
      <xdr:spPr>
        <a:xfrm>
          <a:off x="1743199" y="2311146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xdr:row>
      <xdr:rowOff>104775</xdr:rowOff>
    </xdr:from>
    <xdr:to>
      <xdr:col>18</xdr:col>
      <xdr:colOff>9401</xdr:colOff>
      <xdr:row>8</xdr:row>
      <xdr:rowOff>66675</xdr:rowOff>
    </xdr:to>
    <xdr:sp macro="" textlink="">
      <xdr:nvSpPr>
        <xdr:cNvPr id="267" name="CustomShape 174">
          <a:extLst>
            <a:ext uri="{FF2B5EF4-FFF2-40B4-BE49-F238E27FC236}">
              <a16:creationId xmlns:a16="http://schemas.microsoft.com/office/drawing/2014/main" id="{00000000-0008-0000-0200-00000B010000}"/>
            </a:ext>
          </a:extLst>
        </xdr:cNvPr>
        <xdr:cNvSpPr/>
      </xdr:nvSpPr>
      <xdr:spPr>
        <a:xfrm>
          <a:off x="14217015" y="2311050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53</xdr:row>
      <xdr:rowOff>0</xdr:rowOff>
    </xdr:from>
    <xdr:ext cx="184731" cy="217560"/>
    <xdr:sp macro="" textlink="">
      <xdr:nvSpPr>
        <xdr:cNvPr id="268" name="1 CuadroTexto">
          <a:extLst>
            <a:ext uri="{FF2B5EF4-FFF2-40B4-BE49-F238E27FC236}">
              <a16:creationId xmlns:a16="http://schemas.microsoft.com/office/drawing/2014/main" id="{00000000-0008-0000-0200-00000C010000}"/>
            </a:ext>
          </a:extLst>
        </xdr:cNvPr>
        <xdr:cNvSpPr txBox="1"/>
      </xdr:nvSpPr>
      <xdr:spPr>
        <a:xfrm>
          <a:off x="10860405" y="2421559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53</xdr:row>
      <xdr:rowOff>0</xdr:rowOff>
    </xdr:from>
    <xdr:ext cx="194454" cy="283457"/>
    <xdr:sp macro="" textlink="">
      <xdr:nvSpPr>
        <xdr:cNvPr id="269" name="3 CuadroTexto">
          <a:extLst>
            <a:ext uri="{FF2B5EF4-FFF2-40B4-BE49-F238E27FC236}">
              <a16:creationId xmlns:a16="http://schemas.microsoft.com/office/drawing/2014/main" id="{00000000-0008-0000-0200-00000D010000}"/>
            </a:ext>
          </a:extLst>
        </xdr:cNvPr>
        <xdr:cNvSpPr txBox="1"/>
      </xdr:nvSpPr>
      <xdr:spPr>
        <a:xfrm>
          <a:off x="1666875"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53</xdr:row>
      <xdr:rowOff>0</xdr:rowOff>
    </xdr:from>
    <xdr:ext cx="194454" cy="283457"/>
    <xdr:sp macro="" textlink="">
      <xdr:nvSpPr>
        <xdr:cNvPr id="270" name="4 CuadroTexto">
          <a:extLst>
            <a:ext uri="{FF2B5EF4-FFF2-40B4-BE49-F238E27FC236}">
              <a16:creationId xmlns:a16="http://schemas.microsoft.com/office/drawing/2014/main" id="{00000000-0008-0000-0200-00000E010000}"/>
            </a:ext>
          </a:extLst>
        </xdr:cNvPr>
        <xdr:cNvSpPr txBox="1"/>
      </xdr:nvSpPr>
      <xdr:spPr>
        <a:xfrm>
          <a:off x="2114550"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53</xdr:row>
      <xdr:rowOff>0</xdr:rowOff>
    </xdr:from>
    <xdr:ext cx="184731" cy="264560"/>
    <xdr:sp macro="" textlink="">
      <xdr:nvSpPr>
        <xdr:cNvPr id="271" name="5 CuadroTexto">
          <a:extLst>
            <a:ext uri="{FF2B5EF4-FFF2-40B4-BE49-F238E27FC236}">
              <a16:creationId xmlns:a16="http://schemas.microsoft.com/office/drawing/2014/main" id="{00000000-0008-0000-0200-00000F010000}"/>
            </a:ext>
          </a:extLst>
        </xdr:cNvPr>
        <xdr:cNvSpPr txBox="1"/>
      </xdr:nvSpPr>
      <xdr:spPr>
        <a:xfrm>
          <a:off x="1866900"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53</xdr:row>
      <xdr:rowOff>0</xdr:rowOff>
    </xdr:from>
    <xdr:ext cx="184731" cy="264560"/>
    <xdr:sp macro="" textlink="">
      <xdr:nvSpPr>
        <xdr:cNvPr id="272" name="6 CuadroTexto">
          <a:extLst>
            <a:ext uri="{FF2B5EF4-FFF2-40B4-BE49-F238E27FC236}">
              <a16:creationId xmlns:a16="http://schemas.microsoft.com/office/drawing/2014/main" id="{00000000-0008-0000-0200-000010010000}"/>
            </a:ext>
          </a:extLst>
        </xdr:cNvPr>
        <xdr:cNvSpPr txBox="1"/>
      </xdr:nvSpPr>
      <xdr:spPr>
        <a:xfrm>
          <a:off x="6482715"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wsDr>
</file>

<file path=xl/drawings/drawing3.xml><?xml version="1.0" encoding="utf-8"?>
<c:userShapes xmlns:c="http://schemas.openxmlformats.org/drawingml/2006/chart">
  <cdr:relSizeAnchor xmlns:cdr="http://schemas.openxmlformats.org/drawingml/2006/chartDrawing">
    <cdr:from>
      <cdr:x>0.10567</cdr:x>
      <cdr:y>0.82988</cdr:y>
    </cdr:from>
    <cdr:to>
      <cdr:x>0.79897</cdr:x>
      <cdr:y>0.94606</cdr:y>
    </cdr:to>
    <cdr:sp macro="" textlink="">
      <cdr:nvSpPr>
        <cdr:cNvPr id="2" name="1 CuadroTexto"/>
        <cdr:cNvSpPr txBox="1"/>
      </cdr:nvSpPr>
      <cdr:spPr>
        <a:xfrm xmlns:a="http://schemas.openxmlformats.org/drawingml/2006/main">
          <a:off x="390524" y="1905000"/>
          <a:ext cx="2562225" cy="2667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s-VE" sz="900" b="1"/>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60D4B3F9-56EA-4926-86AA-8120B68C7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75C18145-EB31-403B-974F-BEB79E86D132}"/>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261937</xdr:colOff>
      <xdr:row>5</xdr:row>
      <xdr:rowOff>142875</xdr:rowOff>
    </xdr:from>
    <xdr:to>
      <xdr:col>10</xdr:col>
      <xdr:colOff>1000124</xdr:colOff>
      <xdr:row>15</xdr:row>
      <xdr:rowOff>214312</xdr:rowOff>
    </xdr:to>
    <xdr:pic>
      <xdr:nvPicPr>
        <xdr:cNvPr id="4" name="Imagen 3">
          <a:extLst>
            <a:ext uri="{FF2B5EF4-FFF2-40B4-BE49-F238E27FC236}">
              <a16:creationId xmlns:a16="http://schemas.microsoft.com/office/drawing/2014/main" id="{88C9FD84-9FC2-4AD8-B041-E87D14066293}"/>
            </a:ext>
          </a:extLst>
        </xdr:cNvPr>
        <xdr:cNvPicPr>
          <a:picLocks noChangeAspect="1"/>
        </xdr:cNvPicPr>
      </xdr:nvPicPr>
      <xdr:blipFill>
        <a:blip xmlns:r="http://schemas.openxmlformats.org/officeDocument/2006/relationships" r:embed="rId2"/>
        <a:stretch>
          <a:fillRect/>
        </a:stretch>
      </xdr:blipFill>
      <xdr:spPr>
        <a:xfrm>
          <a:off x="7519987" y="3248025"/>
          <a:ext cx="13892212" cy="79009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0AA32A2D-92AA-4C8B-AA77-0DCF0EBC43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3940BF4C-7273-4BF2-8FD9-326FF9756796}"/>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BC2E007F-FA68-4766-AB69-264898A03A44}"/>
            </a:ext>
          </a:extLst>
        </xdr:cNvPr>
        <xdr:cNvPicPr>
          <a:picLocks noChangeAspect="1"/>
        </xdr:cNvPicPr>
      </xdr:nvPicPr>
      <xdr:blipFill>
        <a:blip xmlns:r="http://schemas.openxmlformats.org/officeDocument/2006/relationships" r:embed="rId2"/>
        <a:stretch>
          <a:fillRect/>
        </a:stretch>
      </xdr:blipFill>
      <xdr:spPr>
        <a:xfrm>
          <a:off x="7487329" y="3245304"/>
          <a:ext cx="13909902" cy="789554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C3828B38-26A8-4205-90CC-A14B74FB21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CE570F74-4185-4F1F-95DA-CA0F41984D86}"/>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EB800C87-3668-4FF6-AEF1-EFDFB3650706}"/>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87ED1744-D0F2-4DF5-8F9F-3B13D6AD34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9F660D02-D0CA-4FE5-9709-8AD09C8FDEFF}"/>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38C14FBD-AC0E-445B-9BC8-047279C2A781}"/>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9C08BE26-3D8C-43A6-B329-086FE56899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EE8220FB-30CC-456E-8408-2EE6B9E539F5}"/>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B2AFD998-F886-47BD-8B0F-E084BBF6DD49}"/>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9152569A-4CBD-4C89-B9A0-31A2C1A766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7F77326B-01F6-41EA-9FC6-4CA0FB7AAA58}"/>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74A76C1D-012A-4E43-96AA-288BD0DAA1AB}"/>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711AD034-C565-4629-9E7E-7EE34A0673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6D43CB0F-7BD3-426D-BB00-81A80B4B4A1F}"/>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A30EB990-780E-4C57-A3E1-E4B794E1A792}"/>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07BB805F-A021-4DC2-8073-5D759713CC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A0310DE0-9FD8-44C8-AFD6-1C6E54663280}"/>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D0F3BADB-E29F-48B6-85F8-EDF33F2C53E2}"/>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755566A1-1A17-4C14-AC87-2BF4D28D1D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F3BF10F9-BCA4-4DC2-AD2E-11AD7EB576BD}"/>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4E477619-F30E-4CF2-932A-C8B6662D75AB}"/>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5C947782-4962-4728-B75F-B8A8E4B4EE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B8939BEF-7B3A-4EA6-AD3D-15456051C481}"/>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370FF263-7F81-45C7-ADF5-52AF72542FBC}"/>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3FFD6917-89E8-4E53-BDEB-671524885F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23B63584-95DC-443A-A799-33691B8F78A3}"/>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26AE0B24-3BDB-4835-8A33-AA76A5F58E5A}"/>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9D2B2FDE-295F-4602-8B07-271F1BD93F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2AB59F6B-30A9-403D-885A-A894EECA1E3A}"/>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0A8A0BEA-A58C-4D7C-A457-85E97B64DD98}"/>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EABCE9F1-E938-4740-8CA8-74F468C42A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1F366BB0-27D8-487B-9823-3BF73B2B4342}"/>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D91F76EC-3931-4CA7-9C10-3E6FF79F685B}"/>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E86A7F25-9415-4516-874C-E707401FB9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02269704-7662-498D-92EC-D67432012308}"/>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EEDA95DC-7DFB-4E31-AB6D-9FABA0DB3C21}"/>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0A962EC7-919A-414A-AE57-E4EAE1D750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8F184DB8-4084-44E7-928D-A97C41D39E29}"/>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F1DE7D9F-C7C4-462A-B84A-3975FF56B0E7}"/>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128C63F7-0E5E-49BD-ACD3-C47996D652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1F971CF2-2A0B-43A1-87D1-8368B1D9A24D}"/>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5AEB909F-B42C-4A35-B2F4-95608FCB495D}"/>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D23990E8-F6E8-46BE-9F23-E1B02F1F18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B28EC7E5-F66A-42C2-84AE-A0D237276B85}"/>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2A6423E3-480F-4DAE-BD91-B49BC8234392}"/>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23629DA8-AB99-4A7B-B85D-8E970B9930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F86AB626-6CD5-4129-957B-2A8E4581B427}"/>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EA69C015-7393-475A-9D7E-385884B5863F}"/>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853540B4-B82E-46A3-BD76-ED97C2A5F6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3BF2FDC0-258E-4DD6-8C0F-3F33446370C9}"/>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E4605D88-0BB3-4139-A85A-4897C0539258}"/>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B73D8FF2-B01F-4B88-8FA2-6AE54527D2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4E38431C-5BE8-4BE5-B9D0-08DA63F83E1C}"/>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91BDC9B5-FB29-4E31-9840-FEBDCCDACC43}"/>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D601B325-EED1-4455-944F-40BD62DCCB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E9DFC15A-4D23-4E26-9CFC-1794F1538BAD}"/>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02C7A151-6495-40D4-8EC5-4E6CC9C8B1D5}"/>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EF558EAB-4B49-4F8D-B1DC-EE683A275B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106B8871-F05D-4DEB-BE04-D36348FADA37}"/>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92396EA5-AF4C-42B9-A392-95E680CF7071}"/>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E517B561-9F4A-40DF-97EA-584AE200B7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97CA5312-5A1D-4595-9750-87EFBEE71E41}"/>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D3554A7D-6EDB-49F6-A06A-6E91EB72146C}"/>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46DF570E-4B4D-41D0-B976-CA8E25501A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171FA8CA-3F02-40E9-8B6B-71F1C56BD961}"/>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A590340C-72B9-416A-84B1-A50F99032F6C}"/>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F7B5EE0F-9B06-44FA-88CA-6F0E12749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83702E84-B874-4818-989E-75D3D10AB2D0}"/>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34EB7FDB-B0CC-4D98-B8A7-22C18A393564}"/>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617DF8CE-B9A2-44CD-9660-A5477839CB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43C092AB-B4D1-435A-AD4B-CF897CE5BD8B}"/>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8D36A721-5BD8-4B2C-B553-9109C1DE994C}"/>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79433A2F-26D5-4D52-B036-9D815297A1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DB586EF1-AC69-4221-8128-796B7D360250}"/>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C723FC4F-A65A-42EE-BA4B-DBE639E0F5BB}"/>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D521A4E2-A3B6-41F7-8721-14B1366CBA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2B4F87AC-2B14-428E-A617-32A2C8664892}"/>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08074D7E-0F18-47FC-BDB5-506A5BBB44B2}"/>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DA3573A5-F026-490B-8D95-AD2C93C877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CC544EAA-AA40-4A97-890E-39126937C248}"/>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DC34A93D-1B24-4F98-A265-948FDF6CEC74}"/>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1B435E83-58B8-4950-B2FE-CDB8E1CC9B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B08AB3C4-9B60-4A94-B47B-6BA136D13CBC}"/>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B04F78E4-4556-49FE-88B4-F3E1B2C4257C}"/>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E9D1AB5E-A90F-47DC-9915-C4F4366EE1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A539E188-C25E-47E2-8F68-5D2EFF7E55FE}"/>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76D6801C-9FE7-4DB2-9CE5-E7C37FB62773}"/>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DB3284C7-98A4-408F-B45E-255F7B688A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BD948934-F0A8-4ED7-9214-AF15A92B5292}"/>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E86D997A-F940-4B82-86BB-FC047F158E5D}"/>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7771F28D-BF39-4757-B724-F9D06DFAA5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F1021E48-6EA7-40D0-8B0C-0DAE0BEC4D74}"/>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1EAAE236-2EC2-4E3F-A838-C7ADCDD5FC11}"/>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D7B13816-5128-43E3-AD7B-07EE3D0627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3714D2A2-8369-4FBF-87E8-43C4265A9B1E}"/>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D7FAF23E-3844-4852-BDD2-578E364CCF85}"/>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36803D67-A70E-421E-9A65-CF6F31F7C9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45BEDF64-47B7-4F47-BA96-8D1D4EE59DF4}"/>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FC6F0511-15A9-48FB-88F5-FD9116AA5AF6}"/>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BD1C60DB-54E8-42CC-9834-9080DA5FB7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138A05E8-9D9A-4850-9AE9-816CD68B746E}"/>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3DEC8E0C-F576-4F30-AEB6-C0B660E24128}"/>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C40D8115-D565-4889-93E3-16CADC3388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C9368194-24CF-40F9-A177-961E8290F704}"/>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BF54299B-7520-4214-BEAF-6CA9A21DC7A3}"/>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36DFEB7E-56F9-43B6-90B7-7911A4089F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5BAE3C72-6FA2-4EAB-A2E7-536B57CCE1D9}"/>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106FCE3C-6183-45EB-B7FC-56DD92678C3F}"/>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73133DC0-DFCB-4578-95A0-BD79BD039D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0E5BA2E7-1072-4A4E-A87C-5F3AC3B87B17}"/>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E3BCDE6E-FFDD-4BC0-98FD-71C9DE2F7925}"/>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B41448F3-D388-40F0-BB6E-52B78A6549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8E354962-D063-4A73-B657-FA35339FAA68}"/>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5E8B2A29-32B1-4026-9401-C881DA4FA127}"/>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688363F6-0F33-4A94-A0A1-81BF85ABF5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76B19676-B28F-4CF9-B165-747D35B23F60}"/>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AAA0AB34-0EC8-43B7-975A-B03048E822A0}"/>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9FABB2D2-D43B-4B4C-9E2F-215CDCCB00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F592D4C8-1D2D-42D0-BC8D-A869FEAD24D9}"/>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D0BD9568-B15E-400E-B46D-9EE44C6A2DD9}"/>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468CE36C-39E6-4912-BD2D-957E78D13B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3FA93704-B0F5-4793-8521-56D7916012E8}"/>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541B5692-B8C2-4AE5-8537-0341C06108A4}"/>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9DC0FA4E-3879-4B38-B9D0-B293494E1B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A5459234-6C01-4CB6-B914-8740768262BE}"/>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4EC0741A-0330-4AC7-80FD-BB28C0144D3B}"/>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BAA6922E-E382-4AAA-A0DA-18A69A6072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856633A8-BE2B-422A-9CED-A48BF0EA7525}"/>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AEE493FA-789D-4096-98E0-3B762C0E755B}"/>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30E52CE1-BF22-4924-8733-3D9E84F6AA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FC8DFD52-76FD-40CA-A2FF-F5FBB58B7BF8}"/>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7304DB14-E852-410D-AD8A-C145C5BB8071}"/>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6EEBAC15-D5E8-4C06-87BA-297ED14AA1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190A8E98-6679-4AFD-9F08-2A6AC7EC1F90}"/>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EA457FBE-72B6-45BD-AADA-030A4CEF3B91}"/>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6915F4FB-1AFA-4D84-B24F-83229D2160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F51CBE31-A1DF-41CD-ADA2-43E7E0752B8C}"/>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1C1703F4-A049-475B-BBD4-7E0BF8889B82}"/>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8950EC2E-E8F5-4D04-A653-DF99145526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45560A36-F31A-4123-8870-125AA5B920B8}"/>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312CA488-F79F-4551-8B35-91415EB90C04}"/>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42D7A653-F5C8-4CDC-9D24-830E461BBC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D7B82660-42D2-49E3-B70A-F9A5C53F9468}"/>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50651126-C7DE-4F16-B2D5-CDCB2B8142E5}"/>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8C6B6ACC-E072-48FF-8EC2-8A16CF1ED6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5A0BB387-A881-4091-9BFF-415E326BD82D}"/>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6379433D-D85C-44D2-BDA6-FB810A03F189}"/>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994C5317-CD06-4BD2-8A4A-264C70C577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FC5E0BB6-5854-4BE8-A492-A7B6263BA77F}"/>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72DCC161-4E6B-4AE2-8315-B28065D00C48}"/>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B42B8199-3932-4E00-B992-DA870BFF12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0B4DB1DB-67F2-456F-99A0-C2EEDD530982}"/>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415C426B-4C0B-4918-BB74-81A2E0D41E99}"/>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995A54BA-8E88-47DC-B153-3BF45D63A5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C1B6E9D6-4016-4015-B71B-346A4420502D}"/>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C5C5AB99-A825-49E6-BC9F-11016519615A}"/>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7C85B76A-E7F2-4D84-8A2F-7EABA536F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9AAA22EC-37E8-4225-AB01-BA0160315A6D}"/>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75C4A775-599E-4C72-9447-93FDD2874879}"/>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EF3F0957-BF9E-4EB3-99C4-138419F5AB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58BBFDD7-99F0-47CC-8F91-5AA5389B574F}"/>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5B2B0A29-961A-4EEF-BE11-F05C25F5478E}"/>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02496A73-E6A5-440F-9C87-24FC791CF2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17EBA8F7-03B9-4E2F-99D5-8F54C339FCFF}"/>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8C2ACB8A-B25A-4760-A5C3-F1CE86983AA1}"/>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0530508C-2D55-43DF-9A93-C47F6A13D1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10DDAA31-6FDE-4399-AEFD-820EE97AEDC6}"/>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8524627D-076A-4669-AB86-C4338233418A}"/>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4FBD76E2-1E7D-4CB7-9DCF-DAE5C4778D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460424E8-C3A3-4797-BD7A-7E6A09B008D2}"/>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79014BBC-FED4-4689-A443-5C99EE42C938}"/>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79D0AF5E-0356-4D4B-A157-639D0275A5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3729DDCD-C6EE-4CC9-A035-C3AEB217F9FD}"/>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DD4BB418-E71D-4FC2-99B6-238FA27C4EA6}"/>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52792A57-55FC-483D-B086-32A8EA11D5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DC7BCE71-9D48-4DFA-8DD5-6D824CE0A49A}"/>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CD04EBB8-92D4-4A0B-A74C-82896AF3E429}"/>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5E6701FE-A93E-428B-9A9B-66EC624AD9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6AF531E7-A50F-4785-BDDC-A21F189D30B3}"/>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22FDDFFE-F88B-48ED-A7F1-2EC2E7A05084}"/>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A6B1F034-1A65-4375-AC89-4E83832E70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B61B3DCA-95E5-4E1A-A5F8-5A53B41D6592}"/>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A2572959-1D14-434A-B85B-6ED79BCEA8EA}"/>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8F95AA56-1376-4E16-A230-06D54DF7C3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2C3DF4C1-C420-4553-8CE1-F150AA1F131F}"/>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81F7D0F1-9BF7-491B-8D07-4C09F636DC87}"/>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CEEC1496-987C-4109-A1A0-4C6F3F9C07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B652220C-0A36-4BED-8993-BC268516ABBE}"/>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A520C3E0-738D-476C-87AB-95D475BF79DB}"/>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FD724313-B456-438C-A861-410C1314D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20BEA437-3487-4DC6-9D9B-018A395F250E}"/>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FEFACA16-0DF6-4B82-A6D2-374991EDAE6A}"/>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BD74AB5F-0DBE-49BA-9B14-92BCC1183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7AA57882-64ED-4FAE-AA32-78ECDED9EDFE}"/>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846410C4-DF8E-4F83-939A-383F1C2A8D12}"/>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79E0F2B5-E4E2-4F9F-8F2E-ADA4D56F4A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154F8ED3-D94E-44D1-B75D-69EAE2F2877C}"/>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C08CA185-A3A7-4F7E-B7D6-8619A7FE3964}"/>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2A5EA8AF-861F-4E20-901A-C8B2D22F25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44A3AC07-A128-40F5-A85A-72E084E4CA1A}"/>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8F875B18-CB83-4719-996A-24F3E16C78C9}"/>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51ADFACB-13F9-47F2-9DC3-9686487C31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73527AB1-596E-493B-A4BE-ADA0329B4E52}"/>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9298A608-9A15-4F4B-B822-B0844789DB61}"/>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2DBDA368-2020-48CB-AC8D-1F0315667C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FAE609AD-E616-4A29-933B-25AA0D21BA74}"/>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3D476903-9C30-420A-8DBA-4B4135AC8BCD}"/>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1</xdr:col>
      <xdr:colOff>123824</xdr:colOff>
      <xdr:row>0</xdr:row>
      <xdr:rowOff>247650</xdr:rowOff>
    </xdr:from>
    <xdr:to>
      <xdr:col>10</xdr:col>
      <xdr:colOff>1200150</xdr:colOff>
      <xdr:row>1</xdr:row>
      <xdr:rowOff>800100</xdr:rowOff>
    </xdr:to>
    <xdr:pic>
      <xdr:nvPicPr>
        <xdr:cNvPr id="2" name="Imagen 1">
          <a:extLst>
            <a:ext uri="{FF2B5EF4-FFF2-40B4-BE49-F238E27FC236}">
              <a16:creationId xmlns:a16="http://schemas.microsoft.com/office/drawing/2014/main" id="{013319CA-5353-43A4-B95D-0CA41E808C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724149" y="247650"/>
          <a:ext cx="18888076"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600075</xdr:colOff>
      <xdr:row>0</xdr:row>
      <xdr:rowOff>323850</xdr:rowOff>
    </xdr:from>
    <xdr:ext cx="4953000" cy="876300"/>
    <xdr:sp macro="" textlink="">
      <xdr:nvSpPr>
        <xdr:cNvPr id="3" name="CuadroTexto 2">
          <a:extLst>
            <a:ext uri="{FF2B5EF4-FFF2-40B4-BE49-F238E27FC236}">
              <a16:creationId xmlns:a16="http://schemas.microsoft.com/office/drawing/2014/main" id="{2DBBA681-61E2-4F9D-998E-8911856039C4}"/>
            </a:ext>
          </a:extLst>
        </xdr:cNvPr>
        <xdr:cNvSpPr txBox="1"/>
      </xdr:nvSpPr>
      <xdr:spPr>
        <a:xfrm>
          <a:off x="9867900" y="32385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221115</xdr:colOff>
      <xdr:row>5</xdr:row>
      <xdr:rowOff>142875</xdr:rowOff>
    </xdr:from>
    <xdr:to>
      <xdr:col>10</xdr:col>
      <xdr:colOff>959302</xdr:colOff>
      <xdr:row>15</xdr:row>
      <xdr:rowOff>214312</xdr:rowOff>
    </xdr:to>
    <xdr:pic>
      <xdr:nvPicPr>
        <xdr:cNvPr id="4" name="Imagen 3">
          <a:extLst>
            <a:ext uri="{FF2B5EF4-FFF2-40B4-BE49-F238E27FC236}">
              <a16:creationId xmlns:a16="http://schemas.microsoft.com/office/drawing/2014/main" id="{55F5736C-4799-4233-831E-B573BFEBE164}"/>
            </a:ext>
          </a:extLst>
        </xdr:cNvPr>
        <xdr:cNvPicPr>
          <a:picLocks noChangeAspect="1"/>
        </xdr:cNvPicPr>
      </xdr:nvPicPr>
      <xdr:blipFill>
        <a:blip xmlns:r="http://schemas.openxmlformats.org/officeDocument/2006/relationships" r:embed="rId2"/>
        <a:stretch>
          <a:fillRect/>
        </a:stretch>
      </xdr:blipFill>
      <xdr:spPr>
        <a:xfrm>
          <a:off x="7479165" y="3248025"/>
          <a:ext cx="13892212" cy="79009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User/Downloads/LEVANTAMIENTO_DE_PROYECTO_PRTSEN_2025_3031_v3_080925%20420PM%20JC%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er/Downloads/LEVANTAMIENTO%20DE%20PROYECTO%20PRTSENV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FIVE/Downloads/GRAFICAS%20PRTSEN%200108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 val="VAR"/>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AJUSTE"/>
      <sheetName val="Tabla total JCA"/>
      <sheetName val="Hoja6"/>
      <sheetName val="Inversiones estados"/>
      <sheetName val="AUTOMATIZACIÓN VF"/>
      <sheetName val="TXS"/>
      <sheetName val="PROYECTOS JCA"/>
      <sheetName val="Hoja1"/>
      <sheetName val="Hoja4"/>
      <sheetName val="resum"/>
      <sheetName val="PROYECTO EN EJECUCION"/>
      <sheetName val="LISTA"/>
      <sheetName val="ANALISIS Y GRAFICOS (1)"/>
      <sheetName val="ANALISIS Y GRAFICOS (2)"/>
      <sheetName val="PROYECTOS HO"/>
      <sheetName val="MATYEQ"/>
      <sheetName val="Autamitazación"/>
      <sheetName val="Inversión"/>
      <sheetName val="Hoja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CT SSEE"/>
      <sheetName val="CONDICION OPERATIVA SSEE"/>
      <sheetName val="CARACT CIRCUITOS"/>
      <sheetName val="CONDICION OPERATIVA CIRCUITOS"/>
      <sheetName val="CARACT TRANSF"/>
      <sheetName val="CONDICION OPERATIVA TRANSF"/>
      <sheetName val="SEGMENTO DE RECUPERAC"/>
    </sheetNames>
    <sheetDataSet>
      <sheetData sheetId="0"/>
      <sheetData sheetId="1">
        <row r="130">
          <cell r="B130" t="str">
            <v>CANTIDAD</v>
          </cell>
        </row>
        <row r="131">
          <cell r="B131">
            <v>2</v>
          </cell>
          <cell r="C131" t="str">
            <v xml:space="preserve">AIRE ACONDICIONADO </v>
          </cell>
        </row>
        <row r="132">
          <cell r="B132">
            <v>1</v>
          </cell>
          <cell r="C132" t="str">
            <v>ALUMBRADO EXTERNO</v>
          </cell>
        </row>
        <row r="133">
          <cell r="B133">
            <v>1</v>
          </cell>
          <cell r="C133" t="str">
            <v>BANCO DE CAPACITORES</v>
          </cell>
        </row>
        <row r="134">
          <cell r="B134">
            <v>4</v>
          </cell>
          <cell r="C134" t="str">
            <v>BATERIA DEL RECONECTADOR</v>
          </cell>
        </row>
        <row r="135">
          <cell r="B135">
            <v>23</v>
          </cell>
          <cell r="C135" t="str">
            <v>BATERÍAS</v>
          </cell>
        </row>
        <row r="136">
          <cell r="B136">
            <v>4</v>
          </cell>
          <cell r="C136" t="str">
            <v>CERCA PERIMETRAL</v>
          </cell>
        </row>
        <row r="137">
          <cell r="B137">
            <v>1</v>
          </cell>
          <cell r="C137" t="str">
            <v>CONDUCTOR DE CONTROL</v>
          </cell>
        </row>
        <row r="138">
          <cell r="B138">
            <v>2</v>
          </cell>
          <cell r="C138" t="str">
            <v>CORTACORRIENTE MONOP 13.8KV</v>
          </cell>
        </row>
        <row r="139">
          <cell r="B139">
            <v>1</v>
          </cell>
          <cell r="C139" t="str">
            <v>CORTACORRIENTE MONOP 34.5KV</v>
          </cell>
        </row>
        <row r="140">
          <cell r="B140">
            <v>1</v>
          </cell>
          <cell r="C140" t="str">
            <v>FUERA DE SERVICIO NO RECUPERABLE</v>
          </cell>
        </row>
        <row r="141">
          <cell r="B141">
            <v>4</v>
          </cell>
          <cell r="C141" t="str">
            <v xml:space="preserve">TX DE POTENCIA FUERA DE SERVICIO NO RECUPERABLE </v>
          </cell>
        </row>
        <row r="142">
          <cell r="B142">
            <v>3</v>
          </cell>
          <cell r="C142" t="str">
            <v>TX DE POTENCIA FUERA DE SERVICIO RECUPERABLE</v>
          </cell>
        </row>
        <row r="143">
          <cell r="B143">
            <v>3</v>
          </cell>
          <cell r="C143" t="str">
            <v>TX  DE POTENCIA SOBRE CARGA MAS 100%</v>
          </cell>
        </row>
        <row r="144">
          <cell r="B144">
            <v>13</v>
          </cell>
          <cell r="C144" t="str">
            <v>INTERRUPTOR 13,8 kV</v>
          </cell>
        </row>
        <row r="145">
          <cell r="B145">
            <v>18</v>
          </cell>
          <cell r="C145" t="str">
            <v>INTERRUPTOR 34,5 Kv</v>
          </cell>
        </row>
        <row r="146">
          <cell r="B146">
            <v>11</v>
          </cell>
          <cell r="C146" t="str">
            <v>PARARRAYOS DE 13,8 kV</v>
          </cell>
        </row>
        <row r="147">
          <cell r="B147">
            <v>17</v>
          </cell>
          <cell r="C147" t="str">
            <v>PARARRAYOS DE 34,5 kV</v>
          </cell>
        </row>
        <row r="148">
          <cell r="B148">
            <v>2</v>
          </cell>
          <cell r="C148" t="str">
            <v>PLANTA DE EMERGENCIA</v>
          </cell>
        </row>
        <row r="149">
          <cell r="B149">
            <v>29</v>
          </cell>
          <cell r="C149" t="str">
            <v>RECONECTADOR 13,8 KV</v>
          </cell>
        </row>
        <row r="150">
          <cell r="B150">
            <v>9</v>
          </cell>
          <cell r="C150" t="str">
            <v>RECONECTADOR 34,5 KV</v>
          </cell>
        </row>
        <row r="151">
          <cell r="B151">
            <v>19</v>
          </cell>
          <cell r="C151" t="str">
            <v>RECTIFICADORES</v>
          </cell>
        </row>
        <row r="152">
          <cell r="B152">
            <v>1</v>
          </cell>
          <cell r="C152" t="str">
            <v>REGULADORES DE TENSION</v>
          </cell>
        </row>
        <row r="153">
          <cell r="B153">
            <v>3</v>
          </cell>
          <cell r="C153" t="str">
            <v>SECCIONADORES DE 13,8 KV</v>
          </cell>
        </row>
        <row r="154">
          <cell r="B154">
            <v>1</v>
          </cell>
          <cell r="C154" t="str">
            <v>TELEMANDOS</v>
          </cell>
        </row>
        <row r="195">
          <cell r="C195" t="str">
            <v>CANTIDAD</v>
          </cell>
        </row>
        <row r="196">
          <cell r="C196">
            <v>34</v>
          </cell>
          <cell r="D196" t="str">
            <v>OPERATIVA</v>
          </cell>
        </row>
        <row r="197">
          <cell r="C197">
            <v>1</v>
          </cell>
          <cell r="D197" t="str">
            <v>INDISPONIBLES A CONSECUENCIA</v>
          </cell>
        </row>
        <row r="198">
          <cell r="C198">
            <v>3</v>
          </cell>
          <cell r="D198" t="str">
            <v>DESMANTELADA</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rgb="FFFFFF00"/>
  </sheetPr>
  <dimension ref="A1:AK73"/>
  <sheetViews>
    <sheetView view="pageBreakPreview" topLeftCell="J1" zoomScale="50" zoomScaleNormal="50" zoomScaleSheetLayoutView="50" zoomScalePageLayoutView="75" workbookViewId="0">
      <pane ySplit="1" topLeftCell="A2" activePane="bottomLeft" state="frozen"/>
      <selection activeCell="A2" sqref="A2"/>
      <selection pane="bottomLeft" activeCell="M6" sqref="M6"/>
    </sheetView>
  </sheetViews>
  <sheetFormatPr baseColWidth="10" defaultColWidth="11.44140625" defaultRowHeight="14.4" x14ac:dyDescent="0.3"/>
  <cols>
    <col min="1" max="1" width="10.6640625" style="2" customWidth="1"/>
    <col min="2" max="2" width="54.5546875" style="2" customWidth="1"/>
    <col min="3" max="3" width="58.44140625" style="9" customWidth="1"/>
    <col min="4" max="4" width="71.44140625" style="9" customWidth="1"/>
    <col min="5" max="5" width="25" style="9" customWidth="1"/>
    <col min="6" max="6" width="64.88671875" style="9" customWidth="1"/>
    <col min="7" max="7" width="28.6640625" style="10" customWidth="1"/>
    <col min="8" max="8" width="22.33203125" style="16" customWidth="1"/>
    <col min="9" max="9" width="34.44140625" style="9" customWidth="1"/>
    <col min="10" max="10" width="25.5546875" style="12" customWidth="1"/>
    <col min="11" max="11" width="22.5546875" style="11" customWidth="1"/>
    <col min="12" max="12" width="22.88671875" style="11" customWidth="1"/>
    <col min="13" max="13" width="21.5546875" style="11" customWidth="1"/>
    <col min="14" max="14" width="21.44140625" style="11" customWidth="1"/>
    <col min="15" max="15" width="15.109375" style="11" customWidth="1"/>
    <col min="16" max="16" width="20.6640625" style="2" customWidth="1"/>
    <col min="17" max="17" width="28.5546875" style="2" customWidth="1"/>
    <col min="18" max="18" width="27.6640625" style="2" customWidth="1"/>
    <col min="19" max="19" width="17.5546875" style="18" customWidth="1"/>
    <col min="20" max="20" width="16.109375" style="8" customWidth="1"/>
    <col min="21" max="22" width="19.44140625" style="2" customWidth="1"/>
    <col min="23" max="29" width="17.44140625" style="60" customWidth="1"/>
    <col min="30" max="30" width="25.109375" style="2" customWidth="1"/>
    <col min="31" max="31" width="12.5546875" style="2" customWidth="1"/>
    <col min="32" max="33" width="24.44140625" style="56" customWidth="1"/>
    <col min="34" max="34" width="27.44140625" style="2" customWidth="1"/>
    <col min="35" max="35" width="0" hidden="1" customWidth="1"/>
    <col min="38" max="16384" width="11.44140625" style="2"/>
  </cols>
  <sheetData>
    <row r="1" spans="1:37" s="12" customFormat="1" ht="95.25" customHeight="1" x14ac:dyDescent="0.3">
      <c r="A1" s="1" t="s">
        <v>5</v>
      </c>
      <c r="B1" s="1" t="s">
        <v>6</v>
      </c>
      <c r="C1" s="1" t="s">
        <v>7</v>
      </c>
      <c r="D1" s="1" t="s">
        <v>8</v>
      </c>
      <c r="E1" s="1" t="s">
        <v>9</v>
      </c>
      <c r="F1" s="1" t="s">
        <v>10</v>
      </c>
      <c r="G1" s="1" t="s">
        <v>11</v>
      </c>
      <c r="H1" s="14" t="s">
        <v>12</v>
      </c>
      <c r="I1" s="1" t="s">
        <v>13</v>
      </c>
      <c r="J1" s="1" t="s">
        <v>422</v>
      </c>
      <c r="K1" s="1" t="s">
        <v>14</v>
      </c>
      <c r="L1" s="1" t="s">
        <v>15</v>
      </c>
      <c r="M1" s="1" t="s">
        <v>16</v>
      </c>
      <c r="N1" s="1" t="s">
        <v>423</v>
      </c>
      <c r="O1" s="1" t="s">
        <v>424</v>
      </c>
      <c r="P1" s="1" t="s">
        <v>0</v>
      </c>
      <c r="Q1" s="1" t="s">
        <v>17</v>
      </c>
      <c r="R1" s="1" t="s">
        <v>18</v>
      </c>
      <c r="S1" s="20" t="s">
        <v>19</v>
      </c>
      <c r="T1" s="20" t="s">
        <v>390</v>
      </c>
      <c r="U1" s="20" t="s">
        <v>381</v>
      </c>
      <c r="V1" s="20" t="s">
        <v>382</v>
      </c>
      <c r="W1" s="57" t="s">
        <v>383</v>
      </c>
      <c r="X1" s="57" t="s">
        <v>384</v>
      </c>
      <c r="Y1" s="57" t="s">
        <v>385</v>
      </c>
      <c r="Z1" s="57" t="s">
        <v>386</v>
      </c>
      <c r="AA1" s="57" t="s">
        <v>387</v>
      </c>
      <c r="AB1" s="57" t="s">
        <v>388</v>
      </c>
      <c r="AC1" s="57" t="s">
        <v>389</v>
      </c>
      <c r="AD1" s="50" t="s">
        <v>364</v>
      </c>
      <c r="AE1" s="21" t="s">
        <v>20</v>
      </c>
      <c r="AF1" s="21" t="s">
        <v>363</v>
      </c>
      <c r="AG1" s="21" t="s">
        <v>365</v>
      </c>
      <c r="AH1" s="21" t="s">
        <v>21</v>
      </c>
      <c r="AI1" s="49"/>
      <c r="AJ1" s="49"/>
      <c r="AK1" s="49"/>
    </row>
    <row r="2" spans="1:37" s="4" customFormat="1" ht="84.9" customHeight="1" x14ac:dyDescent="0.3">
      <c r="A2" s="6">
        <v>705</v>
      </c>
      <c r="B2" s="53" t="s">
        <v>35</v>
      </c>
      <c r="C2" s="52" t="s">
        <v>36</v>
      </c>
      <c r="D2" s="52" t="s">
        <v>37</v>
      </c>
      <c r="E2" s="7" t="s">
        <v>38</v>
      </c>
      <c r="F2" s="52" t="s">
        <v>39</v>
      </c>
      <c r="G2" s="15">
        <v>300000</v>
      </c>
      <c r="H2" s="15">
        <v>6</v>
      </c>
      <c r="I2" s="3" t="s">
        <v>25</v>
      </c>
      <c r="J2" s="7" t="s">
        <v>3</v>
      </c>
      <c r="K2" s="7" t="s">
        <v>22</v>
      </c>
      <c r="L2" s="7" t="s">
        <v>40</v>
      </c>
      <c r="M2" s="7" t="s">
        <v>41</v>
      </c>
      <c r="N2" s="7" t="s">
        <v>27</v>
      </c>
      <c r="O2" s="7">
        <v>14</v>
      </c>
      <c r="P2" s="7" t="s">
        <v>4</v>
      </c>
      <c r="Q2" s="7" t="s">
        <v>42</v>
      </c>
      <c r="R2" s="7" t="s">
        <v>40</v>
      </c>
      <c r="S2" s="17" t="s">
        <v>43</v>
      </c>
      <c r="T2" s="5">
        <v>2026</v>
      </c>
      <c r="U2" s="3" t="s">
        <v>366</v>
      </c>
      <c r="V2" s="13" t="s">
        <v>368</v>
      </c>
      <c r="W2" s="58"/>
      <c r="X2" s="58">
        <v>300000</v>
      </c>
      <c r="Y2" s="58"/>
      <c r="Z2" s="58"/>
      <c r="AA2" s="58"/>
      <c r="AB2" s="58"/>
      <c r="AC2" s="58"/>
      <c r="AD2" s="51" t="str">
        <f t="shared" ref="AD2:AD65" si="0">+"PRT-"&amp;P2&amp;"-"&amp;AI2</f>
        <v>PRT-YARACUY-1</v>
      </c>
      <c r="AE2" s="7" t="s">
        <v>24</v>
      </c>
      <c r="AF2" s="55"/>
      <c r="AG2" s="55"/>
      <c r="AH2" s="7" t="s">
        <v>34</v>
      </c>
      <c r="AI2" s="4">
        <v>1</v>
      </c>
    </row>
    <row r="3" spans="1:37" s="4" customFormat="1" ht="84.9" customHeight="1" x14ac:dyDescent="0.3">
      <c r="A3" s="6">
        <v>706</v>
      </c>
      <c r="B3" s="53" t="s">
        <v>44</v>
      </c>
      <c r="C3" s="52" t="s">
        <v>45</v>
      </c>
      <c r="D3" s="52" t="s">
        <v>46</v>
      </c>
      <c r="E3" s="7" t="s">
        <v>38</v>
      </c>
      <c r="F3" s="52" t="s">
        <v>47</v>
      </c>
      <c r="G3" s="15">
        <v>351760</v>
      </c>
      <c r="H3" s="15">
        <v>6</v>
      </c>
      <c r="I3" s="3" t="s">
        <v>25</v>
      </c>
      <c r="J3" s="7" t="s">
        <v>3</v>
      </c>
      <c r="K3" s="7" t="s">
        <v>22</v>
      </c>
      <c r="L3" s="7" t="s">
        <v>48</v>
      </c>
      <c r="M3" s="7">
        <v>12.47</v>
      </c>
      <c r="N3" s="7" t="s">
        <v>27</v>
      </c>
      <c r="O3" s="7">
        <v>10</v>
      </c>
      <c r="P3" s="7" t="s">
        <v>4</v>
      </c>
      <c r="Q3" s="7" t="s">
        <v>49</v>
      </c>
      <c r="R3" s="7" t="s">
        <v>50</v>
      </c>
      <c r="S3" s="17" t="s">
        <v>43</v>
      </c>
      <c r="T3" s="5">
        <v>2026</v>
      </c>
      <c r="U3" s="3" t="s">
        <v>366</v>
      </c>
      <c r="V3" s="13" t="s">
        <v>368</v>
      </c>
      <c r="W3" s="58"/>
      <c r="X3" s="58">
        <v>351760</v>
      </c>
      <c r="Y3" s="58"/>
      <c r="Z3" s="58"/>
      <c r="AA3" s="58"/>
      <c r="AB3" s="58"/>
      <c r="AC3" s="58"/>
      <c r="AD3" s="51" t="str">
        <f t="shared" si="0"/>
        <v>PRT-YARACUY-2</v>
      </c>
      <c r="AE3" s="7" t="s">
        <v>24</v>
      </c>
      <c r="AF3" s="55"/>
      <c r="AG3" s="55"/>
      <c r="AH3" s="7" t="s">
        <v>34</v>
      </c>
      <c r="AI3" s="4">
        <f t="shared" ref="AI3:AI62" si="1">+AI2+1</f>
        <v>2</v>
      </c>
    </row>
    <row r="4" spans="1:37" s="4" customFormat="1" ht="84.9" customHeight="1" x14ac:dyDescent="0.3">
      <c r="A4" s="6">
        <v>707</v>
      </c>
      <c r="B4" s="53" t="s">
        <v>51</v>
      </c>
      <c r="C4" s="52" t="s">
        <v>52</v>
      </c>
      <c r="D4" s="52" t="s">
        <v>53</v>
      </c>
      <c r="E4" s="7" t="s">
        <v>38</v>
      </c>
      <c r="F4" s="52" t="s">
        <v>39</v>
      </c>
      <c r="G4" s="15">
        <v>75000</v>
      </c>
      <c r="H4" s="15">
        <v>1</v>
      </c>
      <c r="I4" s="3" t="s">
        <v>25</v>
      </c>
      <c r="J4" s="7" t="s">
        <v>3</v>
      </c>
      <c r="K4" s="7" t="s">
        <v>22</v>
      </c>
      <c r="L4" s="7" t="s">
        <v>54</v>
      </c>
      <c r="M4" s="7" t="s">
        <v>41</v>
      </c>
      <c r="N4" s="7" t="s">
        <v>27</v>
      </c>
      <c r="O4" s="7">
        <v>4</v>
      </c>
      <c r="P4" s="7" t="s">
        <v>4</v>
      </c>
      <c r="Q4" s="7" t="s">
        <v>55</v>
      </c>
      <c r="R4" s="7" t="s">
        <v>56</v>
      </c>
      <c r="S4" s="17" t="s">
        <v>57</v>
      </c>
      <c r="T4" s="5">
        <v>2026</v>
      </c>
      <c r="U4" s="3" t="s">
        <v>366</v>
      </c>
      <c r="V4" s="13" t="s">
        <v>376</v>
      </c>
      <c r="W4" s="58"/>
      <c r="X4" s="58">
        <v>75000</v>
      </c>
      <c r="Y4" s="58"/>
      <c r="Z4" s="58"/>
      <c r="AA4" s="58"/>
      <c r="AB4" s="58"/>
      <c r="AC4" s="58"/>
      <c r="AD4" s="51" t="str">
        <f t="shared" si="0"/>
        <v>PRT-YARACUY-3</v>
      </c>
      <c r="AE4" s="7" t="s">
        <v>24</v>
      </c>
      <c r="AF4" s="55"/>
      <c r="AG4" s="55"/>
      <c r="AH4" s="7" t="s">
        <v>34</v>
      </c>
      <c r="AI4" s="4">
        <f t="shared" si="1"/>
        <v>3</v>
      </c>
    </row>
    <row r="5" spans="1:37" s="4" customFormat="1" ht="84.9" customHeight="1" x14ac:dyDescent="0.3">
      <c r="A5" s="6">
        <v>708</v>
      </c>
      <c r="B5" s="53" t="s">
        <v>58</v>
      </c>
      <c r="C5" s="52" t="s">
        <v>59</v>
      </c>
      <c r="D5" s="52" t="s">
        <v>60</v>
      </c>
      <c r="E5" s="7" t="s">
        <v>38</v>
      </c>
      <c r="F5" s="52" t="s">
        <v>61</v>
      </c>
      <c r="G5" s="15">
        <v>152930</v>
      </c>
      <c r="H5" s="15">
        <v>3</v>
      </c>
      <c r="I5" s="3" t="s">
        <v>32</v>
      </c>
      <c r="J5" s="7" t="s">
        <v>3</v>
      </c>
      <c r="K5" s="7" t="s">
        <v>22</v>
      </c>
      <c r="L5" s="7" t="s">
        <v>62</v>
      </c>
      <c r="M5" s="7" t="s">
        <v>63</v>
      </c>
      <c r="N5" s="7" t="s">
        <v>23</v>
      </c>
      <c r="O5" s="7">
        <v>4</v>
      </c>
      <c r="P5" s="7" t="s">
        <v>4</v>
      </c>
      <c r="Q5" s="7" t="s">
        <v>64</v>
      </c>
      <c r="R5" s="7" t="s">
        <v>50</v>
      </c>
      <c r="S5" s="17" t="s">
        <v>65</v>
      </c>
      <c r="T5" s="5">
        <v>2026</v>
      </c>
      <c r="U5" s="3"/>
      <c r="V5" s="13"/>
      <c r="W5" s="58"/>
      <c r="X5" s="58">
        <v>152930</v>
      </c>
      <c r="Y5" s="58"/>
      <c r="Z5" s="58"/>
      <c r="AA5" s="58"/>
      <c r="AB5" s="58"/>
      <c r="AC5" s="58"/>
      <c r="AD5" s="51" t="str">
        <f t="shared" si="0"/>
        <v>PRT-YARACUY-4</v>
      </c>
      <c r="AE5" s="7" t="s">
        <v>28</v>
      </c>
      <c r="AF5" s="55"/>
      <c r="AG5" s="55"/>
      <c r="AH5" s="7" t="s">
        <v>34</v>
      </c>
      <c r="AI5" s="4">
        <f t="shared" si="1"/>
        <v>4</v>
      </c>
    </row>
    <row r="6" spans="1:37" s="4" customFormat="1" ht="84.9" customHeight="1" x14ac:dyDescent="0.3">
      <c r="A6" s="6">
        <v>709</v>
      </c>
      <c r="B6" s="53" t="s">
        <v>66</v>
      </c>
      <c r="C6" s="52" t="s">
        <v>67</v>
      </c>
      <c r="D6" s="52" t="s">
        <v>68</v>
      </c>
      <c r="E6" s="7" t="s">
        <v>38</v>
      </c>
      <c r="F6" s="52" t="s">
        <v>61</v>
      </c>
      <c r="G6" s="15">
        <v>185427.625</v>
      </c>
      <c r="H6" s="15">
        <v>2</v>
      </c>
      <c r="I6" s="3" t="s">
        <v>32</v>
      </c>
      <c r="J6" s="7" t="s">
        <v>3</v>
      </c>
      <c r="K6" s="7" t="s">
        <v>22</v>
      </c>
      <c r="L6" s="7" t="s">
        <v>40</v>
      </c>
      <c r="M6" s="7" t="s">
        <v>41</v>
      </c>
      <c r="N6" s="7" t="s">
        <v>23</v>
      </c>
      <c r="O6" s="7">
        <v>4.8499999999999996</v>
      </c>
      <c r="P6" s="7" t="s">
        <v>4</v>
      </c>
      <c r="Q6" s="7" t="s">
        <v>42</v>
      </c>
      <c r="R6" s="7" t="s">
        <v>40</v>
      </c>
      <c r="S6" s="17" t="s">
        <v>65</v>
      </c>
      <c r="T6" s="5">
        <v>2026</v>
      </c>
      <c r="U6" s="3"/>
      <c r="V6" s="13"/>
      <c r="W6" s="58"/>
      <c r="X6" s="58">
        <v>185427.625</v>
      </c>
      <c r="Y6" s="58"/>
      <c r="Z6" s="58"/>
      <c r="AA6" s="58"/>
      <c r="AB6" s="58"/>
      <c r="AC6" s="58"/>
      <c r="AD6" s="51" t="str">
        <f t="shared" si="0"/>
        <v>PRT-YARACUY-5</v>
      </c>
      <c r="AE6" s="7" t="s">
        <v>28</v>
      </c>
      <c r="AF6" s="55"/>
      <c r="AG6" s="55"/>
      <c r="AH6" s="7" t="s">
        <v>34</v>
      </c>
      <c r="AI6" s="4">
        <f t="shared" si="1"/>
        <v>5</v>
      </c>
    </row>
    <row r="7" spans="1:37" s="4" customFormat="1" ht="84.9" customHeight="1" x14ac:dyDescent="0.3">
      <c r="A7" s="6">
        <v>710</v>
      </c>
      <c r="B7" s="53" t="s">
        <v>69</v>
      </c>
      <c r="C7" s="52" t="s">
        <v>70</v>
      </c>
      <c r="D7" s="52" t="s">
        <v>71</v>
      </c>
      <c r="E7" s="7" t="s">
        <v>38</v>
      </c>
      <c r="F7" s="52" t="s">
        <v>61</v>
      </c>
      <c r="G7" s="15">
        <v>133813.75</v>
      </c>
      <c r="H7" s="15">
        <v>3</v>
      </c>
      <c r="I7" s="3" t="s">
        <v>32</v>
      </c>
      <c r="J7" s="7" t="s">
        <v>3</v>
      </c>
      <c r="K7" s="7" t="s">
        <v>22</v>
      </c>
      <c r="L7" s="7" t="s">
        <v>62</v>
      </c>
      <c r="M7" s="7" t="s">
        <v>63</v>
      </c>
      <c r="N7" s="7" t="s">
        <v>23</v>
      </c>
      <c r="O7" s="7">
        <v>3.5</v>
      </c>
      <c r="P7" s="7" t="s">
        <v>4</v>
      </c>
      <c r="Q7" s="7" t="s">
        <v>50</v>
      </c>
      <c r="R7" s="7" t="s">
        <v>50</v>
      </c>
      <c r="S7" s="17" t="s">
        <v>65</v>
      </c>
      <c r="T7" s="5">
        <v>2026</v>
      </c>
      <c r="U7" s="3"/>
      <c r="V7" s="13"/>
      <c r="W7" s="58"/>
      <c r="X7" s="58">
        <v>133813.75</v>
      </c>
      <c r="Y7" s="58"/>
      <c r="Z7" s="58"/>
      <c r="AA7" s="58"/>
      <c r="AB7" s="58"/>
      <c r="AC7" s="58"/>
      <c r="AD7" s="51" t="str">
        <f t="shared" si="0"/>
        <v>PRT-YARACUY-6</v>
      </c>
      <c r="AE7" s="7" t="s">
        <v>28</v>
      </c>
      <c r="AF7" s="55"/>
      <c r="AG7" s="55"/>
      <c r="AH7" s="7" t="s">
        <v>34</v>
      </c>
      <c r="AI7" s="4">
        <f t="shared" si="1"/>
        <v>6</v>
      </c>
    </row>
    <row r="8" spans="1:37" s="4" customFormat="1" ht="84.9" customHeight="1" x14ac:dyDescent="0.3">
      <c r="A8" s="6">
        <v>711</v>
      </c>
      <c r="B8" s="53" t="s">
        <v>72</v>
      </c>
      <c r="C8" s="52" t="s">
        <v>73</v>
      </c>
      <c r="D8" s="52" t="s">
        <v>74</v>
      </c>
      <c r="E8" s="7" t="s">
        <v>38</v>
      </c>
      <c r="F8" s="52" t="s">
        <v>61</v>
      </c>
      <c r="G8" s="15">
        <v>217912.31443015099</v>
      </c>
      <c r="H8" s="15">
        <v>4</v>
      </c>
      <c r="I8" s="3" t="s">
        <v>32</v>
      </c>
      <c r="J8" s="7" t="s">
        <v>3</v>
      </c>
      <c r="K8" s="7" t="s">
        <v>22</v>
      </c>
      <c r="L8" s="7" t="s">
        <v>75</v>
      </c>
      <c r="M8" s="7" t="s">
        <v>76</v>
      </c>
      <c r="N8" s="7" t="s">
        <v>23</v>
      </c>
      <c r="O8" s="7">
        <v>1.5</v>
      </c>
      <c r="P8" s="7" t="s">
        <v>4</v>
      </c>
      <c r="Q8" s="7" t="s">
        <v>77</v>
      </c>
      <c r="R8" s="7" t="s">
        <v>40</v>
      </c>
      <c r="S8" s="17" t="s">
        <v>65</v>
      </c>
      <c r="T8" s="5">
        <v>2026</v>
      </c>
      <c r="U8" s="3"/>
      <c r="V8" s="13"/>
      <c r="W8" s="58"/>
      <c r="X8" s="58">
        <v>217912.31443015099</v>
      </c>
      <c r="Y8" s="58"/>
      <c r="Z8" s="58"/>
      <c r="AA8" s="58"/>
      <c r="AB8" s="58"/>
      <c r="AC8" s="58"/>
      <c r="AD8" s="51" t="str">
        <f t="shared" si="0"/>
        <v>PRT-YARACUY-7</v>
      </c>
      <c r="AE8" s="7" t="s">
        <v>28</v>
      </c>
      <c r="AF8" s="55"/>
      <c r="AG8" s="55"/>
      <c r="AH8" s="7" t="s">
        <v>34</v>
      </c>
      <c r="AI8" s="4">
        <f t="shared" si="1"/>
        <v>7</v>
      </c>
    </row>
    <row r="9" spans="1:37" s="4" customFormat="1" ht="84.9" customHeight="1" x14ac:dyDescent="0.3">
      <c r="A9" s="6">
        <v>712</v>
      </c>
      <c r="B9" s="53" t="s">
        <v>78</v>
      </c>
      <c r="C9" s="52" t="s">
        <v>79</v>
      </c>
      <c r="D9" s="52" t="s">
        <v>80</v>
      </c>
      <c r="E9" s="7" t="s">
        <v>38</v>
      </c>
      <c r="F9" s="52" t="s">
        <v>61</v>
      </c>
      <c r="G9" s="15">
        <v>26495.122500000001</v>
      </c>
      <c r="H9" s="15">
        <v>1</v>
      </c>
      <c r="I9" s="3" t="s">
        <v>32</v>
      </c>
      <c r="J9" s="7" t="s">
        <v>3</v>
      </c>
      <c r="K9" s="7" t="s">
        <v>22</v>
      </c>
      <c r="L9" s="7" t="s">
        <v>81</v>
      </c>
      <c r="M9" s="7" t="s">
        <v>41</v>
      </c>
      <c r="N9" s="7" t="s">
        <v>23</v>
      </c>
      <c r="O9" s="7">
        <v>0.69299999999999995</v>
      </c>
      <c r="P9" s="7" t="s">
        <v>4</v>
      </c>
      <c r="Q9" s="7" t="s">
        <v>82</v>
      </c>
      <c r="R9" s="7" t="s">
        <v>83</v>
      </c>
      <c r="S9" s="17" t="s">
        <v>84</v>
      </c>
      <c r="T9" s="5">
        <v>2026</v>
      </c>
      <c r="U9" s="3"/>
      <c r="V9" s="13"/>
      <c r="W9" s="58"/>
      <c r="X9" s="58">
        <v>26495.122500000001</v>
      </c>
      <c r="Y9" s="58"/>
      <c r="Z9" s="58"/>
      <c r="AA9" s="58"/>
      <c r="AB9" s="58"/>
      <c r="AC9" s="58"/>
      <c r="AD9" s="51" t="str">
        <f t="shared" si="0"/>
        <v>PRT-YARACUY-8</v>
      </c>
      <c r="AE9" s="7" t="s">
        <v>28</v>
      </c>
      <c r="AF9" s="55"/>
      <c r="AG9" s="55"/>
      <c r="AH9" s="7" t="s">
        <v>34</v>
      </c>
      <c r="AI9" s="4">
        <f t="shared" si="1"/>
        <v>8</v>
      </c>
    </row>
    <row r="10" spans="1:37" s="4" customFormat="1" ht="84.9" customHeight="1" x14ac:dyDescent="0.3">
      <c r="A10" s="6">
        <v>713</v>
      </c>
      <c r="B10" s="53" t="s">
        <v>85</v>
      </c>
      <c r="C10" s="52" t="s">
        <v>331</v>
      </c>
      <c r="D10" s="52" t="s">
        <v>86</v>
      </c>
      <c r="E10" s="7" t="s">
        <v>38</v>
      </c>
      <c r="F10" s="52" t="s">
        <v>61</v>
      </c>
      <c r="G10" s="15">
        <v>191162.5</v>
      </c>
      <c r="H10" s="15">
        <v>4</v>
      </c>
      <c r="I10" s="3" t="s">
        <v>32</v>
      </c>
      <c r="J10" s="7" t="s">
        <v>3</v>
      </c>
      <c r="K10" s="7" t="s">
        <v>22</v>
      </c>
      <c r="L10" s="7" t="s">
        <v>62</v>
      </c>
      <c r="M10" s="7" t="s">
        <v>63</v>
      </c>
      <c r="N10" s="7" t="s">
        <v>23</v>
      </c>
      <c r="O10" s="7">
        <v>5</v>
      </c>
      <c r="P10" s="7" t="s">
        <v>4</v>
      </c>
      <c r="Q10" s="7" t="s">
        <v>50</v>
      </c>
      <c r="R10" s="7" t="s">
        <v>50</v>
      </c>
      <c r="S10" s="17" t="s">
        <v>1</v>
      </c>
      <c r="T10" s="5">
        <v>2026</v>
      </c>
      <c r="U10" s="3" t="s">
        <v>366</v>
      </c>
      <c r="V10" s="13" t="s">
        <v>379</v>
      </c>
      <c r="W10" s="58"/>
      <c r="X10" s="58">
        <v>191162.5</v>
      </c>
      <c r="Y10" s="58"/>
      <c r="Z10" s="58"/>
      <c r="AA10" s="58"/>
      <c r="AB10" s="58"/>
      <c r="AC10" s="58"/>
      <c r="AD10" s="51" t="str">
        <f t="shared" si="0"/>
        <v>PRT-YARACUY-9</v>
      </c>
      <c r="AE10" s="7" t="s">
        <v>28</v>
      </c>
      <c r="AF10" s="55"/>
      <c r="AG10" s="55"/>
      <c r="AH10" s="7" t="s">
        <v>34</v>
      </c>
      <c r="AI10" s="4">
        <f t="shared" si="1"/>
        <v>9</v>
      </c>
    </row>
    <row r="11" spans="1:37" s="4" customFormat="1" ht="84.9" customHeight="1" x14ac:dyDescent="0.3">
      <c r="A11" s="6">
        <v>714</v>
      </c>
      <c r="B11" s="53" t="s">
        <v>87</v>
      </c>
      <c r="C11" s="52" t="s">
        <v>88</v>
      </c>
      <c r="D11" s="52" t="s">
        <v>89</v>
      </c>
      <c r="E11" s="7" t="s">
        <v>38</v>
      </c>
      <c r="F11" s="52" t="s">
        <v>61</v>
      </c>
      <c r="G11" s="15">
        <v>172046.25</v>
      </c>
      <c r="H11" s="15">
        <v>1</v>
      </c>
      <c r="I11" s="3" t="s">
        <v>32</v>
      </c>
      <c r="J11" s="7" t="s">
        <v>3</v>
      </c>
      <c r="K11" s="7" t="s">
        <v>22</v>
      </c>
      <c r="L11" s="7" t="s">
        <v>90</v>
      </c>
      <c r="M11" s="7" t="s">
        <v>41</v>
      </c>
      <c r="N11" s="7" t="s">
        <v>23</v>
      </c>
      <c r="O11" s="7">
        <v>4.5</v>
      </c>
      <c r="P11" s="7" t="s">
        <v>4</v>
      </c>
      <c r="Q11" s="7" t="s">
        <v>82</v>
      </c>
      <c r="R11" s="7" t="s">
        <v>83</v>
      </c>
      <c r="S11" s="17" t="s">
        <v>1</v>
      </c>
      <c r="T11" s="5">
        <v>2026</v>
      </c>
      <c r="U11" s="3" t="s">
        <v>366</v>
      </c>
      <c r="V11" s="13" t="s">
        <v>376</v>
      </c>
      <c r="W11" s="58"/>
      <c r="X11" s="58">
        <v>172046.25</v>
      </c>
      <c r="Y11" s="58"/>
      <c r="Z11" s="58"/>
      <c r="AA11" s="58"/>
      <c r="AB11" s="58"/>
      <c r="AC11" s="58"/>
      <c r="AD11" s="51" t="str">
        <f t="shared" si="0"/>
        <v>PRT-YARACUY-10</v>
      </c>
      <c r="AE11" s="7" t="s">
        <v>28</v>
      </c>
      <c r="AF11" s="55"/>
      <c r="AG11" s="55"/>
      <c r="AH11" s="7" t="s">
        <v>34</v>
      </c>
      <c r="AI11" s="4">
        <f t="shared" si="1"/>
        <v>10</v>
      </c>
    </row>
    <row r="12" spans="1:37" s="4" customFormat="1" ht="84.9" customHeight="1" x14ac:dyDescent="0.3">
      <c r="A12" s="6">
        <v>715</v>
      </c>
      <c r="B12" s="53" t="s">
        <v>91</v>
      </c>
      <c r="C12" s="52" t="s">
        <v>92</v>
      </c>
      <c r="D12" s="52" t="s">
        <v>93</v>
      </c>
      <c r="E12" s="7" t="s">
        <v>38</v>
      </c>
      <c r="F12" s="52" t="s">
        <v>61</v>
      </c>
      <c r="G12" s="15">
        <v>458790</v>
      </c>
      <c r="H12" s="15">
        <v>5</v>
      </c>
      <c r="I12" s="3" t="s">
        <v>32</v>
      </c>
      <c r="J12" s="7" t="s">
        <v>3</v>
      </c>
      <c r="K12" s="7" t="s">
        <v>22</v>
      </c>
      <c r="L12" s="7" t="s">
        <v>40</v>
      </c>
      <c r="M12" s="7" t="s">
        <v>41</v>
      </c>
      <c r="N12" s="7" t="s">
        <v>23</v>
      </c>
      <c r="O12" s="7">
        <v>12</v>
      </c>
      <c r="P12" s="7" t="s">
        <v>4</v>
      </c>
      <c r="Q12" s="7" t="s">
        <v>42</v>
      </c>
      <c r="R12" s="7" t="s">
        <v>40</v>
      </c>
      <c r="S12" s="17" t="s">
        <v>43</v>
      </c>
      <c r="T12" s="5">
        <v>2026</v>
      </c>
      <c r="U12" s="3" t="s">
        <v>366</v>
      </c>
      <c r="V12" s="13" t="s">
        <v>375</v>
      </c>
      <c r="W12" s="58"/>
      <c r="X12" s="58">
        <v>458790</v>
      </c>
      <c r="Y12" s="58"/>
      <c r="Z12" s="58"/>
      <c r="AA12" s="58"/>
      <c r="AB12" s="58"/>
      <c r="AC12" s="58"/>
      <c r="AD12" s="51" t="str">
        <f t="shared" si="0"/>
        <v>PRT-YARACUY-11</v>
      </c>
      <c r="AE12" s="7" t="s">
        <v>28</v>
      </c>
      <c r="AF12" s="55"/>
      <c r="AG12" s="55"/>
      <c r="AH12" s="7" t="s">
        <v>34</v>
      </c>
      <c r="AI12" s="4">
        <f t="shared" si="1"/>
        <v>11</v>
      </c>
    </row>
    <row r="13" spans="1:37" s="4" customFormat="1" ht="84.9" customHeight="1" x14ac:dyDescent="0.3">
      <c r="A13" s="6">
        <v>716</v>
      </c>
      <c r="B13" s="53" t="s">
        <v>94</v>
      </c>
      <c r="C13" s="52" t="s">
        <v>95</v>
      </c>
      <c r="D13" s="52" t="s">
        <v>96</v>
      </c>
      <c r="E13" s="7" t="s">
        <v>38</v>
      </c>
      <c r="F13" s="52" t="s">
        <v>61</v>
      </c>
      <c r="G13" s="15">
        <v>286743.75</v>
      </c>
      <c r="H13" s="15">
        <v>4</v>
      </c>
      <c r="I13" s="3" t="s">
        <v>32</v>
      </c>
      <c r="J13" s="7" t="s">
        <v>3</v>
      </c>
      <c r="K13" s="7" t="s">
        <v>22</v>
      </c>
      <c r="L13" s="7" t="s">
        <v>62</v>
      </c>
      <c r="M13" s="7" t="s">
        <v>63</v>
      </c>
      <c r="N13" s="7" t="s">
        <v>23</v>
      </c>
      <c r="O13" s="7">
        <v>7.5</v>
      </c>
      <c r="P13" s="7" t="s">
        <v>4</v>
      </c>
      <c r="Q13" s="7" t="s">
        <v>97</v>
      </c>
      <c r="R13" s="7" t="s">
        <v>50</v>
      </c>
      <c r="S13" s="17" t="s">
        <v>57</v>
      </c>
      <c r="T13" s="5">
        <v>2026</v>
      </c>
      <c r="U13" s="3" t="s">
        <v>366</v>
      </c>
      <c r="V13" s="13" t="s">
        <v>379</v>
      </c>
      <c r="W13" s="58"/>
      <c r="X13" s="58">
        <v>286743.75</v>
      </c>
      <c r="Y13" s="58"/>
      <c r="Z13" s="58"/>
      <c r="AA13" s="58"/>
      <c r="AB13" s="58"/>
      <c r="AC13" s="58"/>
      <c r="AD13" s="51" t="str">
        <f t="shared" si="0"/>
        <v>PRT-YARACUY-12</v>
      </c>
      <c r="AE13" s="7" t="s">
        <v>28</v>
      </c>
      <c r="AF13" s="55"/>
      <c r="AG13" s="55"/>
      <c r="AH13" s="7" t="s">
        <v>34</v>
      </c>
      <c r="AI13" s="4">
        <f t="shared" si="1"/>
        <v>12</v>
      </c>
    </row>
    <row r="14" spans="1:37" s="4" customFormat="1" ht="84.9" customHeight="1" x14ac:dyDescent="0.3">
      <c r="A14" s="6">
        <v>717</v>
      </c>
      <c r="B14" s="53" t="s">
        <v>98</v>
      </c>
      <c r="C14" s="52" t="s">
        <v>332</v>
      </c>
      <c r="D14" s="52" t="s">
        <v>99</v>
      </c>
      <c r="E14" s="7" t="s">
        <v>38</v>
      </c>
      <c r="F14" s="52" t="s">
        <v>61</v>
      </c>
      <c r="G14" s="15">
        <v>286743.75</v>
      </c>
      <c r="H14" s="15">
        <v>2</v>
      </c>
      <c r="I14" s="3" t="s">
        <v>32</v>
      </c>
      <c r="J14" s="7" t="s">
        <v>3</v>
      </c>
      <c r="K14" s="7" t="s">
        <v>22</v>
      </c>
      <c r="L14" s="7" t="s">
        <v>62</v>
      </c>
      <c r="M14" s="7" t="s">
        <v>63</v>
      </c>
      <c r="N14" s="7" t="s">
        <v>23</v>
      </c>
      <c r="O14" s="7">
        <v>5.5</v>
      </c>
      <c r="P14" s="7" t="s">
        <v>4</v>
      </c>
      <c r="Q14" s="7" t="s">
        <v>100</v>
      </c>
      <c r="R14" s="7" t="s">
        <v>50</v>
      </c>
      <c r="S14" s="17" t="s">
        <v>101</v>
      </c>
      <c r="T14" s="5">
        <v>2026</v>
      </c>
      <c r="U14" s="3" t="s">
        <v>366</v>
      </c>
      <c r="V14" s="13" t="s">
        <v>367</v>
      </c>
      <c r="W14" s="58"/>
      <c r="X14" s="58">
        <v>286743.75</v>
      </c>
      <c r="Y14" s="58"/>
      <c r="Z14" s="58"/>
      <c r="AA14" s="58"/>
      <c r="AB14" s="58"/>
      <c r="AC14" s="58"/>
      <c r="AD14" s="51" t="str">
        <f t="shared" si="0"/>
        <v>PRT-YARACUY-13</v>
      </c>
      <c r="AE14" s="7" t="s">
        <v>28</v>
      </c>
      <c r="AF14" s="55"/>
      <c r="AG14" s="55"/>
      <c r="AH14" s="7" t="s">
        <v>34</v>
      </c>
      <c r="AI14" s="4">
        <f t="shared" si="1"/>
        <v>13</v>
      </c>
    </row>
    <row r="15" spans="1:37" s="4" customFormat="1" ht="84.9" customHeight="1" x14ac:dyDescent="0.3">
      <c r="A15" s="6">
        <v>718</v>
      </c>
      <c r="B15" s="53" t="s">
        <v>102</v>
      </c>
      <c r="C15" s="52" t="s">
        <v>333</v>
      </c>
      <c r="D15" s="52" t="s">
        <v>103</v>
      </c>
      <c r="E15" s="7" t="s">
        <v>38</v>
      </c>
      <c r="F15" s="52" t="s">
        <v>61</v>
      </c>
      <c r="G15" s="15">
        <v>286743.75</v>
      </c>
      <c r="H15" s="15">
        <v>2</v>
      </c>
      <c r="I15" s="3" t="s">
        <v>32</v>
      </c>
      <c r="J15" s="7" t="s">
        <v>3</v>
      </c>
      <c r="K15" s="7" t="s">
        <v>22</v>
      </c>
      <c r="L15" s="7" t="s">
        <v>62</v>
      </c>
      <c r="M15" s="7" t="s">
        <v>63</v>
      </c>
      <c r="N15" s="7" t="s">
        <v>23</v>
      </c>
      <c r="O15" s="7">
        <v>4.5</v>
      </c>
      <c r="P15" s="7" t="s">
        <v>4</v>
      </c>
      <c r="Q15" s="7" t="s">
        <v>100</v>
      </c>
      <c r="R15" s="7" t="s">
        <v>50</v>
      </c>
      <c r="S15" s="17" t="s">
        <v>104</v>
      </c>
      <c r="T15" s="5">
        <v>2026</v>
      </c>
      <c r="U15" s="3" t="s">
        <v>366</v>
      </c>
      <c r="V15" s="13" t="s">
        <v>367</v>
      </c>
      <c r="W15" s="58"/>
      <c r="X15" s="58">
        <v>286743.75</v>
      </c>
      <c r="Y15" s="58"/>
      <c r="Z15" s="58"/>
      <c r="AA15" s="58"/>
      <c r="AB15" s="58"/>
      <c r="AC15" s="58"/>
      <c r="AD15" s="51" t="str">
        <f t="shared" si="0"/>
        <v>PRT-YARACUY-14</v>
      </c>
      <c r="AE15" s="7" t="s">
        <v>28</v>
      </c>
      <c r="AF15" s="55"/>
      <c r="AG15" s="55"/>
      <c r="AH15" s="7" t="s">
        <v>34</v>
      </c>
      <c r="AI15" s="4">
        <f t="shared" si="1"/>
        <v>14</v>
      </c>
    </row>
    <row r="16" spans="1:37" s="4" customFormat="1" ht="84.9" customHeight="1" x14ac:dyDescent="0.3">
      <c r="A16" s="6">
        <v>719</v>
      </c>
      <c r="B16" s="53" t="s">
        <v>105</v>
      </c>
      <c r="C16" s="52" t="s">
        <v>106</v>
      </c>
      <c r="D16" s="52" t="s">
        <v>107</v>
      </c>
      <c r="E16" s="7" t="s">
        <v>38</v>
      </c>
      <c r="F16" s="52" t="s">
        <v>61</v>
      </c>
      <c r="G16" s="15">
        <v>286743.75</v>
      </c>
      <c r="H16" s="15">
        <v>2</v>
      </c>
      <c r="I16" s="3" t="s">
        <v>32</v>
      </c>
      <c r="J16" s="7" t="s">
        <v>3</v>
      </c>
      <c r="K16" s="7" t="s">
        <v>22</v>
      </c>
      <c r="L16" s="7" t="s">
        <v>108</v>
      </c>
      <c r="M16" s="7" t="s">
        <v>41</v>
      </c>
      <c r="N16" s="7" t="s">
        <v>23</v>
      </c>
      <c r="O16" s="7">
        <v>7</v>
      </c>
      <c r="P16" s="7" t="s">
        <v>4</v>
      </c>
      <c r="Q16" s="7" t="s">
        <v>109</v>
      </c>
      <c r="R16" s="7" t="s">
        <v>110</v>
      </c>
      <c r="S16" s="17" t="s">
        <v>111</v>
      </c>
      <c r="T16" s="5">
        <v>2026</v>
      </c>
      <c r="U16" s="3" t="s">
        <v>366</v>
      </c>
      <c r="V16" s="13" t="s">
        <v>367</v>
      </c>
      <c r="W16" s="58"/>
      <c r="X16" s="58">
        <v>286743.75</v>
      </c>
      <c r="Y16" s="58"/>
      <c r="Z16" s="58"/>
      <c r="AA16" s="58"/>
      <c r="AB16" s="58"/>
      <c r="AC16" s="58"/>
      <c r="AD16" s="51" t="str">
        <f t="shared" si="0"/>
        <v>PRT-YARACUY-15</v>
      </c>
      <c r="AE16" s="7" t="s">
        <v>28</v>
      </c>
      <c r="AF16" s="55"/>
      <c r="AG16" s="55"/>
      <c r="AH16" s="7" t="s">
        <v>34</v>
      </c>
      <c r="AI16" s="4">
        <f t="shared" si="1"/>
        <v>15</v>
      </c>
    </row>
    <row r="17" spans="1:35" s="4" customFormat="1" ht="84.9" customHeight="1" x14ac:dyDescent="0.3">
      <c r="A17" s="6">
        <v>720</v>
      </c>
      <c r="B17" s="53" t="s">
        <v>112</v>
      </c>
      <c r="C17" s="52" t="s">
        <v>113</v>
      </c>
      <c r="D17" s="52" t="s">
        <v>114</v>
      </c>
      <c r="E17" s="7" t="s">
        <v>38</v>
      </c>
      <c r="F17" s="52" t="s">
        <v>61</v>
      </c>
      <c r="G17" s="15">
        <v>286743.75</v>
      </c>
      <c r="H17" s="15">
        <v>2</v>
      </c>
      <c r="I17" s="3" t="s">
        <v>32</v>
      </c>
      <c r="J17" s="7" t="s">
        <v>3</v>
      </c>
      <c r="K17" s="7" t="s">
        <v>22</v>
      </c>
      <c r="L17" s="7" t="s">
        <v>115</v>
      </c>
      <c r="M17" s="7" t="s">
        <v>41</v>
      </c>
      <c r="N17" s="7" t="s">
        <v>23</v>
      </c>
      <c r="O17" s="7">
        <v>5.5</v>
      </c>
      <c r="P17" s="7" t="s">
        <v>4</v>
      </c>
      <c r="Q17" s="7" t="s">
        <v>116</v>
      </c>
      <c r="R17" s="7" t="s">
        <v>115</v>
      </c>
      <c r="S17" s="17" t="s">
        <v>43</v>
      </c>
      <c r="T17" s="5">
        <v>2026</v>
      </c>
      <c r="U17" s="3" t="s">
        <v>366</v>
      </c>
      <c r="V17" s="13" t="s">
        <v>367</v>
      </c>
      <c r="W17" s="58"/>
      <c r="X17" s="58">
        <v>286743.75</v>
      </c>
      <c r="Y17" s="58"/>
      <c r="Z17" s="58"/>
      <c r="AA17" s="58"/>
      <c r="AB17" s="58"/>
      <c r="AC17" s="58"/>
      <c r="AD17" s="51" t="str">
        <f t="shared" si="0"/>
        <v>PRT-YARACUY-16</v>
      </c>
      <c r="AE17" s="7" t="s">
        <v>28</v>
      </c>
      <c r="AF17" s="55"/>
      <c r="AG17" s="55"/>
      <c r="AH17" s="7" t="s">
        <v>34</v>
      </c>
      <c r="AI17" s="4">
        <f t="shared" si="1"/>
        <v>16</v>
      </c>
    </row>
    <row r="18" spans="1:35" s="4" customFormat="1" ht="84.9" customHeight="1" x14ac:dyDescent="0.3">
      <c r="A18" s="6">
        <v>721</v>
      </c>
      <c r="B18" s="53" t="s">
        <v>117</v>
      </c>
      <c r="C18" s="52" t="s">
        <v>118</v>
      </c>
      <c r="D18" s="52" t="s">
        <v>119</v>
      </c>
      <c r="E18" s="7" t="s">
        <v>38</v>
      </c>
      <c r="F18" s="52" t="s">
        <v>61</v>
      </c>
      <c r="G18" s="15">
        <v>286743.75</v>
      </c>
      <c r="H18" s="15">
        <v>2</v>
      </c>
      <c r="I18" s="3" t="s">
        <v>32</v>
      </c>
      <c r="J18" s="7" t="s">
        <v>3</v>
      </c>
      <c r="K18" s="7" t="s">
        <v>22</v>
      </c>
      <c r="L18" s="7" t="s">
        <v>115</v>
      </c>
      <c r="M18" s="7" t="s">
        <v>41</v>
      </c>
      <c r="N18" s="7" t="s">
        <v>23</v>
      </c>
      <c r="O18" s="7">
        <v>3.5</v>
      </c>
      <c r="P18" s="7" t="s">
        <v>4</v>
      </c>
      <c r="Q18" s="7" t="s">
        <v>116</v>
      </c>
      <c r="R18" s="7" t="s">
        <v>115</v>
      </c>
      <c r="S18" s="17" t="s">
        <v>120</v>
      </c>
      <c r="T18" s="5">
        <v>2026</v>
      </c>
      <c r="U18" s="3" t="s">
        <v>366</v>
      </c>
      <c r="V18" s="13" t="s">
        <v>367</v>
      </c>
      <c r="W18" s="58"/>
      <c r="X18" s="58">
        <v>286743.75</v>
      </c>
      <c r="Y18" s="58"/>
      <c r="Z18" s="58"/>
      <c r="AA18" s="58"/>
      <c r="AB18" s="58"/>
      <c r="AC18" s="58"/>
      <c r="AD18" s="51" t="str">
        <f t="shared" si="0"/>
        <v>PRT-YARACUY-17</v>
      </c>
      <c r="AE18" s="7" t="s">
        <v>28</v>
      </c>
      <c r="AF18" s="55"/>
      <c r="AG18" s="55"/>
      <c r="AH18" s="7" t="s">
        <v>34</v>
      </c>
      <c r="AI18" s="4">
        <f t="shared" si="1"/>
        <v>17</v>
      </c>
    </row>
    <row r="19" spans="1:35" s="4" customFormat="1" ht="84.9" customHeight="1" x14ac:dyDescent="0.3">
      <c r="A19" s="6">
        <v>722</v>
      </c>
      <c r="B19" s="53" t="s">
        <v>121</v>
      </c>
      <c r="C19" s="52" t="s">
        <v>122</v>
      </c>
      <c r="D19" s="52" t="s">
        <v>123</v>
      </c>
      <c r="E19" s="7" t="s">
        <v>38</v>
      </c>
      <c r="F19" s="52" t="s">
        <v>61</v>
      </c>
      <c r="G19" s="15">
        <v>286743.75</v>
      </c>
      <c r="H19" s="15">
        <v>2</v>
      </c>
      <c r="I19" s="3" t="s">
        <v>32</v>
      </c>
      <c r="J19" s="7" t="s">
        <v>3</v>
      </c>
      <c r="K19" s="7" t="s">
        <v>22</v>
      </c>
      <c r="L19" s="7" t="s">
        <v>83</v>
      </c>
      <c r="M19" s="7" t="s">
        <v>41</v>
      </c>
      <c r="N19" s="7" t="s">
        <v>23</v>
      </c>
      <c r="O19" s="7">
        <v>4.5</v>
      </c>
      <c r="P19" s="7" t="s">
        <v>4</v>
      </c>
      <c r="Q19" s="7" t="s">
        <v>124</v>
      </c>
      <c r="R19" s="7" t="s">
        <v>83</v>
      </c>
      <c r="S19" s="17" t="s">
        <v>125</v>
      </c>
      <c r="T19" s="5">
        <v>2026</v>
      </c>
      <c r="U19" s="3" t="s">
        <v>366</v>
      </c>
      <c r="V19" s="13" t="s">
        <v>367</v>
      </c>
      <c r="W19" s="58"/>
      <c r="X19" s="58">
        <v>286743.75</v>
      </c>
      <c r="Y19" s="58"/>
      <c r="Z19" s="58"/>
      <c r="AA19" s="58"/>
      <c r="AB19" s="58"/>
      <c r="AC19" s="58"/>
      <c r="AD19" s="51" t="str">
        <f t="shared" si="0"/>
        <v>PRT-YARACUY-18</v>
      </c>
      <c r="AE19" s="7" t="s">
        <v>28</v>
      </c>
      <c r="AF19" s="55"/>
      <c r="AG19" s="55"/>
      <c r="AH19" s="7" t="s">
        <v>34</v>
      </c>
      <c r="AI19" s="4">
        <f t="shared" si="1"/>
        <v>18</v>
      </c>
    </row>
    <row r="20" spans="1:35" s="4" customFormat="1" ht="84.9" customHeight="1" x14ac:dyDescent="0.3">
      <c r="A20" s="6">
        <v>723</v>
      </c>
      <c r="B20" s="53" t="s">
        <v>126</v>
      </c>
      <c r="C20" s="52" t="s">
        <v>127</v>
      </c>
      <c r="D20" s="52" t="s">
        <v>127</v>
      </c>
      <c r="E20" s="7" t="s">
        <v>38</v>
      </c>
      <c r="F20" s="52" t="s">
        <v>61</v>
      </c>
      <c r="G20" s="15">
        <v>286743.75</v>
      </c>
      <c r="H20" s="15">
        <v>5</v>
      </c>
      <c r="I20" s="3" t="s">
        <v>32</v>
      </c>
      <c r="J20" s="7" t="s">
        <v>3</v>
      </c>
      <c r="K20" s="7" t="s">
        <v>22</v>
      </c>
      <c r="L20" s="7" t="s">
        <v>115</v>
      </c>
      <c r="M20" s="7" t="s">
        <v>128</v>
      </c>
      <c r="N20" s="7" t="s">
        <v>27</v>
      </c>
      <c r="O20" s="7">
        <v>15</v>
      </c>
      <c r="P20" s="7" t="s">
        <v>4</v>
      </c>
      <c r="Q20" s="7" t="s">
        <v>116</v>
      </c>
      <c r="R20" s="7" t="s">
        <v>115</v>
      </c>
      <c r="S20" s="17" t="s">
        <v>111</v>
      </c>
      <c r="T20" s="5">
        <v>2026</v>
      </c>
      <c r="U20" s="3" t="s">
        <v>366</v>
      </c>
      <c r="V20" s="13" t="s">
        <v>375</v>
      </c>
      <c r="W20" s="58"/>
      <c r="X20" s="58">
        <v>286743.75</v>
      </c>
      <c r="Y20" s="58"/>
      <c r="Z20" s="58"/>
      <c r="AA20" s="58"/>
      <c r="AB20" s="58"/>
      <c r="AC20" s="58"/>
      <c r="AD20" s="51" t="str">
        <f t="shared" si="0"/>
        <v>PRT-YARACUY-19</v>
      </c>
      <c r="AE20" s="7" t="s">
        <v>28</v>
      </c>
      <c r="AF20" s="55"/>
      <c r="AG20" s="55"/>
      <c r="AH20" s="7" t="s">
        <v>34</v>
      </c>
      <c r="AI20" s="4">
        <f t="shared" si="1"/>
        <v>19</v>
      </c>
    </row>
    <row r="21" spans="1:35" s="4" customFormat="1" ht="84.9" customHeight="1" x14ac:dyDescent="0.3">
      <c r="A21" s="6">
        <v>724</v>
      </c>
      <c r="B21" s="53" t="s">
        <v>129</v>
      </c>
      <c r="C21" s="52" t="s">
        <v>130</v>
      </c>
      <c r="D21" s="52" t="s">
        <v>131</v>
      </c>
      <c r="E21" s="7" t="s">
        <v>38</v>
      </c>
      <c r="F21" s="52" t="s">
        <v>61</v>
      </c>
      <c r="G21" s="15">
        <v>217925.25</v>
      </c>
      <c r="H21" s="15">
        <v>2</v>
      </c>
      <c r="I21" s="3" t="s">
        <v>32</v>
      </c>
      <c r="J21" s="7" t="s">
        <v>3</v>
      </c>
      <c r="K21" s="7" t="s">
        <v>22</v>
      </c>
      <c r="L21" s="7" t="s">
        <v>83</v>
      </c>
      <c r="M21" s="7" t="s">
        <v>41</v>
      </c>
      <c r="N21" s="7" t="s">
        <v>23</v>
      </c>
      <c r="O21" s="7">
        <v>5.7</v>
      </c>
      <c r="P21" s="7" t="s">
        <v>4</v>
      </c>
      <c r="Q21" s="7" t="s">
        <v>82</v>
      </c>
      <c r="R21" s="7" t="s">
        <v>83</v>
      </c>
      <c r="S21" s="17" t="s">
        <v>132</v>
      </c>
      <c r="T21" s="5">
        <v>2027</v>
      </c>
      <c r="U21" s="3" t="s">
        <v>370</v>
      </c>
      <c r="V21" s="13" t="s">
        <v>374</v>
      </c>
      <c r="W21" s="58"/>
      <c r="X21" s="58"/>
      <c r="Y21" s="58">
        <v>217925.25</v>
      </c>
      <c r="Z21" s="58"/>
      <c r="AA21" s="58"/>
      <c r="AB21" s="58"/>
      <c r="AC21" s="58"/>
      <c r="AD21" s="51" t="str">
        <f t="shared" si="0"/>
        <v>PRT-YARACUY-20</v>
      </c>
      <c r="AE21" s="7" t="s">
        <v>28</v>
      </c>
      <c r="AF21" s="55"/>
      <c r="AG21" s="55"/>
      <c r="AH21" s="7" t="s">
        <v>34</v>
      </c>
      <c r="AI21" s="4">
        <f t="shared" si="1"/>
        <v>20</v>
      </c>
    </row>
    <row r="22" spans="1:35" s="4" customFormat="1" ht="84.9" customHeight="1" x14ac:dyDescent="0.3">
      <c r="A22" s="6">
        <v>725</v>
      </c>
      <c r="B22" s="53" t="s">
        <v>133</v>
      </c>
      <c r="C22" s="52" t="s">
        <v>134</v>
      </c>
      <c r="D22" s="52" t="s">
        <v>135</v>
      </c>
      <c r="E22" s="7" t="s">
        <v>38</v>
      </c>
      <c r="F22" s="52" t="s">
        <v>61</v>
      </c>
      <c r="G22" s="15">
        <v>305860</v>
      </c>
      <c r="H22" s="15">
        <v>5</v>
      </c>
      <c r="I22" s="3" t="s">
        <v>32</v>
      </c>
      <c r="J22" s="7" t="s">
        <v>3</v>
      </c>
      <c r="K22" s="7" t="s">
        <v>22</v>
      </c>
      <c r="L22" s="7" t="s">
        <v>108</v>
      </c>
      <c r="M22" s="7" t="s">
        <v>41</v>
      </c>
      <c r="N22" s="7" t="s">
        <v>23</v>
      </c>
      <c r="O22" s="7">
        <v>8</v>
      </c>
      <c r="P22" s="7" t="s">
        <v>4</v>
      </c>
      <c r="Q22" s="7" t="s">
        <v>109</v>
      </c>
      <c r="R22" s="7" t="s">
        <v>110</v>
      </c>
      <c r="S22" s="17" t="s">
        <v>101</v>
      </c>
      <c r="T22" s="5">
        <v>2026</v>
      </c>
      <c r="U22" s="3" t="s">
        <v>366</v>
      </c>
      <c r="V22" s="13" t="s">
        <v>375</v>
      </c>
      <c r="W22" s="58"/>
      <c r="X22" s="59">
        <v>305860</v>
      </c>
      <c r="Y22" s="58"/>
      <c r="Z22" s="58"/>
      <c r="AA22" s="58"/>
      <c r="AB22" s="58"/>
      <c r="AC22" s="58"/>
      <c r="AD22" s="51" t="str">
        <f t="shared" si="0"/>
        <v>PRT-YARACUY-21</v>
      </c>
      <c r="AE22" s="7" t="s">
        <v>28</v>
      </c>
      <c r="AF22" s="55"/>
      <c r="AG22" s="55"/>
      <c r="AH22" s="7" t="s">
        <v>34</v>
      </c>
      <c r="AI22" s="4">
        <f t="shared" si="1"/>
        <v>21</v>
      </c>
    </row>
    <row r="23" spans="1:35" s="4" customFormat="1" ht="84.9" customHeight="1" x14ac:dyDescent="0.3">
      <c r="A23" s="6">
        <v>726</v>
      </c>
      <c r="B23" s="53" t="s">
        <v>136</v>
      </c>
      <c r="C23" s="52" t="s">
        <v>137</v>
      </c>
      <c r="D23" s="52" t="s">
        <v>138</v>
      </c>
      <c r="E23" s="7" t="s">
        <v>38</v>
      </c>
      <c r="F23" s="52" t="s">
        <v>61</v>
      </c>
      <c r="G23" s="15">
        <v>133813.75</v>
      </c>
      <c r="H23" s="15">
        <v>4</v>
      </c>
      <c r="I23" s="3" t="s">
        <v>32</v>
      </c>
      <c r="J23" s="7" t="s">
        <v>3</v>
      </c>
      <c r="K23" s="7" t="s">
        <v>22</v>
      </c>
      <c r="L23" s="7" t="s">
        <v>115</v>
      </c>
      <c r="M23" s="7" t="s">
        <v>41</v>
      </c>
      <c r="N23" s="7" t="s">
        <v>23</v>
      </c>
      <c r="O23" s="7">
        <v>3.5</v>
      </c>
      <c r="P23" s="7" t="s">
        <v>4</v>
      </c>
      <c r="Q23" s="7" t="s">
        <v>116</v>
      </c>
      <c r="R23" s="7" t="s">
        <v>115</v>
      </c>
      <c r="S23" s="17" t="s">
        <v>139</v>
      </c>
      <c r="T23" s="5">
        <v>2027</v>
      </c>
      <c r="U23" s="3" t="s">
        <v>370</v>
      </c>
      <c r="V23" s="13" t="s">
        <v>377</v>
      </c>
      <c r="W23" s="58"/>
      <c r="X23" s="58"/>
      <c r="Y23" s="59">
        <v>133813.75</v>
      </c>
      <c r="Z23" s="58"/>
      <c r="AA23" s="58"/>
      <c r="AB23" s="58"/>
      <c r="AC23" s="58"/>
      <c r="AD23" s="51" t="str">
        <f t="shared" si="0"/>
        <v>PRT-YARACUY-22</v>
      </c>
      <c r="AE23" s="7" t="s">
        <v>28</v>
      </c>
      <c r="AF23" s="55"/>
      <c r="AG23" s="55"/>
      <c r="AH23" s="7" t="s">
        <v>34</v>
      </c>
      <c r="AI23" s="4">
        <f t="shared" si="1"/>
        <v>22</v>
      </c>
    </row>
    <row r="24" spans="1:35" s="4" customFormat="1" ht="84.9" customHeight="1" x14ac:dyDescent="0.3">
      <c r="A24" s="6">
        <v>727</v>
      </c>
      <c r="B24" s="53" t="s">
        <v>140</v>
      </c>
      <c r="C24" s="52" t="s">
        <v>141</v>
      </c>
      <c r="D24" s="52" t="s">
        <v>142</v>
      </c>
      <c r="E24" s="7" t="s">
        <v>38</v>
      </c>
      <c r="F24" s="52" t="s">
        <v>61</v>
      </c>
      <c r="G24" s="15">
        <v>152930</v>
      </c>
      <c r="H24" s="15">
        <v>3</v>
      </c>
      <c r="I24" s="3" t="s">
        <v>32</v>
      </c>
      <c r="J24" s="7" t="s">
        <v>3</v>
      </c>
      <c r="K24" s="7" t="s">
        <v>22</v>
      </c>
      <c r="L24" s="7" t="s">
        <v>115</v>
      </c>
      <c r="M24" s="7" t="s">
        <v>41</v>
      </c>
      <c r="N24" s="7" t="s">
        <v>23</v>
      </c>
      <c r="O24" s="7">
        <v>4</v>
      </c>
      <c r="P24" s="7" t="s">
        <v>4</v>
      </c>
      <c r="Q24" s="7" t="s">
        <v>116</v>
      </c>
      <c r="R24" s="7" t="s">
        <v>115</v>
      </c>
      <c r="S24" s="17" t="s">
        <v>143</v>
      </c>
      <c r="T24" s="5">
        <v>2027</v>
      </c>
      <c r="U24" s="3" t="s">
        <v>370</v>
      </c>
      <c r="V24" s="13" t="s">
        <v>371</v>
      </c>
      <c r="W24" s="58"/>
      <c r="X24" s="58"/>
      <c r="Y24" s="58">
        <v>152930</v>
      </c>
      <c r="Z24" s="58"/>
      <c r="AA24" s="58"/>
      <c r="AB24" s="58"/>
      <c r="AC24" s="58"/>
      <c r="AD24" s="51" t="str">
        <f t="shared" si="0"/>
        <v>PRT-YARACUY-23</v>
      </c>
      <c r="AE24" s="7" t="s">
        <v>28</v>
      </c>
      <c r="AF24" s="55"/>
      <c r="AG24" s="55"/>
      <c r="AH24" s="7" t="s">
        <v>34</v>
      </c>
      <c r="AI24" s="4">
        <f t="shared" si="1"/>
        <v>23</v>
      </c>
    </row>
    <row r="25" spans="1:35" s="4" customFormat="1" ht="84.9" customHeight="1" x14ac:dyDescent="0.3">
      <c r="A25" s="6">
        <v>728</v>
      </c>
      <c r="B25" s="53" t="s">
        <v>144</v>
      </c>
      <c r="C25" s="52" t="s">
        <v>145</v>
      </c>
      <c r="D25" s="52" t="s">
        <v>146</v>
      </c>
      <c r="E25" s="7" t="s">
        <v>38</v>
      </c>
      <c r="F25" s="52" t="s">
        <v>61</v>
      </c>
      <c r="G25" s="15">
        <v>65373.6943290454</v>
      </c>
      <c r="H25" s="15">
        <v>6</v>
      </c>
      <c r="I25" s="3" t="s">
        <v>32</v>
      </c>
      <c r="J25" s="7" t="s">
        <v>3</v>
      </c>
      <c r="K25" s="7" t="s">
        <v>22</v>
      </c>
      <c r="L25" s="7" t="s">
        <v>108</v>
      </c>
      <c r="M25" s="7" t="s">
        <v>41</v>
      </c>
      <c r="N25" s="7" t="s">
        <v>23</v>
      </c>
      <c r="O25" s="7">
        <v>12</v>
      </c>
      <c r="P25" s="7" t="s">
        <v>4</v>
      </c>
      <c r="Q25" s="7" t="s">
        <v>49</v>
      </c>
      <c r="R25" s="7" t="s">
        <v>147</v>
      </c>
      <c r="S25" s="17" t="s">
        <v>148</v>
      </c>
      <c r="T25" s="5">
        <v>2027</v>
      </c>
      <c r="U25" s="3" t="s">
        <v>370</v>
      </c>
      <c r="V25" s="13" t="s">
        <v>378</v>
      </c>
      <c r="W25" s="58"/>
      <c r="X25" s="58"/>
      <c r="Y25" s="58">
        <v>65373.6943290454</v>
      </c>
      <c r="Z25" s="58"/>
      <c r="AA25" s="58"/>
      <c r="AB25" s="58"/>
      <c r="AC25" s="58"/>
      <c r="AD25" s="51" t="str">
        <f t="shared" si="0"/>
        <v>PRT-YARACUY-24</v>
      </c>
      <c r="AE25" s="7" t="s">
        <v>28</v>
      </c>
      <c r="AF25" s="55"/>
      <c r="AG25" s="55"/>
      <c r="AH25" s="7" t="s">
        <v>34</v>
      </c>
      <c r="AI25" s="4">
        <f t="shared" si="1"/>
        <v>24</v>
      </c>
    </row>
    <row r="26" spans="1:35" s="4" customFormat="1" ht="84.9" customHeight="1" x14ac:dyDescent="0.3">
      <c r="A26" s="6">
        <v>729</v>
      </c>
      <c r="B26" s="53" t="s">
        <v>149</v>
      </c>
      <c r="C26" s="52" t="s">
        <v>150</v>
      </c>
      <c r="D26" s="52" t="s">
        <v>151</v>
      </c>
      <c r="E26" s="7" t="s">
        <v>38</v>
      </c>
      <c r="F26" s="52" t="s">
        <v>61</v>
      </c>
      <c r="G26" s="15">
        <v>259981</v>
      </c>
      <c r="H26" s="15">
        <v>3</v>
      </c>
      <c r="I26" s="3" t="s">
        <v>32</v>
      </c>
      <c r="J26" s="7" t="s">
        <v>3</v>
      </c>
      <c r="K26" s="7" t="s">
        <v>22</v>
      </c>
      <c r="L26" s="7" t="s">
        <v>108</v>
      </c>
      <c r="M26" s="7" t="s">
        <v>41</v>
      </c>
      <c r="N26" s="7" t="s">
        <v>23</v>
      </c>
      <c r="O26" s="7">
        <v>6.8</v>
      </c>
      <c r="P26" s="7" t="s">
        <v>4</v>
      </c>
      <c r="Q26" s="7" t="s">
        <v>109</v>
      </c>
      <c r="R26" s="7" t="s">
        <v>110</v>
      </c>
      <c r="S26" s="17" t="s">
        <v>148</v>
      </c>
      <c r="T26" s="5">
        <v>2027</v>
      </c>
      <c r="U26" s="3" t="s">
        <v>370</v>
      </c>
      <c r="V26" s="13" t="s">
        <v>371</v>
      </c>
      <c r="W26" s="58"/>
      <c r="X26" s="58"/>
      <c r="Y26" s="58">
        <v>259981</v>
      </c>
      <c r="Z26" s="58"/>
      <c r="AA26" s="58"/>
      <c r="AB26" s="58"/>
      <c r="AC26" s="58"/>
      <c r="AD26" s="51" t="str">
        <f t="shared" si="0"/>
        <v>PRT-YARACUY-25</v>
      </c>
      <c r="AE26" s="7" t="s">
        <v>28</v>
      </c>
      <c r="AF26" s="55"/>
      <c r="AG26" s="55"/>
      <c r="AH26" s="7" t="s">
        <v>34</v>
      </c>
      <c r="AI26" s="4">
        <f t="shared" si="1"/>
        <v>25</v>
      </c>
    </row>
    <row r="27" spans="1:35" s="4" customFormat="1" ht="84.9" customHeight="1" x14ac:dyDescent="0.3">
      <c r="A27" s="6">
        <v>730</v>
      </c>
      <c r="B27" s="53" t="s">
        <v>152</v>
      </c>
      <c r="C27" s="52" t="s">
        <v>153</v>
      </c>
      <c r="D27" s="52" t="s">
        <v>154</v>
      </c>
      <c r="E27" s="7" t="s">
        <v>38</v>
      </c>
      <c r="F27" s="52" t="s">
        <v>61</v>
      </c>
      <c r="G27" s="15">
        <v>7646.5</v>
      </c>
      <c r="H27" s="15">
        <v>4</v>
      </c>
      <c r="I27" s="3" t="s">
        <v>32</v>
      </c>
      <c r="J27" s="7" t="s">
        <v>3</v>
      </c>
      <c r="K27" s="7" t="s">
        <v>22</v>
      </c>
      <c r="L27" s="7" t="s">
        <v>115</v>
      </c>
      <c r="M27" s="7" t="s">
        <v>41</v>
      </c>
      <c r="N27" s="7" t="s">
        <v>23</v>
      </c>
      <c r="O27" s="7">
        <v>0.2</v>
      </c>
      <c r="P27" s="7" t="s">
        <v>4</v>
      </c>
      <c r="Q27" s="7" t="s">
        <v>116</v>
      </c>
      <c r="R27" s="7" t="s">
        <v>115</v>
      </c>
      <c r="S27" s="17" t="s">
        <v>84</v>
      </c>
      <c r="T27" s="5">
        <v>2026</v>
      </c>
      <c r="U27" s="3"/>
      <c r="V27" s="13"/>
      <c r="W27" s="58"/>
      <c r="X27" s="58">
        <v>7646.5</v>
      </c>
      <c r="Y27" s="58"/>
      <c r="Z27" s="58"/>
      <c r="AA27" s="58"/>
      <c r="AB27" s="58"/>
      <c r="AC27" s="58"/>
      <c r="AD27" s="51" t="str">
        <f t="shared" si="0"/>
        <v>PRT-YARACUY-26</v>
      </c>
      <c r="AE27" s="7" t="s">
        <v>28</v>
      </c>
      <c r="AF27" s="55"/>
      <c r="AG27" s="55"/>
      <c r="AH27" s="7" t="s">
        <v>34</v>
      </c>
      <c r="AI27" s="4">
        <f t="shared" si="1"/>
        <v>26</v>
      </c>
    </row>
    <row r="28" spans="1:35" s="4" customFormat="1" ht="84.9" customHeight="1" x14ac:dyDescent="0.3">
      <c r="A28" s="6">
        <v>731</v>
      </c>
      <c r="B28" s="53" t="s">
        <v>155</v>
      </c>
      <c r="C28" s="52" t="s">
        <v>156</v>
      </c>
      <c r="D28" s="52" t="s">
        <v>157</v>
      </c>
      <c r="E28" s="7" t="s">
        <v>38</v>
      </c>
      <c r="F28" s="52" t="s">
        <v>61</v>
      </c>
      <c r="G28" s="15">
        <v>33231.6279505981</v>
      </c>
      <c r="H28" s="15">
        <v>3</v>
      </c>
      <c r="I28" s="3" t="s">
        <v>32</v>
      </c>
      <c r="J28" s="7" t="s">
        <v>3</v>
      </c>
      <c r="K28" s="7" t="s">
        <v>22</v>
      </c>
      <c r="L28" s="7" t="s">
        <v>40</v>
      </c>
      <c r="M28" s="7" t="s">
        <v>41</v>
      </c>
      <c r="N28" s="7" t="s">
        <v>23</v>
      </c>
      <c r="O28" s="7">
        <v>2.1</v>
      </c>
      <c r="P28" s="7" t="s">
        <v>4</v>
      </c>
      <c r="Q28" s="7" t="s">
        <v>42</v>
      </c>
      <c r="R28" s="7" t="s">
        <v>40</v>
      </c>
      <c r="S28" s="17" t="s">
        <v>158</v>
      </c>
      <c r="T28" s="5">
        <v>2027</v>
      </c>
      <c r="U28" s="3" t="s">
        <v>370</v>
      </c>
      <c r="V28" s="13" t="s">
        <v>371</v>
      </c>
      <c r="W28" s="58"/>
      <c r="X28" s="58"/>
      <c r="Y28" s="58">
        <v>33231.6279505981</v>
      </c>
      <c r="Z28" s="58"/>
      <c r="AA28" s="58"/>
      <c r="AB28" s="58"/>
      <c r="AC28" s="58"/>
      <c r="AD28" s="51" t="str">
        <f t="shared" si="0"/>
        <v>PRT-YARACUY-27</v>
      </c>
      <c r="AE28" s="7" t="s">
        <v>28</v>
      </c>
      <c r="AF28" s="55"/>
      <c r="AG28" s="55"/>
      <c r="AH28" s="7" t="s">
        <v>34</v>
      </c>
      <c r="AI28" s="4">
        <f t="shared" si="1"/>
        <v>27</v>
      </c>
    </row>
    <row r="29" spans="1:35" s="4" customFormat="1" ht="84.9" customHeight="1" x14ac:dyDescent="0.3">
      <c r="A29" s="6">
        <v>732</v>
      </c>
      <c r="B29" s="53" t="s">
        <v>159</v>
      </c>
      <c r="C29" s="52" t="s">
        <v>334</v>
      </c>
      <c r="D29" s="52" t="s">
        <v>160</v>
      </c>
      <c r="E29" s="7" t="s">
        <v>38</v>
      </c>
      <c r="F29" s="52" t="s">
        <v>61</v>
      </c>
      <c r="G29" s="15">
        <v>202632.25</v>
      </c>
      <c r="H29" s="15">
        <v>2</v>
      </c>
      <c r="I29" s="3" t="s">
        <v>32</v>
      </c>
      <c r="J29" s="7" t="s">
        <v>3</v>
      </c>
      <c r="K29" s="7" t="s">
        <v>22</v>
      </c>
      <c r="L29" s="7" t="s">
        <v>62</v>
      </c>
      <c r="M29" s="7" t="s">
        <v>63</v>
      </c>
      <c r="N29" s="7" t="s">
        <v>23</v>
      </c>
      <c r="O29" s="7">
        <v>5.3</v>
      </c>
      <c r="P29" s="7" t="s">
        <v>4</v>
      </c>
      <c r="Q29" s="7" t="s">
        <v>50</v>
      </c>
      <c r="R29" s="7" t="s">
        <v>50</v>
      </c>
      <c r="S29" s="17" t="s">
        <v>111</v>
      </c>
      <c r="T29" s="5">
        <v>2026</v>
      </c>
      <c r="U29" s="3" t="s">
        <v>366</v>
      </c>
      <c r="V29" s="13" t="s">
        <v>367</v>
      </c>
      <c r="W29" s="58"/>
      <c r="X29" s="58">
        <v>202632.25</v>
      </c>
      <c r="Y29" s="58"/>
      <c r="Z29" s="58"/>
      <c r="AA29" s="58"/>
      <c r="AB29" s="58"/>
      <c r="AC29" s="58"/>
      <c r="AD29" s="51" t="str">
        <f t="shared" si="0"/>
        <v>PRT-YARACUY-28</v>
      </c>
      <c r="AE29" s="7" t="s">
        <v>28</v>
      </c>
      <c r="AF29" s="55"/>
      <c r="AG29" s="55"/>
      <c r="AH29" s="7" t="s">
        <v>34</v>
      </c>
      <c r="AI29" s="4">
        <f t="shared" si="1"/>
        <v>28</v>
      </c>
    </row>
    <row r="30" spans="1:35" s="4" customFormat="1" ht="84.9" customHeight="1" x14ac:dyDescent="0.3">
      <c r="A30" s="6">
        <v>733</v>
      </c>
      <c r="B30" s="53" t="s">
        <v>161</v>
      </c>
      <c r="C30" s="52" t="s">
        <v>162</v>
      </c>
      <c r="D30" s="52" t="s">
        <v>163</v>
      </c>
      <c r="E30" s="7" t="s">
        <v>38</v>
      </c>
      <c r="F30" s="52" t="s">
        <v>61</v>
      </c>
      <c r="G30" s="15">
        <v>32686.8471645227</v>
      </c>
      <c r="H30" s="15">
        <v>2</v>
      </c>
      <c r="I30" s="3" t="s">
        <v>32</v>
      </c>
      <c r="J30" s="7" t="s">
        <v>3</v>
      </c>
      <c r="K30" s="7" t="s">
        <v>22</v>
      </c>
      <c r="L30" s="7" t="s">
        <v>48</v>
      </c>
      <c r="M30" s="7" t="s">
        <v>63</v>
      </c>
      <c r="N30" s="7" t="s">
        <v>23</v>
      </c>
      <c r="O30" s="7">
        <v>5.7</v>
      </c>
      <c r="P30" s="7" t="s">
        <v>4</v>
      </c>
      <c r="Q30" s="7" t="s">
        <v>49</v>
      </c>
      <c r="R30" s="7" t="s">
        <v>48</v>
      </c>
      <c r="S30" s="17" t="s">
        <v>43</v>
      </c>
      <c r="T30" s="5">
        <v>2026</v>
      </c>
      <c r="U30" s="3" t="s">
        <v>366</v>
      </c>
      <c r="V30" s="13" t="s">
        <v>367</v>
      </c>
      <c r="W30" s="58"/>
      <c r="X30" s="58">
        <v>32686.8471645227</v>
      </c>
      <c r="Y30" s="58"/>
      <c r="Z30" s="58"/>
      <c r="AA30" s="58"/>
      <c r="AB30" s="58"/>
      <c r="AC30" s="58"/>
      <c r="AD30" s="51" t="str">
        <f t="shared" si="0"/>
        <v>PRT-YARACUY-29</v>
      </c>
      <c r="AE30" s="7" t="s">
        <v>28</v>
      </c>
      <c r="AF30" s="55"/>
      <c r="AG30" s="55"/>
      <c r="AH30" s="7" t="s">
        <v>34</v>
      </c>
      <c r="AI30" s="4">
        <f t="shared" si="1"/>
        <v>29</v>
      </c>
    </row>
    <row r="31" spans="1:35" s="4" customFormat="1" ht="84.9" customHeight="1" x14ac:dyDescent="0.3">
      <c r="A31" s="6">
        <v>734</v>
      </c>
      <c r="B31" s="53" t="s">
        <v>164</v>
      </c>
      <c r="C31" s="52" t="s">
        <v>165</v>
      </c>
      <c r="D31" s="52" t="s">
        <v>166</v>
      </c>
      <c r="E31" s="7" t="s">
        <v>38</v>
      </c>
      <c r="F31" s="52" t="s">
        <v>61</v>
      </c>
      <c r="G31" s="15">
        <v>107051</v>
      </c>
      <c r="H31" s="15">
        <v>3</v>
      </c>
      <c r="I31" s="3" t="s">
        <v>32</v>
      </c>
      <c r="J31" s="7" t="s">
        <v>3</v>
      </c>
      <c r="K31" s="7" t="s">
        <v>22</v>
      </c>
      <c r="L31" s="7" t="s">
        <v>48</v>
      </c>
      <c r="M31" s="7" t="s">
        <v>63</v>
      </c>
      <c r="N31" s="7" t="s">
        <v>23</v>
      </c>
      <c r="O31" s="7">
        <v>2.8</v>
      </c>
      <c r="P31" s="7" t="s">
        <v>4</v>
      </c>
      <c r="Q31" s="7" t="s">
        <v>49</v>
      </c>
      <c r="R31" s="7" t="s">
        <v>48</v>
      </c>
      <c r="S31" s="17" t="s">
        <v>148</v>
      </c>
      <c r="T31" s="5">
        <v>2027</v>
      </c>
      <c r="U31" s="3" t="s">
        <v>370</v>
      </c>
      <c r="V31" s="13" t="s">
        <v>371</v>
      </c>
      <c r="W31" s="58"/>
      <c r="X31" s="58"/>
      <c r="Y31" s="58">
        <v>107051</v>
      </c>
      <c r="Z31" s="58"/>
      <c r="AA31" s="58"/>
      <c r="AB31" s="58"/>
      <c r="AC31" s="58"/>
      <c r="AD31" s="51" t="str">
        <f t="shared" si="0"/>
        <v>PRT-YARACUY-30</v>
      </c>
      <c r="AE31" s="7" t="s">
        <v>28</v>
      </c>
      <c r="AF31" s="55"/>
      <c r="AG31" s="55"/>
      <c r="AH31" s="7" t="s">
        <v>34</v>
      </c>
      <c r="AI31" s="4">
        <f t="shared" si="1"/>
        <v>30</v>
      </c>
    </row>
    <row r="32" spans="1:35" s="4" customFormat="1" ht="84.9" customHeight="1" x14ac:dyDescent="0.3">
      <c r="A32" s="6">
        <v>735</v>
      </c>
      <c r="B32" s="53" t="s">
        <v>167</v>
      </c>
      <c r="C32" s="52" t="s">
        <v>326</v>
      </c>
      <c r="D32" s="52" t="s">
        <v>168</v>
      </c>
      <c r="E32" s="7" t="s">
        <v>38</v>
      </c>
      <c r="F32" s="52" t="s">
        <v>61</v>
      </c>
      <c r="G32" s="15">
        <v>145274.87628676801</v>
      </c>
      <c r="H32" s="15">
        <v>3</v>
      </c>
      <c r="I32" s="3" t="s">
        <v>32</v>
      </c>
      <c r="J32" s="7" t="s">
        <v>3</v>
      </c>
      <c r="K32" s="7" t="s">
        <v>22</v>
      </c>
      <c r="L32" s="7" t="s">
        <v>108</v>
      </c>
      <c r="M32" s="7" t="s">
        <v>41</v>
      </c>
      <c r="N32" s="7" t="s">
        <v>23</v>
      </c>
      <c r="O32" s="7">
        <v>20</v>
      </c>
      <c r="P32" s="7" t="s">
        <v>4</v>
      </c>
      <c r="Q32" s="7" t="s">
        <v>169</v>
      </c>
      <c r="R32" s="7" t="s">
        <v>110</v>
      </c>
      <c r="S32" s="17" t="s">
        <v>170</v>
      </c>
      <c r="T32" s="5">
        <v>2028</v>
      </c>
      <c r="U32" s="3" t="s">
        <v>372</v>
      </c>
      <c r="V32" s="13" t="s">
        <v>373</v>
      </c>
      <c r="W32" s="58"/>
      <c r="X32" s="58"/>
      <c r="Y32" s="58"/>
      <c r="Z32" s="58">
        <v>145274.87628676801</v>
      </c>
      <c r="AA32" s="58"/>
      <c r="AB32" s="58"/>
      <c r="AC32" s="58"/>
      <c r="AD32" s="51" t="str">
        <f t="shared" si="0"/>
        <v>PRT-YARACUY-31</v>
      </c>
      <c r="AE32" s="7" t="s">
        <v>28</v>
      </c>
      <c r="AF32" s="55"/>
      <c r="AG32" s="55"/>
      <c r="AH32" s="7" t="s">
        <v>34</v>
      </c>
      <c r="AI32" s="4">
        <f t="shared" si="1"/>
        <v>31</v>
      </c>
    </row>
    <row r="33" spans="1:35" s="4" customFormat="1" ht="84.9" customHeight="1" x14ac:dyDescent="0.3">
      <c r="A33" s="6">
        <v>736</v>
      </c>
      <c r="B33" s="53" t="s">
        <v>171</v>
      </c>
      <c r="C33" s="52" t="s">
        <v>327</v>
      </c>
      <c r="D33" s="52" t="s">
        <v>172</v>
      </c>
      <c r="E33" s="7" t="s">
        <v>38</v>
      </c>
      <c r="F33" s="52" t="s">
        <v>61</v>
      </c>
      <c r="G33" s="15">
        <v>764650</v>
      </c>
      <c r="H33" s="15">
        <v>6</v>
      </c>
      <c r="I33" s="3" t="s">
        <v>32</v>
      </c>
      <c r="J33" s="7" t="s">
        <v>3</v>
      </c>
      <c r="K33" s="7" t="s">
        <v>22</v>
      </c>
      <c r="L33" s="7" t="s">
        <v>40</v>
      </c>
      <c r="M33" s="7" t="s">
        <v>41</v>
      </c>
      <c r="N33" s="7" t="s">
        <v>23</v>
      </c>
      <c r="O33" s="7">
        <v>20</v>
      </c>
      <c r="P33" s="7" t="s">
        <v>4</v>
      </c>
      <c r="Q33" s="7" t="s">
        <v>42</v>
      </c>
      <c r="R33" s="7" t="s">
        <v>40</v>
      </c>
      <c r="S33" s="17" t="s">
        <v>143</v>
      </c>
      <c r="T33" s="5">
        <v>2027</v>
      </c>
      <c r="U33" s="3" t="s">
        <v>370</v>
      </c>
      <c r="V33" s="13" t="s">
        <v>378</v>
      </c>
      <c r="W33" s="58"/>
      <c r="X33" s="58"/>
      <c r="Y33" s="58">
        <v>764650</v>
      </c>
      <c r="Z33" s="58"/>
      <c r="AA33" s="58"/>
      <c r="AB33" s="58"/>
      <c r="AC33" s="58"/>
      <c r="AD33" s="51" t="str">
        <f t="shared" si="0"/>
        <v>PRT-YARACUY-32</v>
      </c>
      <c r="AE33" s="7" t="s">
        <v>28</v>
      </c>
      <c r="AF33" s="55"/>
      <c r="AG33" s="55"/>
      <c r="AH33" s="7" t="s">
        <v>34</v>
      </c>
      <c r="AI33" s="4">
        <f t="shared" si="1"/>
        <v>32</v>
      </c>
    </row>
    <row r="34" spans="1:35" s="4" customFormat="1" ht="84.9" customHeight="1" x14ac:dyDescent="0.3">
      <c r="A34" s="6">
        <v>737</v>
      </c>
      <c r="B34" s="53" t="s">
        <v>173</v>
      </c>
      <c r="C34" s="52" t="s">
        <v>174</v>
      </c>
      <c r="D34" s="52" t="s">
        <v>175</v>
      </c>
      <c r="E34" s="7" t="s">
        <v>38</v>
      </c>
      <c r="F34" s="52" t="s">
        <v>61</v>
      </c>
      <c r="G34" s="15">
        <v>716859.375</v>
      </c>
      <c r="H34" s="15">
        <v>6</v>
      </c>
      <c r="I34" s="3" t="s">
        <v>32</v>
      </c>
      <c r="J34" s="7" t="s">
        <v>3</v>
      </c>
      <c r="K34" s="7" t="s">
        <v>22</v>
      </c>
      <c r="L34" s="7" t="s">
        <v>40</v>
      </c>
      <c r="M34" s="7" t="s">
        <v>41</v>
      </c>
      <c r="N34" s="7" t="s">
        <v>23</v>
      </c>
      <c r="O34" s="7">
        <v>18.75</v>
      </c>
      <c r="P34" s="7" t="s">
        <v>4</v>
      </c>
      <c r="Q34" s="7" t="s">
        <v>42</v>
      </c>
      <c r="R34" s="7" t="s">
        <v>40</v>
      </c>
      <c r="S34" s="17" t="s">
        <v>176</v>
      </c>
      <c r="T34" s="5">
        <v>2027</v>
      </c>
      <c r="U34" s="3" t="s">
        <v>370</v>
      </c>
      <c r="V34" s="13" t="s">
        <v>378</v>
      </c>
      <c r="W34" s="58"/>
      <c r="X34" s="58"/>
      <c r="Y34" s="58">
        <v>716859.375</v>
      </c>
      <c r="Z34" s="58"/>
      <c r="AA34" s="58"/>
      <c r="AB34" s="58"/>
      <c r="AC34" s="58"/>
      <c r="AD34" s="51" t="str">
        <f t="shared" si="0"/>
        <v>PRT-YARACUY-33</v>
      </c>
      <c r="AE34" s="7" t="s">
        <v>28</v>
      </c>
      <c r="AF34" s="55"/>
      <c r="AG34" s="55"/>
      <c r="AH34" s="7" t="s">
        <v>34</v>
      </c>
      <c r="AI34" s="4">
        <f t="shared" si="1"/>
        <v>33</v>
      </c>
    </row>
    <row r="35" spans="1:35" s="4" customFormat="1" ht="84.9" customHeight="1" x14ac:dyDescent="0.3">
      <c r="A35" s="6">
        <v>738</v>
      </c>
      <c r="B35" s="53" t="s">
        <v>177</v>
      </c>
      <c r="C35" s="52" t="s">
        <v>178</v>
      </c>
      <c r="D35" s="52" t="s">
        <v>179</v>
      </c>
      <c r="E35" s="7" t="s">
        <v>38</v>
      </c>
      <c r="F35" s="52" t="s">
        <v>61</v>
      </c>
      <c r="G35" s="15">
        <v>30586</v>
      </c>
      <c r="H35" s="15">
        <v>1</v>
      </c>
      <c r="I35" s="3" t="s">
        <v>32</v>
      </c>
      <c r="J35" s="7" t="s">
        <v>3</v>
      </c>
      <c r="K35" s="7" t="s">
        <v>22</v>
      </c>
      <c r="L35" s="7" t="s">
        <v>115</v>
      </c>
      <c r="M35" s="7" t="s">
        <v>41</v>
      </c>
      <c r="N35" s="7" t="s">
        <v>23</v>
      </c>
      <c r="O35" s="7">
        <v>0.8</v>
      </c>
      <c r="P35" s="7" t="s">
        <v>4</v>
      </c>
      <c r="Q35" s="7" t="s">
        <v>116</v>
      </c>
      <c r="R35" s="7" t="s">
        <v>115</v>
      </c>
      <c r="S35" s="17" t="s">
        <v>84</v>
      </c>
      <c r="T35" s="5">
        <v>2026</v>
      </c>
      <c r="U35" s="3"/>
      <c r="V35" s="13"/>
      <c r="W35" s="58"/>
      <c r="X35" s="58">
        <v>30586</v>
      </c>
      <c r="Y35" s="58"/>
      <c r="Z35" s="58"/>
      <c r="AA35" s="58"/>
      <c r="AB35" s="58"/>
      <c r="AC35" s="58"/>
      <c r="AD35" s="51" t="str">
        <f t="shared" si="0"/>
        <v>PRT-YARACUY-34</v>
      </c>
      <c r="AE35" s="7" t="s">
        <v>28</v>
      </c>
      <c r="AF35" s="55"/>
      <c r="AG35" s="55"/>
      <c r="AH35" s="7" t="s">
        <v>34</v>
      </c>
      <c r="AI35" s="4">
        <f t="shared" si="1"/>
        <v>34</v>
      </c>
    </row>
    <row r="36" spans="1:35" s="4" customFormat="1" ht="84.9" customHeight="1" x14ac:dyDescent="0.3">
      <c r="A36" s="6">
        <v>739</v>
      </c>
      <c r="B36" s="53" t="s">
        <v>180</v>
      </c>
      <c r="C36" s="52" t="s">
        <v>181</v>
      </c>
      <c r="D36" s="52" t="s">
        <v>182</v>
      </c>
      <c r="E36" s="7" t="s">
        <v>38</v>
      </c>
      <c r="F36" s="52" t="s">
        <v>61</v>
      </c>
      <c r="G36" s="15">
        <v>103227.75</v>
      </c>
      <c r="H36" s="15">
        <v>2</v>
      </c>
      <c r="I36" s="3" t="s">
        <v>32</v>
      </c>
      <c r="J36" s="7" t="s">
        <v>3</v>
      </c>
      <c r="K36" s="7" t="s">
        <v>22</v>
      </c>
      <c r="L36" s="7" t="s">
        <v>115</v>
      </c>
      <c r="M36" s="7" t="s">
        <v>41</v>
      </c>
      <c r="N36" s="7" t="s">
        <v>23</v>
      </c>
      <c r="O36" s="7">
        <v>2.7</v>
      </c>
      <c r="P36" s="7" t="s">
        <v>4</v>
      </c>
      <c r="Q36" s="7" t="s">
        <v>116</v>
      </c>
      <c r="R36" s="7" t="s">
        <v>115</v>
      </c>
      <c r="S36" s="17" t="s">
        <v>183</v>
      </c>
      <c r="T36" s="5">
        <v>2026</v>
      </c>
      <c r="U36" s="3" t="s">
        <v>366</v>
      </c>
      <c r="V36" s="13" t="s">
        <v>367</v>
      </c>
      <c r="W36" s="58"/>
      <c r="X36" s="58">
        <v>103227.75</v>
      </c>
      <c r="Y36" s="58"/>
      <c r="Z36" s="58"/>
      <c r="AA36" s="58"/>
      <c r="AB36" s="58"/>
      <c r="AC36" s="58"/>
      <c r="AD36" s="51" t="str">
        <f t="shared" si="0"/>
        <v>PRT-YARACUY-35</v>
      </c>
      <c r="AE36" s="7" t="s">
        <v>28</v>
      </c>
      <c r="AF36" s="55"/>
      <c r="AG36" s="55"/>
      <c r="AH36" s="7" t="s">
        <v>34</v>
      </c>
      <c r="AI36" s="4">
        <f t="shared" si="1"/>
        <v>35</v>
      </c>
    </row>
    <row r="37" spans="1:35" s="4" customFormat="1" ht="84.9" customHeight="1" x14ac:dyDescent="0.3">
      <c r="A37" s="6">
        <v>740</v>
      </c>
      <c r="B37" s="53" t="s">
        <v>184</v>
      </c>
      <c r="C37" s="52" t="s">
        <v>185</v>
      </c>
      <c r="D37" s="52" t="s">
        <v>186</v>
      </c>
      <c r="E37" s="7" t="s">
        <v>38</v>
      </c>
      <c r="F37" s="52" t="s">
        <v>61</v>
      </c>
      <c r="G37" s="15">
        <v>87934.75</v>
      </c>
      <c r="H37" s="15">
        <v>2</v>
      </c>
      <c r="I37" s="3" t="s">
        <v>32</v>
      </c>
      <c r="J37" s="7" t="s">
        <v>3</v>
      </c>
      <c r="K37" s="7" t="s">
        <v>22</v>
      </c>
      <c r="L37" s="7" t="s">
        <v>62</v>
      </c>
      <c r="M37" s="7" t="s">
        <v>63</v>
      </c>
      <c r="N37" s="7" t="s">
        <v>23</v>
      </c>
      <c r="O37" s="7">
        <v>2.2999999999999998</v>
      </c>
      <c r="P37" s="7" t="s">
        <v>4</v>
      </c>
      <c r="Q37" s="7" t="s">
        <v>50</v>
      </c>
      <c r="R37" s="7" t="s">
        <v>50</v>
      </c>
      <c r="S37" s="17" t="s">
        <v>43</v>
      </c>
      <c r="T37" s="5">
        <v>2026</v>
      </c>
      <c r="U37" s="3" t="s">
        <v>366</v>
      </c>
      <c r="V37" s="13" t="s">
        <v>367</v>
      </c>
      <c r="W37" s="58"/>
      <c r="X37" s="58">
        <v>87934.75</v>
      </c>
      <c r="Y37" s="58"/>
      <c r="Z37" s="58"/>
      <c r="AA37" s="58"/>
      <c r="AB37" s="58"/>
      <c r="AC37" s="58"/>
      <c r="AD37" s="51" t="str">
        <f t="shared" si="0"/>
        <v>PRT-YARACUY-36</v>
      </c>
      <c r="AE37" s="7" t="s">
        <v>28</v>
      </c>
      <c r="AF37" s="55"/>
      <c r="AG37" s="55"/>
      <c r="AH37" s="7" t="s">
        <v>34</v>
      </c>
      <c r="AI37" s="4">
        <f t="shared" si="1"/>
        <v>36</v>
      </c>
    </row>
    <row r="38" spans="1:35" s="4" customFormat="1" ht="84.9" customHeight="1" x14ac:dyDescent="0.3">
      <c r="A38" s="6">
        <v>741</v>
      </c>
      <c r="B38" s="53" t="s">
        <v>187</v>
      </c>
      <c r="C38" s="52" t="s">
        <v>188</v>
      </c>
      <c r="D38" s="52" t="s">
        <v>189</v>
      </c>
      <c r="E38" s="7" t="s">
        <v>38</v>
      </c>
      <c r="F38" s="52" t="s">
        <v>61</v>
      </c>
      <c r="G38" s="15">
        <v>23346.510543034499</v>
      </c>
      <c r="H38" s="15">
        <v>3</v>
      </c>
      <c r="I38" s="3" t="s">
        <v>32</v>
      </c>
      <c r="J38" s="7" t="s">
        <v>3</v>
      </c>
      <c r="K38" s="7" t="s">
        <v>22</v>
      </c>
      <c r="L38" s="7" t="s">
        <v>62</v>
      </c>
      <c r="M38" s="7" t="s">
        <v>63</v>
      </c>
      <c r="N38" s="7" t="s">
        <v>23</v>
      </c>
      <c r="O38" s="7">
        <v>1.2</v>
      </c>
      <c r="P38" s="7" t="s">
        <v>4</v>
      </c>
      <c r="Q38" s="7" t="s">
        <v>50</v>
      </c>
      <c r="R38" s="7" t="s">
        <v>50</v>
      </c>
      <c r="S38" s="17" t="s">
        <v>190</v>
      </c>
      <c r="T38" s="5">
        <v>2026</v>
      </c>
      <c r="U38" s="3" t="s">
        <v>366</v>
      </c>
      <c r="V38" s="13" t="s">
        <v>369</v>
      </c>
      <c r="W38" s="58"/>
      <c r="X38" s="58">
        <v>23346.510543034499</v>
      </c>
      <c r="Y38" s="58"/>
      <c r="Z38" s="58"/>
      <c r="AA38" s="58"/>
      <c r="AB38" s="58"/>
      <c r="AC38" s="58"/>
      <c r="AD38" s="51" t="str">
        <f t="shared" si="0"/>
        <v>PRT-YARACUY-37</v>
      </c>
      <c r="AE38" s="7" t="s">
        <v>28</v>
      </c>
      <c r="AF38" s="55"/>
      <c r="AG38" s="55"/>
      <c r="AH38" s="7" t="s">
        <v>34</v>
      </c>
      <c r="AI38" s="4">
        <f t="shared" si="1"/>
        <v>37</v>
      </c>
    </row>
    <row r="39" spans="1:35" s="4" customFormat="1" ht="84.9" customHeight="1" x14ac:dyDescent="0.3">
      <c r="A39" s="6">
        <v>742</v>
      </c>
      <c r="B39" s="53" t="s">
        <v>191</v>
      </c>
      <c r="C39" s="52" t="s">
        <v>192</v>
      </c>
      <c r="D39" s="52" t="s">
        <v>193</v>
      </c>
      <c r="E39" s="7" t="s">
        <v>38</v>
      </c>
      <c r="F39" s="52" t="s">
        <v>61</v>
      </c>
      <c r="G39" s="15">
        <v>48047.190468599198</v>
      </c>
      <c r="H39" s="15">
        <v>4</v>
      </c>
      <c r="I39" s="3" t="s">
        <v>32</v>
      </c>
      <c r="J39" s="7" t="s">
        <v>3</v>
      </c>
      <c r="K39" s="7" t="s">
        <v>22</v>
      </c>
      <c r="L39" s="7" t="s">
        <v>48</v>
      </c>
      <c r="M39" s="7" t="s">
        <v>63</v>
      </c>
      <c r="N39" s="7" t="s">
        <v>23</v>
      </c>
      <c r="O39" s="7">
        <v>1.7</v>
      </c>
      <c r="P39" s="7" t="s">
        <v>4</v>
      </c>
      <c r="Q39" s="7" t="s">
        <v>49</v>
      </c>
      <c r="R39" s="7" t="s">
        <v>48</v>
      </c>
      <c r="S39" s="17" t="s">
        <v>43</v>
      </c>
      <c r="T39" s="5">
        <v>2026</v>
      </c>
      <c r="U39" s="3" t="s">
        <v>366</v>
      </c>
      <c r="V39" s="13" t="s">
        <v>379</v>
      </c>
      <c r="W39" s="58"/>
      <c r="X39" s="58">
        <v>48047.190468599198</v>
      </c>
      <c r="Y39" s="58"/>
      <c r="Z39" s="58"/>
      <c r="AA39" s="58"/>
      <c r="AB39" s="58"/>
      <c r="AC39" s="58"/>
      <c r="AD39" s="51" t="str">
        <f t="shared" si="0"/>
        <v>PRT-YARACUY-38</v>
      </c>
      <c r="AE39" s="7" t="s">
        <v>28</v>
      </c>
      <c r="AF39" s="55"/>
      <c r="AG39" s="55"/>
      <c r="AH39" s="7" t="s">
        <v>34</v>
      </c>
      <c r="AI39" s="4">
        <f t="shared" si="1"/>
        <v>38</v>
      </c>
    </row>
    <row r="40" spans="1:35" s="4" customFormat="1" ht="84.9" customHeight="1" x14ac:dyDescent="0.3">
      <c r="A40" s="6">
        <v>743</v>
      </c>
      <c r="B40" s="53" t="s">
        <v>194</v>
      </c>
      <c r="C40" s="52" t="s">
        <v>195</v>
      </c>
      <c r="D40" s="52" t="s">
        <v>196</v>
      </c>
      <c r="E40" s="7" t="s">
        <v>38</v>
      </c>
      <c r="F40" s="52" t="s">
        <v>197</v>
      </c>
      <c r="G40" s="15">
        <v>182250</v>
      </c>
      <c r="H40" s="15">
        <v>1</v>
      </c>
      <c r="I40" s="3" t="s">
        <v>32</v>
      </c>
      <c r="J40" s="7" t="s">
        <v>3</v>
      </c>
      <c r="K40" s="7" t="s">
        <v>22</v>
      </c>
      <c r="L40" s="7" t="s">
        <v>62</v>
      </c>
      <c r="M40" s="7" t="s">
        <v>63</v>
      </c>
      <c r="N40" s="7" t="s">
        <v>27</v>
      </c>
      <c r="O40" s="7">
        <v>1.5</v>
      </c>
      <c r="P40" s="7" t="s">
        <v>4</v>
      </c>
      <c r="Q40" s="7" t="s">
        <v>198</v>
      </c>
      <c r="R40" s="7" t="s">
        <v>50</v>
      </c>
      <c r="S40" s="17" t="s">
        <v>101</v>
      </c>
      <c r="T40" s="5">
        <v>2026</v>
      </c>
      <c r="U40" s="3" t="s">
        <v>366</v>
      </c>
      <c r="V40" s="13" t="s">
        <v>376</v>
      </c>
      <c r="W40" s="58"/>
      <c r="X40" s="58">
        <v>182250</v>
      </c>
      <c r="Y40" s="58"/>
      <c r="Z40" s="58"/>
      <c r="AA40" s="58"/>
      <c r="AB40" s="58"/>
      <c r="AC40" s="58"/>
      <c r="AD40" s="51" t="str">
        <f t="shared" si="0"/>
        <v>PRT-YARACUY-39</v>
      </c>
      <c r="AE40" s="7" t="s">
        <v>28</v>
      </c>
      <c r="AF40" s="55"/>
      <c r="AG40" s="55"/>
      <c r="AH40" s="7" t="s">
        <v>34</v>
      </c>
      <c r="AI40" s="4">
        <f t="shared" si="1"/>
        <v>39</v>
      </c>
    </row>
    <row r="41" spans="1:35" s="4" customFormat="1" ht="84.9" customHeight="1" x14ac:dyDescent="0.3">
      <c r="A41" s="6">
        <v>744</v>
      </c>
      <c r="B41" s="53" t="s">
        <v>199</v>
      </c>
      <c r="C41" s="52" t="s">
        <v>200</v>
      </c>
      <c r="D41" s="52" t="s">
        <v>201</v>
      </c>
      <c r="E41" s="7" t="s">
        <v>38</v>
      </c>
      <c r="F41" s="52" t="s">
        <v>197</v>
      </c>
      <c r="G41" s="15">
        <v>182250</v>
      </c>
      <c r="H41" s="15">
        <v>1</v>
      </c>
      <c r="I41" s="3" t="s">
        <v>32</v>
      </c>
      <c r="J41" s="7" t="s">
        <v>3</v>
      </c>
      <c r="K41" s="7" t="s">
        <v>22</v>
      </c>
      <c r="L41" s="7" t="s">
        <v>108</v>
      </c>
      <c r="M41" s="7" t="s">
        <v>41</v>
      </c>
      <c r="N41" s="7" t="s">
        <v>27</v>
      </c>
      <c r="O41" s="7">
        <v>1.5</v>
      </c>
      <c r="P41" s="7" t="s">
        <v>4</v>
      </c>
      <c r="Q41" s="7" t="s">
        <v>109</v>
      </c>
      <c r="R41" s="7" t="s">
        <v>110</v>
      </c>
      <c r="S41" s="17" t="s">
        <v>101</v>
      </c>
      <c r="T41" s="5">
        <v>2026</v>
      </c>
      <c r="U41" s="3" t="s">
        <v>366</v>
      </c>
      <c r="V41" s="13" t="s">
        <v>376</v>
      </c>
      <c r="W41" s="58"/>
      <c r="X41" s="58">
        <v>182250</v>
      </c>
      <c r="Y41" s="58"/>
      <c r="Z41" s="58"/>
      <c r="AA41" s="58"/>
      <c r="AB41" s="58"/>
      <c r="AC41" s="58"/>
      <c r="AD41" s="51" t="str">
        <f t="shared" si="0"/>
        <v>PRT-YARACUY-40</v>
      </c>
      <c r="AE41" s="7" t="s">
        <v>28</v>
      </c>
      <c r="AF41" s="55"/>
      <c r="AG41" s="55"/>
      <c r="AH41" s="7" t="s">
        <v>34</v>
      </c>
      <c r="AI41" s="4">
        <f t="shared" si="1"/>
        <v>40</v>
      </c>
    </row>
    <row r="42" spans="1:35" s="4" customFormat="1" ht="84.9" customHeight="1" x14ac:dyDescent="0.3">
      <c r="A42" s="6">
        <v>745</v>
      </c>
      <c r="B42" s="53" t="s">
        <v>202</v>
      </c>
      <c r="C42" s="52" t="s">
        <v>203</v>
      </c>
      <c r="D42" s="52" t="s">
        <v>204</v>
      </c>
      <c r="E42" s="7" t="s">
        <v>38</v>
      </c>
      <c r="F42" s="52" t="s">
        <v>61</v>
      </c>
      <c r="G42" s="15">
        <v>76465</v>
      </c>
      <c r="H42" s="15">
        <v>1</v>
      </c>
      <c r="I42" s="3" t="s">
        <v>32</v>
      </c>
      <c r="J42" s="7" t="s">
        <v>3</v>
      </c>
      <c r="K42" s="7" t="s">
        <v>22</v>
      </c>
      <c r="L42" s="7" t="s">
        <v>62</v>
      </c>
      <c r="M42" s="7" t="s">
        <v>63</v>
      </c>
      <c r="N42" s="7" t="s">
        <v>23</v>
      </c>
      <c r="O42" s="7">
        <v>2</v>
      </c>
      <c r="P42" s="7" t="s">
        <v>4</v>
      </c>
      <c r="Q42" s="7" t="s">
        <v>50</v>
      </c>
      <c r="R42" s="7" t="s">
        <v>50</v>
      </c>
      <c r="S42" s="17" t="s">
        <v>84</v>
      </c>
      <c r="T42" s="5">
        <v>2026</v>
      </c>
      <c r="U42" s="3"/>
      <c r="V42" s="13"/>
      <c r="W42" s="58"/>
      <c r="X42" s="58">
        <v>76465</v>
      </c>
      <c r="Y42" s="58"/>
      <c r="Z42" s="58"/>
      <c r="AA42" s="58"/>
      <c r="AB42" s="58"/>
      <c r="AC42" s="58"/>
      <c r="AD42" s="51" t="str">
        <f t="shared" si="0"/>
        <v>PRT-YARACUY-41</v>
      </c>
      <c r="AE42" s="7" t="s">
        <v>28</v>
      </c>
      <c r="AF42" s="55"/>
      <c r="AG42" s="55"/>
      <c r="AH42" s="7" t="s">
        <v>34</v>
      </c>
      <c r="AI42" s="4">
        <f t="shared" si="1"/>
        <v>41</v>
      </c>
    </row>
    <row r="43" spans="1:35" s="4" customFormat="1" ht="84.9" customHeight="1" x14ac:dyDescent="0.3">
      <c r="A43" s="6">
        <v>746</v>
      </c>
      <c r="B43" s="53" t="s">
        <v>328</v>
      </c>
      <c r="C43" s="52" t="s">
        <v>205</v>
      </c>
      <c r="D43" s="52" t="s">
        <v>206</v>
      </c>
      <c r="E43" s="7" t="s">
        <v>38</v>
      </c>
      <c r="F43" s="52" t="s">
        <v>207</v>
      </c>
      <c r="G43" s="15">
        <v>97200</v>
      </c>
      <c r="H43" s="15">
        <v>3</v>
      </c>
      <c r="I43" s="3" t="s">
        <v>25</v>
      </c>
      <c r="J43" s="7" t="s">
        <v>3</v>
      </c>
      <c r="K43" s="7" t="s">
        <v>22</v>
      </c>
      <c r="L43" s="7" t="s">
        <v>208</v>
      </c>
      <c r="M43" s="7" t="s">
        <v>41</v>
      </c>
      <c r="N43" s="7" t="s">
        <v>23</v>
      </c>
      <c r="O43" s="7">
        <v>50</v>
      </c>
      <c r="P43" s="7" t="s">
        <v>4</v>
      </c>
      <c r="Q43" s="7" t="s">
        <v>209</v>
      </c>
      <c r="R43" s="7" t="s">
        <v>210</v>
      </c>
      <c r="S43" s="17" t="s">
        <v>211</v>
      </c>
      <c r="T43" s="5">
        <v>2026</v>
      </c>
      <c r="U43" s="3" t="s">
        <v>366</v>
      </c>
      <c r="V43" s="13" t="s">
        <v>369</v>
      </c>
      <c r="W43" s="58"/>
      <c r="X43" s="58">
        <v>97200</v>
      </c>
      <c r="Y43" s="58"/>
      <c r="Z43" s="58"/>
      <c r="AA43" s="58"/>
      <c r="AB43" s="58"/>
      <c r="AC43" s="58"/>
      <c r="AD43" s="51" t="str">
        <f t="shared" si="0"/>
        <v>PRT-YARACUY-42</v>
      </c>
      <c r="AE43" s="7" t="s">
        <v>28</v>
      </c>
      <c r="AF43" s="55"/>
      <c r="AG43" s="55"/>
      <c r="AH43" s="7" t="s">
        <v>34</v>
      </c>
      <c r="AI43" s="4">
        <f t="shared" si="1"/>
        <v>42</v>
      </c>
    </row>
    <row r="44" spans="1:35" s="4" customFormat="1" ht="84.9" customHeight="1" x14ac:dyDescent="0.3">
      <c r="A44" s="6">
        <v>747</v>
      </c>
      <c r="B44" s="53" t="s">
        <v>212</v>
      </c>
      <c r="C44" s="52" t="s">
        <v>213</v>
      </c>
      <c r="D44" s="52" t="s">
        <v>214</v>
      </c>
      <c r="E44" s="7" t="s">
        <v>38</v>
      </c>
      <c r="F44" s="52" t="s">
        <v>61</v>
      </c>
      <c r="G44" s="15">
        <v>44726.502536788597</v>
      </c>
      <c r="H44" s="15">
        <v>3</v>
      </c>
      <c r="I44" s="3" t="s">
        <v>32</v>
      </c>
      <c r="J44" s="7" t="s">
        <v>3</v>
      </c>
      <c r="K44" s="7" t="s">
        <v>22</v>
      </c>
      <c r="L44" s="7" t="s">
        <v>115</v>
      </c>
      <c r="M44" s="7" t="s">
        <v>41</v>
      </c>
      <c r="N44" s="7" t="s">
        <v>23</v>
      </c>
      <c r="O44" s="7">
        <v>5.5</v>
      </c>
      <c r="P44" s="7" t="s">
        <v>4</v>
      </c>
      <c r="Q44" s="7" t="s">
        <v>116</v>
      </c>
      <c r="R44" s="7" t="s">
        <v>115</v>
      </c>
      <c r="S44" s="17" t="s">
        <v>215</v>
      </c>
      <c r="T44" s="5">
        <v>2026</v>
      </c>
      <c r="U44" s="3" t="s">
        <v>366</v>
      </c>
      <c r="V44" s="13" t="s">
        <v>369</v>
      </c>
      <c r="W44" s="58"/>
      <c r="X44" s="58">
        <v>44726.502536788597</v>
      </c>
      <c r="Y44" s="58"/>
      <c r="Z44" s="58"/>
      <c r="AA44" s="58"/>
      <c r="AB44" s="58"/>
      <c r="AC44" s="58"/>
      <c r="AD44" s="51" t="str">
        <f t="shared" si="0"/>
        <v>PRT-YARACUY-43</v>
      </c>
      <c r="AE44" s="7" t="s">
        <v>28</v>
      </c>
      <c r="AF44" s="55"/>
      <c r="AG44" s="55"/>
      <c r="AH44" s="7" t="s">
        <v>34</v>
      </c>
      <c r="AI44" s="4">
        <f t="shared" si="1"/>
        <v>43</v>
      </c>
    </row>
    <row r="45" spans="1:35" s="4" customFormat="1" ht="84.9" customHeight="1" x14ac:dyDescent="0.3">
      <c r="A45" s="6">
        <v>748</v>
      </c>
      <c r="B45" s="53" t="s">
        <v>216</v>
      </c>
      <c r="C45" s="52" t="s">
        <v>217</v>
      </c>
      <c r="D45" s="52" t="s">
        <v>218</v>
      </c>
      <c r="E45" s="7" t="s">
        <v>38</v>
      </c>
      <c r="F45" s="52" t="s">
        <v>61</v>
      </c>
      <c r="G45" s="15">
        <v>149088.34178929601</v>
      </c>
      <c r="H45" s="15">
        <v>2</v>
      </c>
      <c r="I45" s="3" t="s">
        <v>25</v>
      </c>
      <c r="J45" s="7" t="s">
        <v>3</v>
      </c>
      <c r="K45" s="7" t="s">
        <v>22</v>
      </c>
      <c r="L45" s="7" t="s">
        <v>83</v>
      </c>
      <c r="M45" s="7" t="s">
        <v>41</v>
      </c>
      <c r="N45" s="7" t="s">
        <v>23</v>
      </c>
      <c r="O45" s="7">
        <v>4.5</v>
      </c>
      <c r="P45" s="7" t="s">
        <v>4</v>
      </c>
      <c r="Q45" s="7" t="s">
        <v>82</v>
      </c>
      <c r="R45" s="7" t="s">
        <v>83</v>
      </c>
      <c r="S45" s="17" t="s">
        <v>139</v>
      </c>
      <c r="T45" s="5">
        <v>2027</v>
      </c>
      <c r="U45" s="3" t="s">
        <v>370</v>
      </c>
      <c r="V45" s="13" t="s">
        <v>374</v>
      </c>
      <c r="W45" s="58"/>
      <c r="X45" s="58"/>
      <c r="Y45" s="58">
        <v>149088.34178929601</v>
      </c>
      <c r="Z45" s="58"/>
      <c r="AA45" s="58"/>
      <c r="AB45" s="58"/>
      <c r="AC45" s="58"/>
      <c r="AD45" s="51" t="str">
        <f t="shared" si="0"/>
        <v>PRT-YARACUY-44</v>
      </c>
      <c r="AE45" s="7" t="s">
        <v>28</v>
      </c>
      <c r="AF45" s="55"/>
      <c r="AG45" s="55"/>
      <c r="AH45" s="7" t="s">
        <v>34</v>
      </c>
      <c r="AI45" s="4">
        <f t="shared" si="1"/>
        <v>44</v>
      </c>
    </row>
    <row r="46" spans="1:35" s="4" customFormat="1" ht="84.9" customHeight="1" x14ac:dyDescent="0.3">
      <c r="A46" s="6">
        <v>749</v>
      </c>
      <c r="B46" s="53" t="s">
        <v>219</v>
      </c>
      <c r="C46" s="52" t="s">
        <v>220</v>
      </c>
      <c r="D46" s="52" t="s">
        <v>220</v>
      </c>
      <c r="E46" s="7" t="s">
        <v>38</v>
      </c>
      <c r="F46" s="52" t="s">
        <v>221</v>
      </c>
      <c r="G46" s="15">
        <v>153000</v>
      </c>
      <c r="H46" s="15">
        <v>1</v>
      </c>
      <c r="I46" s="3" t="s">
        <v>32</v>
      </c>
      <c r="J46" s="7" t="s">
        <v>3</v>
      </c>
      <c r="K46" s="7" t="s">
        <v>22</v>
      </c>
      <c r="L46" s="7" t="s">
        <v>62</v>
      </c>
      <c r="M46" s="7" t="s">
        <v>63</v>
      </c>
      <c r="N46" s="7" t="s">
        <v>23</v>
      </c>
      <c r="O46" s="7">
        <v>1.2</v>
      </c>
      <c r="P46" s="7" t="s">
        <v>4</v>
      </c>
      <c r="Q46" s="7" t="s">
        <v>50</v>
      </c>
      <c r="R46" s="7" t="s">
        <v>50</v>
      </c>
      <c r="S46" s="17" t="s">
        <v>120</v>
      </c>
      <c r="T46" s="5">
        <v>2026</v>
      </c>
      <c r="U46" s="3" t="s">
        <v>366</v>
      </c>
      <c r="V46" s="13" t="s">
        <v>376</v>
      </c>
      <c r="W46" s="58"/>
      <c r="X46" s="58">
        <v>153000</v>
      </c>
      <c r="Y46" s="58"/>
      <c r="Z46" s="58"/>
      <c r="AA46" s="58"/>
      <c r="AB46" s="58"/>
      <c r="AC46" s="58"/>
      <c r="AD46" s="51" t="str">
        <f t="shared" si="0"/>
        <v>PRT-YARACUY-45</v>
      </c>
      <c r="AE46" s="7" t="s">
        <v>28</v>
      </c>
      <c r="AF46" s="55"/>
      <c r="AG46" s="55"/>
      <c r="AH46" s="7" t="s">
        <v>34</v>
      </c>
      <c r="AI46" s="4">
        <f t="shared" si="1"/>
        <v>45</v>
      </c>
    </row>
    <row r="47" spans="1:35" s="4" customFormat="1" ht="84.9" customHeight="1" x14ac:dyDescent="0.3">
      <c r="A47" s="6">
        <v>750</v>
      </c>
      <c r="B47" s="53" t="s">
        <v>222</v>
      </c>
      <c r="C47" s="52" t="s">
        <v>335</v>
      </c>
      <c r="D47" s="52" t="s">
        <v>223</v>
      </c>
      <c r="E47" s="7" t="s">
        <v>38</v>
      </c>
      <c r="F47" s="52" t="s">
        <v>224</v>
      </c>
      <c r="G47" s="15">
        <v>27953.212574215398</v>
      </c>
      <c r="H47" s="15">
        <v>2</v>
      </c>
      <c r="I47" s="3" t="s">
        <v>32</v>
      </c>
      <c r="J47" s="7" t="s">
        <v>3</v>
      </c>
      <c r="K47" s="7" t="s">
        <v>22</v>
      </c>
      <c r="L47" s="7" t="s">
        <v>208</v>
      </c>
      <c r="M47" s="7" t="s">
        <v>41</v>
      </c>
      <c r="N47" s="7" t="s">
        <v>23</v>
      </c>
      <c r="O47" s="7">
        <v>15</v>
      </c>
      <c r="P47" s="7" t="s">
        <v>4</v>
      </c>
      <c r="Q47" s="7" t="s">
        <v>209</v>
      </c>
      <c r="R47" s="7" t="s">
        <v>210</v>
      </c>
      <c r="S47" s="17" t="s">
        <v>84</v>
      </c>
      <c r="T47" s="5">
        <v>2026</v>
      </c>
      <c r="U47" s="3"/>
      <c r="V47" s="13"/>
      <c r="W47" s="58"/>
      <c r="X47" s="58">
        <v>27953.212574215398</v>
      </c>
      <c r="Y47" s="58"/>
      <c r="Z47" s="58"/>
      <c r="AA47" s="58"/>
      <c r="AB47" s="58"/>
      <c r="AC47" s="58"/>
      <c r="AD47" s="51" t="str">
        <f t="shared" si="0"/>
        <v>PRT-YARACUY-46</v>
      </c>
      <c r="AE47" s="7" t="s">
        <v>28</v>
      </c>
      <c r="AF47" s="55"/>
      <c r="AG47" s="55"/>
      <c r="AH47" s="7" t="s">
        <v>34</v>
      </c>
      <c r="AI47" s="4">
        <f t="shared" si="1"/>
        <v>46</v>
      </c>
    </row>
    <row r="48" spans="1:35" s="4" customFormat="1" ht="84.9" customHeight="1" x14ac:dyDescent="0.3">
      <c r="A48" s="6">
        <v>751</v>
      </c>
      <c r="B48" s="53" t="s">
        <v>225</v>
      </c>
      <c r="C48" s="52" t="s">
        <v>226</v>
      </c>
      <c r="D48" s="52" t="s">
        <v>227</v>
      </c>
      <c r="E48" s="7" t="s">
        <v>38</v>
      </c>
      <c r="F48" s="52" t="s">
        <v>39</v>
      </c>
      <c r="G48" s="15">
        <v>225000</v>
      </c>
      <c r="H48" s="15">
        <v>1</v>
      </c>
      <c r="I48" s="3" t="s">
        <v>25</v>
      </c>
      <c r="J48" s="7" t="s">
        <v>3</v>
      </c>
      <c r="K48" s="7" t="s">
        <v>22</v>
      </c>
      <c r="L48" s="7" t="s">
        <v>228</v>
      </c>
      <c r="M48" s="7" t="s">
        <v>41</v>
      </c>
      <c r="N48" s="7" t="s">
        <v>27</v>
      </c>
      <c r="O48" s="7">
        <v>1.5</v>
      </c>
      <c r="P48" s="7" t="s">
        <v>4</v>
      </c>
      <c r="Q48" s="7" t="s">
        <v>55</v>
      </c>
      <c r="R48" s="7" t="s">
        <v>228</v>
      </c>
      <c r="S48" s="17" t="s">
        <v>101</v>
      </c>
      <c r="T48" s="5">
        <v>2026</v>
      </c>
      <c r="U48" s="3" t="s">
        <v>366</v>
      </c>
      <c r="V48" s="13" t="s">
        <v>376</v>
      </c>
      <c r="W48" s="58"/>
      <c r="X48" s="58">
        <v>225000</v>
      </c>
      <c r="Y48" s="58"/>
      <c r="Z48" s="58"/>
      <c r="AA48" s="58"/>
      <c r="AB48" s="58"/>
      <c r="AC48" s="58"/>
      <c r="AD48" s="51" t="str">
        <f t="shared" si="0"/>
        <v>PRT-YARACUY-47</v>
      </c>
      <c r="AE48" s="7" t="s">
        <v>28</v>
      </c>
      <c r="AF48" s="55"/>
      <c r="AG48" s="55"/>
      <c r="AH48" s="7" t="s">
        <v>34</v>
      </c>
      <c r="AI48" s="4">
        <f t="shared" si="1"/>
        <v>47</v>
      </c>
    </row>
    <row r="49" spans="1:35" s="4" customFormat="1" ht="84.9" customHeight="1" x14ac:dyDescent="0.3">
      <c r="A49" s="6">
        <v>752</v>
      </c>
      <c r="B49" s="53" t="s">
        <v>229</v>
      </c>
      <c r="C49" s="52" t="s">
        <v>230</v>
      </c>
      <c r="D49" s="52" t="s">
        <v>231</v>
      </c>
      <c r="E49" s="7" t="s">
        <v>38</v>
      </c>
      <c r="F49" s="52" t="s">
        <v>39</v>
      </c>
      <c r="G49" s="15">
        <v>75000</v>
      </c>
      <c r="H49" s="15">
        <v>1</v>
      </c>
      <c r="I49" s="3" t="s">
        <v>25</v>
      </c>
      <c r="J49" s="7" t="s">
        <v>3</v>
      </c>
      <c r="K49" s="7" t="s">
        <v>22</v>
      </c>
      <c r="L49" s="7" t="s">
        <v>48</v>
      </c>
      <c r="M49" s="7" t="s">
        <v>63</v>
      </c>
      <c r="N49" s="7" t="s">
        <v>27</v>
      </c>
      <c r="O49" s="7">
        <v>1.5</v>
      </c>
      <c r="P49" s="7" t="s">
        <v>4</v>
      </c>
      <c r="Q49" s="7" t="s">
        <v>49</v>
      </c>
      <c r="R49" s="7" t="s">
        <v>48</v>
      </c>
      <c r="S49" s="17" t="s">
        <v>43</v>
      </c>
      <c r="T49" s="5">
        <v>2026</v>
      </c>
      <c r="U49" s="3" t="s">
        <v>366</v>
      </c>
      <c r="V49" s="13" t="s">
        <v>376</v>
      </c>
      <c r="W49" s="58"/>
      <c r="X49" s="58">
        <v>75000</v>
      </c>
      <c r="Y49" s="58"/>
      <c r="Z49" s="58"/>
      <c r="AA49" s="58"/>
      <c r="AB49" s="58"/>
      <c r="AC49" s="58"/>
      <c r="AD49" s="51" t="str">
        <f t="shared" si="0"/>
        <v>PRT-YARACUY-48</v>
      </c>
      <c r="AE49" s="7" t="s">
        <v>28</v>
      </c>
      <c r="AF49" s="55"/>
      <c r="AG49" s="55"/>
      <c r="AH49" s="7" t="s">
        <v>34</v>
      </c>
      <c r="AI49" s="4">
        <f t="shared" si="1"/>
        <v>48</v>
      </c>
    </row>
    <row r="50" spans="1:35" s="4" customFormat="1" ht="84.9" customHeight="1" x14ac:dyDescent="0.3">
      <c r="A50" s="6">
        <v>753</v>
      </c>
      <c r="B50" s="53" t="s">
        <v>232</v>
      </c>
      <c r="C50" s="52" t="s">
        <v>233</v>
      </c>
      <c r="D50" s="52" t="s">
        <v>234</v>
      </c>
      <c r="E50" s="7" t="s">
        <v>38</v>
      </c>
      <c r="F50" s="52" t="s">
        <v>39</v>
      </c>
      <c r="G50" s="15">
        <v>75000</v>
      </c>
      <c r="H50" s="15">
        <v>1</v>
      </c>
      <c r="I50" s="3" t="s">
        <v>25</v>
      </c>
      <c r="J50" s="7" t="s">
        <v>3</v>
      </c>
      <c r="K50" s="7" t="s">
        <v>22</v>
      </c>
      <c r="L50" s="7" t="s">
        <v>62</v>
      </c>
      <c r="M50" s="7" t="s">
        <v>63</v>
      </c>
      <c r="N50" s="7" t="s">
        <v>27</v>
      </c>
      <c r="O50" s="7">
        <v>2.5</v>
      </c>
      <c r="P50" s="7" t="s">
        <v>4</v>
      </c>
      <c r="Q50" s="7" t="s">
        <v>64</v>
      </c>
      <c r="R50" s="7" t="s">
        <v>50</v>
      </c>
      <c r="S50" s="17" t="s">
        <v>101</v>
      </c>
      <c r="T50" s="5">
        <v>2026</v>
      </c>
      <c r="U50" s="3" t="s">
        <v>366</v>
      </c>
      <c r="V50" s="13" t="s">
        <v>376</v>
      </c>
      <c r="W50" s="58"/>
      <c r="X50" s="58">
        <v>75000</v>
      </c>
      <c r="Y50" s="58"/>
      <c r="Z50" s="58"/>
      <c r="AA50" s="58"/>
      <c r="AB50" s="58"/>
      <c r="AC50" s="58"/>
      <c r="AD50" s="51" t="str">
        <f t="shared" si="0"/>
        <v>PRT-YARACUY-49</v>
      </c>
      <c r="AE50" s="7" t="s">
        <v>28</v>
      </c>
      <c r="AF50" s="55"/>
      <c r="AG50" s="55"/>
      <c r="AH50" s="7" t="s">
        <v>34</v>
      </c>
      <c r="AI50" s="4">
        <f t="shared" si="1"/>
        <v>49</v>
      </c>
    </row>
    <row r="51" spans="1:35" s="4" customFormat="1" ht="84.9" customHeight="1" x14ac:dyDescent="0.3">
      <c r="A51" s="6">
        <v>754</v>
      </c>
      <c r="B51" s="53" t="s">
        <v>235</v>
      </c>
      <c r="C51" s="52" t="s">
        <v>236</v>
      </c>
      <c r="D51" s="52" t="s">
        <v>237</v>
      </c>
      <c r="E51" s="7" t="s">
        <v>38</v>
      </c>
      <c r="F51" s="52" t="s">
        <v>39</v>
      </c>
      <c r="G51" s="15">
        <v>75000</v>
      </c>
      <c r="H51" s="15">
        <v>1</v>
      </c>
      <c r="I51" s="3" t="s">
        <v>25</v>
      </c>
      <c r="J51" s="7" t="s">
        <v>3</v>
      </c>
      <c r="K51" s="7" t="s">
        <v>22</v>
      </c>
      <c r="L51" s="7" t="s">
        <v>62</v>
      </c>
      <c r="M51" s="7" t="s">
        <v>63</v>
      </c>
      <c r="N51" s="7" t="s">
        <v>27</v>
      </c>
      <c r="O51" s="7">
        <v>3.5</v>
      </c>
      <c r="P51" s="7" t="s">
        <v>4</v>
      </c>
      <c r="Q51" s="7" t="s">
        <v>2</v>
      </c>
      <c r="R51" s="7" t="s">
        <v>50</v>
      </c>
      <c r="S51" s="17" t="s">
        <v>57</v>
      </c>
      <c r="T51" s="5">
        <v>2026</v>
      </c>
      <c r="U51" s="3" t="s">
        <v>366</v>
      </c>
      <c r="V51" s="13" t="s">
        <v>376</v>
      </c>
      <c r="W51" s="58"/>
      <c r="X51" s="58">
        <v>75000</v>
      </c>
      <c r="Y51" s="58"/>
      <c r="Z51" s="58"/>
      <c r="AA51" s="58"/>
      <c r="AB51" s="58"/>
      <c r="AC51" s="58"/>
      <c r="AD51" s="51" t="str">
        <f t="shared" si="0"/>
        <v>PRT-YARACUY-50</v>
      </c>
      <c r="AE51" s="7" t="s">
        <v>28</v>
      </c>
      <c r="AF51" s="55"/>
      <c r="AG51" s="55"/>
      <c r="AH51" s="7" t="s">
        <v>34</v>
      </c>
      <c r="AI51" s="4">
        <f t="shared" si="1"/>
        <v>50</v>
      </c>
    </row>
    <row r="52" spans="1:35" s="4" customFormat="1" ht="84.9" customHeight="1" x14ac:dyDescent="0.3">
      <c r="A52" s="6">
        <v>755</v>
      </c>
      <c r="B52" s="53" t="s">
        <v>238</v>
      </c>
      <c r="C52" s="52" t="s">
        <v>239</v>
      </c>
      <c r="D52" s="52" t="s">
        <v>240</v>
      </c>
      <c r="E52" s="7" t="s">
        <v>38</v>
      </c>
      <c r="F52" s="52" t="s">
        <v>39</v>
      </c>
      <c r="G52" s="15">
        <v>75000</v>
      </c>
      <c r="H52" s="15">
        <v>1</v>
      </c>
      <c r="I52" s="3" t="s">
        <v>25</v>
      </c>
      <c r="J52" s="7" t="s">
        <v>3</v>
      </c>
      <c r="K52" s="7" t="s">
        <v>22</v>
      </c>
      <c r="L52" s="7" t="s">
        <v>83</v>
      </c>
      <c r="M52" s="7" t="s">
        <v>41</v>
      </c>
      <c r="N52" s="7" t="s">
        <v>27</v>
      </c>
      <c r="O52" s="7">
        <v>2.7</v>
      </c>
      <c r="P52" s="7" t="s">
        <v>4</v>
      </c>
      <c r="Q52" s="7" t="s">
        <v>82</v>
      </c>
      <c r="R52" s="7" t="s">
        <v>83</v>
      </c>
      <c r="S52" s="17" t="s">
        <v>101</v>
      </c>
      <c r="T52" s="5">
        <v>2026</v>
      </c>
      <c r="U52" s="3" t="s">
        <v>366</v>
      </c>
      <c r="V52" s="13" t="s">
        <v>376</v>
      </c>
      <c r="W52" s="58"/>
      <c r="X52" s="58">
        <v>75000</v>
      </c>
      <c r="Y52" s="58"/>
      <c r="Z52" s="58"/>
      <c r="AA52" s="58"/>
      <c r="AB52" s="58"/>
      <c r="AC52" s="58"/>
      <c r="AD52" s="51" t="str">
        <f t="shared" si="0"/>
        <v>PRT-YARACUY-51</v>
      </c>
      <c r="AE52" s="7" t="s">
        <v>28</v>
      </c>
      <c r="AF52" s="55"/>
      <c r="AG52" s="55"/>
      <c r="AH52" s="7" t="s">
        <v>34</v>
      </c>
      <c r="AI52" s="4">
        <f t="shared" si="1"/>
        <v>51</v>
      </c>
    </row>
    <row r="53" spans="1:35" s="4" customFormat="1" ht="84.9" customHeight="1" x14ac:dyDescent="0.3">
      <c r="A53" s="6">
        <v>756</v>
      </c>
      <c r="B53" s="53" t="s">
        <v>241</v>
      </c>
      <c r="C53" s="52" t="s">
        <v>242</v>
      </c>
      <c r="D53" s="52" t="s">
        <v>243</v>
      </c>
      <c r="E53" s="7" t="s">
        <v>38</v>
      </c>
      <c r="F53" s="52" t="s">
        <v>39</v>
      </c>
      <c r="G53" s="15">
        <v>75000</v>
      </c>
      <c r="H53" s="15">
        <v>1</v>
      </c>
      <c r="I53" s="3" t="s">
        <v>25</v>
      </c>
      <c r="J53" s="7" t="s">
        <v>3</v>
      </c>
      <c r="K53" s="7" t="s">
        <v>22</v>
      </c>
      <c r="L53" s="7" t="s">
        <v>108</v>
      </c>
      <c r="M53" s="7" t="s">
        <v>41</v>
      </c>
      <c r="N53" s="7" t="s">
        <v>27</v>
      </c>
      <c r="O53" s="7">
        <v>2</v>
      </c>
      <c r="P53" s="7" t="s">
        <v>4</v>
      </c>
      <c r="Q53" s="7" t="s">
        <v>109</v>
      </c>
      <c r="R53" s="7" t="s">
        <v>110</v>
      </c>
      <c r="S53" s="17" t="s">
        <v>57</v>
      </c>
      <c r="T53" s="5">
        <v>2026</v>
      </c>
      <c r="U53" s="3" t="s">
        <v>366</v>
      </c>
      <c r="V53" s="13" t="s">
        <v>376</v>
      </c>
      <c r="W53" s="58"/>
      <c r="X53" s="58">
        <v>75000</v>
      </c>
      <c r="Y53" s="58"/>
      <c r="Z53" s="58"/>
      <c r="AA53" s="58"/>
      <c r="AB53" s="58"/>
      <c r="AC53" s="58"/>
      <c r="AD53" s="51" t="str">
        <f t="shared" si="0"/>
        <v>PRT-YARACUY-52</v>
      </c>
      <c r="AE53" s="7" t="s">
        <v>28</v>
      </c>
      <c r="AF53" s="55"/>
      <c r="AG53" s="55"/>
      <c r="AH53" s="7" t="s">
        <v>34</v>
      </c>
      <c r="AI53" s="4">
        <f t="shared" si="1"/>
        <v>52</v>
      </c>
    </row>
    <row r="54" spans="1:35" s="4" customFormat="1" ht="84.9" customHeight="1" x14ac:dyDescent="0.3">
      <c r="A54" s="6">
        <v>757</v>
      </c>
      <c r="B54" s="53" t="s">
        <v>244</v>
      </c>
      <c r="C54" s="52" t="s">
        <v>245</v>
      </c>
      <c r="D54" s="52" t="s">
        <v>246</v>
      </c>
      <c r="E54" s="7" t="s">
        <v>38</v>
      </c>
      <c r="F54" s="52" t="s">
        <v>39</v>
      </c>
      <c r="G54" s="15">
        <v>75000</v>
      </c>
      <c r="H54" s="15">
        <v>1</v>
      </c>
      <c r="I54" s="3" t="s">
        <v>25</v>
      </c>
      <c r="J54" s="7" t="s">
        <v>3</v>
      </c>
      <c r="K54" s="7" t="s">
        <v>22</v>
      </c>
      <c r="L54" s="7" t="s">
        <v>40</v>
      </c>
      <c r="M54" s="7" t="s">
        <v>41</v>
      </c>
      <c r="N54" s="7" t="s">
        <v>27</v>
      </c>
      <c r="O54" s="7">
        <v>4</v>
      </c>
      <c r="P54" s="7" t="s">
        <v>4</v>
      </c>
      <c r="Q54" s="7" t="s">
        <v>42</v>
      </c>
      <c r="R54" s="7" t="s">
        <v>40</v>
      </c>
      <c r="S54" s="17" t="s">
        <v>1</v>
      </c>
      <c r="T54" s="5">
        <v>2026</v>
      </c>
      <c r="U54" s="3" t="s">
        <v>366</v>
      </c>
      <c r="V54" s="13" t="s">
        <v>376</v>
      </c>
      <c r="W54" s="58"/>
      <c r="X54" s="58">
        <v>75000</v>
      </c>
      <c r="Y54" s="58"/>
      <c r="Z54" s="58"/>
      <c r="AA54" s="58"/>
      <c r="AB54" s="58"/>
      <c r="AC54" s="58"/>
      <c r="AD54" s="51" t="str">
        <f t="shared" si="0"/>
        <v>PRT-YARACUY-53</v>
      </c>
      <c r="AE54" s="7" t="s">
        <v>28</v>
      </c>
      <c r="AF54" s="55"/>
      <c r="AG54" s="55"/>
      <c r="AH54" s="7" t="s">
        <v>34</v>
      </c>
      <c r="AI54" s="4">
        <f t="shared" si="1"/>
        <v>53</v>
      </c>
    </row>
    <row r="55" spans="1:35" s="4" customFormat="1" ht="84.9" customHeight="1" x14ac:dyDescent="0.3">
      <c r="A55" s="6">
        <v>758</v>
      </c>
      <c r="B55" s="53" t="s">
        <v>247</v>
      </c>
      <c r="C55" s="52" t="s">
        <v>248</v>
      </c>
      <c r="D55" s="52" t="s">
        <v>249</v>
      </c>
      <c r="E55" s="7" t="s">
        <v>38</v>
      </c>
      <c r="F55" s="52" t="s">
        <v>250</v>
      </c>
      <c r="G55" s="15">
        <v>172046.25</v>
      </c>
      <c r="H55" s="15">
        <v>4</v>
      </c>
      <c r="I55" s="3" t="s">
        <v>32</v>
      </c>
      <c r="J55" s="7" t="s">
        <v>3</v>
      </c>
      <c r="K55" s="7" t="s">
        <v>22</v>
      </c>
      <c r="L55" s="7" t="s">
        <v>251</v>
      </c>
      <c r="M55" s="7" t="s">
        <v>76</v>
      </c>
      <c r="N55" s="7" t="s">
        <v>23</v>
      </c>
      <c r="O55" s="7">
        <v>4.5</v>
      </c>
      <c r="P55" s="7" t="s">
        <v>4</v>
      </c>
      <c r="Q55" s="7" t="s">
        <v>252</v>
      </c>
      <c r="R55" s="7" t="s">
        <v>50</v>
      </c>
      <c r="S55" s="17" t="s">
        <v>43</v>
      </c>
      <c r="T55" s="5">
        <v>2026</v>
      </c>
      <c r="U55" s="3" t="s">
        <v>366</v>
      </c>
      <c r="V55" s="13" t="s">
        <v>379</v>
      </c>
      <c r="W55" s="58"/>
      <c r="X55" s="58">
        <v>172046.25</v>
      </c>
      <c r="Y55" s="58"/>
      <c r="Z55" s="58"/>
      <c r="AA55" s="58"/>
      <c r="AB55" s="58"/>
      <c r="AC55" s="58"/>
      <c r="AD55" s="51" t="str">
        <f t="shared" si="0"/>
        <v>PRT-YARACUY-54</v>
      </c>
      <c r="AE55" s="7" t="s">
        <v>28</v>
      </c>
      <c r="AF55" s="55"/>
      <c r="AG55" s="55"/>
      <c r="AH55" s="7" t="s">
        <v>34</v>
      </c>
      <c r="AI55" s="4">
        <f t="shared" si="1"/>
        <v>54</v>
      </c>
    </row>
    <row r="56" spans="1:35" s="4" customFormat="1" ht="84.9" customHeight="1" x14ac:dyDescent="0.3">
      <c r="A56" s="6">
        <v>759</v>
      </c>
      <c r="B56" s="53" t="s">
        <v>253</v>
      </c>
      <c r="C56" s="52" t="s">
        <v>254</v>
      </c>
      <c r="D56" s="52" t="s">
        <v>255</v>
      </c>
      <c r="E56" s="7" t="s">
        <v>38</v>
      </c>
      <c r="F56" s="52" t="s">
        <v>250</v>
      </c>
      <c r="G56" s="15">
        <v>133813.75</v>
      </c>
      <c r="H56" s="15">
        <v>3</v>
      </c>
      <c r="I56" s="3" t="s">
        <v>32</v>
      </c>
      <c r="J56" s="7" t="s">
        <v>3</v>
      </c>
      <c r="K56" s="7" t="s">
        <v>22</v>
      </c>
      <c r="L56" s="7" t="s">
        <v>83</v>
      </c>
      <c r="M56" s="7" t="s">
        <v>76</v>
      </c>
      <c r="N56" s="7" t="s">
        <v>23</v>
      </c>
      <c r="O56" s="7">
        <v>3.5</v>
      </c>
      <c r="P56" s="7" t="s">
        <v>4</v>
      </c>
      <c r="Q56" s="7" t="s">
        <v>82</v>
      </c>
      <c r="R56" s="7" t="s">
        <v>83</v>
      </c>
      <c r="S56" s="17" t="s">
        <v>256</v>
      </c>
      <c r="T56" s="5">
        <v>2026</v>
      </c>
      <c r="U56" s="3" t="s">
        <v>366</v>
      </c>
      <c r="V56" s="13" t="s">
        <v>369</v>
      </c>
      <c r="W56" s="58"/>
      <c r="X56" s="58">
        <v>133813.75</v>
      </c>
      <c r="Y56" s="58"/>
      <c r="Z56" s="58"/>
      <c r="AA56" s="58"/>
      <c r="AB56" s="58"/>
      <c r="AC56" s="58"/>
      <c r="AD56" s="51" t="str">
        <f t="shared" si="0"/>
        <v>PRT-YARACUY-55</v>
      </c>
      <c r="AE56" s="7" t="s">
        <v>28</v>
      </c>
      <c r="AF56" s="55"/>
      <c r="AG56" s="55"/>
      <c r="AH56" s="7" t="s">
        <v>34</v>
      </c>
      <c r="AI56" s="4">
        <f t="shared" si="1"/>
        <v>55</v>
      </c>
    </row>
    <row r="57" spans="1:35" s="4" customFormat="1" ht="84.9" customHeight="1" x14ac:dyDescent="0.3">
      <c r="A57" s="6">
        <v>760</v>
      </c>
      <c r="B57" s="53" t="s">
        <v>257</v>
      </c>
      <c r="C57" s="52" t="s">
        <v>258</v>
      </c>
      <c r="D57" s="52" t="s">
        <v>259</v>
      </c>
      <c r="E57" s="7" t="s">
        <v>38</v>
      </c>
      <c r="F57" s="52" t="s">
        <v>250</v>
      </c>
      <c r="G57" s="15">
        <v>38232.5</v>
      </c>
      <c r="H57" s="15">
        <v>2</v>
      </c>
      <c r="I57" s="3" t="s">
        <v>32</v>
      </c>
      <c r="J57" s="7" t="s">
        <v>3</v>
      </c>
      <c r="K57" s="7" t="s">
        <v>22</v>
      </c>
      <c r="L57" s="7" t="s">
        <v>228</v>
      </c>
      <c r="M57" s="7" t="s">
        <v>76</v>
      </c>
      <c r="N57" s="7" t="s">
        <v>23</v>
      </c>
      <c r="O57" s="7">
        <v>1</v>
      </c>
      <c r="P57" s="7" t="s">
        <v>4</v>
      </c>
      <c r="Q57" s="7" t="s">
        <v>55</v>
      </c>
      <c r="R57" s="7" t="s">
        <v>228</v>
      </c>
      <c r="S57" s="17" t="s">
        <v>84</v>
      </c>
      <c r="T57" s="5">
        <v>2026</v>
      </c>
      <c r="U57" s="3"/>
      <c r="V57" s="13"/>
      <c r="W57" s="58"/>
      <c r="X57" s="58">
        <v>38232.5</v>
      </c>
      <c r="Y57" s="58"/>
      <c r="Z57" s="58"/>
      <c r="AA57" s="58"/>
      <c r="AB57" s="58"/>
      <c r="AC57" s="58"/>
      <c r="AD57" s="51" t="str">
        <f t="shared" si="0"/>
        <v>PRT-YARACUY-56</v>
      </c>
      <c r="AE57" s="7" t="s">
        <v>28</v>
      </c>
      <c r="AF57" s="55"/>
      <c r="AG57" s="55"/>
      <c r="AH57" s="7" t="s">
        <v>34</v>
      </c>
      <c r="AI57" s="4">
        <f t="shared" si="1"/>
        <v>56</v>
      </c>
    </row>
    <row r="58" spans="1:35" s="4" customFormat="1" ht="84.9" customHeight="1" x14ac:dyDescent="0.3">
      <c r="A58" s="6">
        <v>761</v>
      </c>
      <c r="B58" s="53" t="s">
        <v>260</v>
      </c>
      <c r="C58" s="52" t="s">
        <v>261</v>
      </c>
      <c r="D58" s="52" t="s">
        <v>262</v>
      </c>
      <c r="E58" s="7" t="s">
        <v>38</v>
      </c>
      <c r="F58" s="52" t="s">
        <v>250</v>
      </c>
      <c r="G58" s="15">
        <v>19116.25</v>
      </c>
      <c r="H58" s="15">
        <v>2</v>
      </c>
      <c r="I58" s="3" t="s">
        <v>32</v>
      </c>
      <c r="J58" s="7" t="s">
        <v>3</v>
      </c>
      <c r="K58" s="7" t="s">
        <v>22</v>
      </c>
      <c r="L58" s="7" t="s">
        <v>228</v>
      </c>
      <c r="M58" s="7" t="s">
        <v>76</v>
      </c>
      <c r="N58" s="7" t="s">
        <v>23</v>
      </c>
      <c r="O58" s="7">
        <v>0.5</v>
      </c>
      <c r="P58" s="7" t="s">
        <v>4</v>
      </c>
      <c r="Q58" s="7" t="s">
        <v>263</v>
      </c>
      <c r="R58" s="7" t="s">
        <v>263</v>
      </c>
      <c r="S58" s="17" t="s">
        <v>84</v>
      </c>
      <c r="T58" s="5">
        <v>2026</v>
      </c>
      <c r="U58" s="3"/>
      <c r="V58" s="13"/>
      <c r="W58" s="58"/>
      <c r="X58" s="58">
        <v>19116.25</v>
      </c>
      <c r="Y58" s="58"/>
      <c r="Z58" s="58"/>
      <c r="AA58" s="58"/>
      <c r="AB58" s="58"/>
      <c r="AC58" s="58"/>
      <c r="AD58" s="51" t="str">
        <f t="shared" si="0"/>
        <v>PRT-YARACUY-57</v>
      </c>
      <c r="AE58" s="7" t="s">
        <v>28</v>
      </c>
      <c r="AF58" s="55"/>
      <c r="AG58" s="55"/>
      <c r="AH58" s="7" t="s">
        <v>34</v>
      </c>
      <c r="AI58" s="4">
        <f t="shared" si="1"/>
        <v>57</v>
      </c>
    </row>
    <row r="59" spans="1:35" s="4" customFormat="1" ht="84.9" customHeight="1" x14ac:dyDescent="0.3">
      <c r="A59" s="6">
        <v>762</v>
      </c>
      <c r="B59" s="53" t="s">
        <v>264</v>
      </c>
      <c r="C59" s="52" t="s">
        <v>265</v>
      </c>
      <c r="D59" s="52" t="s">
        <v>266</v>
      </c>
      <c r="E59" s="7" t="s">
        <v>38</v>
      </c>
      <c r="F59" s="52" t="s">
        <v>250</v>
      </c>
      <c r="G59" s="15">
        <v>57348.75</v>
      </c>
      <c r="H59" s="15">
        <v>3</v>
      </c>
      <c r="I59" s="3" t="s">
        <v>32</v>
      </c>
      <c r="J59" s="7" t="s">
        <v>3</v>
      </c>
      <c r="K59" s="7" t="s">
        <v>22</v>
      </c>
      <c r="L59" s="7" t="s">
        <v>115</v>
      </c>
      <c r="M59" s="7" t="s">
        <v>76</v>
      </c>
      <c r="N59" s="7" t="s">
        <v>23</v>
      </c>
      <c r="O59" s="7">
        <v>1.5</v>
      </c>
      <c r="P59" s="7" t="s">
        <v>4</v>
      </c>
      <c r="Q59" s="7" t="s">
        <v>116</v>
      </c>
      <c r="R59" s="7" t="s">
        <v>115</v>
      </c>
      <c r="S59" s="17" t="s">
        <v>84</v>
      </c>
      <c r="T59" s="5">
        <v>2026</v>
      </c>
      <c r="U59" s="3"/>
      <c r="V59" s="13"/>
      <c r="W59" s="58"/>
      <c r="X59" s="58">
        <v>57348.75</v>
      </c>
      <c r="Y59" s="58"/>
      <c r="Z59" s="58"/>
      <c r="AA59" s="58"/>
      <c r="AB59" s="58"/>
      <c r="AC59" s="58"/>
      <c r="AD59" s="51" t="str">
        <f t="shared" si="0"/>
        <v>PRT-YARACUY-58</v>
      </c>
      <c r="AE59" s="7" t="s">
        <v>28</v>
      </c>
      <c r="AF59" s="55"/>
      <c r="AG59" s="55"/>
      <c r="AH59" s="7" t="s">
        <v>34</v>
      </c>
      <c r="AI59" s="4">
        <f t="shared" si="1"/>
        <v>58</v>
      </c>
    </row>
    <row r="60" spans="1:35" s="4" customFormat="1" ht="84.9" customHeight="1" x14ac:dyDescent="0.3">
      <c r="A60" s="6">
        <v>763</v>
      </c>
      <c r="B60" s="53" t="s">
        <v>329</v>
      </c>
      <c r="C60" s="52" t="s">
        <v>267</v>
      </c>
      <c r="D60" s="52" t="s">
        <v>268</v>
      </c>
      <c r="E60" s="7" t="s">
        <v>38</v>
      </c>
      <c r="F60" s="52" t="s">
        <v>207</v>
      </c>
      <c r="G60" s="15">
        <v>194400</v>
      </c>
      <c r="H60" s="15">
        <v>3</v>
      </c>
      <c r="I60" s="3" t="s">
        <v>25</v>
      </c>
      <c r="J60" s="7" t="s">
        <v>3</v>
      </c>
      <c r="K60" s="7" t="s">
        <v>22</v>
      </c>
      <c r="L60" s="7" t="s">
        <v>269</v>
      </c>
      <c r="M60" s="7" t="s">
        <v>63</v>
      </c>
      <c r="N60" s="7" t="s">
        <v>23</v>
      </c>
      <c r="O60" s="7">
        <v>50</v>
      </c>
      <c r="P60" s="7" t="s">
        <v>4</v>
      </c>
      <c r="Q60" s="7" t="s">
        <v>270</v>
      </c>
      <c r="R60" s="7" t="s">
        <v>271</v>
      </c>
      <c r="S60" s="17" t="s">
        <v>211</v>
      </c>
      <c r="T60" s="5">
        <v>2026</v>
      </c>
      <c r="U60" s="3" t="s">
        <v>366</v>
      </c>
      <c r="V60" s="13" t="s">
        <v>369</v>
      </c>
      <c r="W60" s="58"/>
      <c r="X60" s="58">
        <v>194400</v>
      </c>
      <c r="Y60" s="58"/>
      <c r="Z60" s="58"/>
      <c r="AA60" s="58"/>
      <c r="AB60" s="58"/>
      <c r="AC60" s="58"/>
      <c r="AD60" s="51" t="str">
        <f t="shared" si="0"/>
        <v>PRT-YARACUY-59</v>
      </c>
      <c r="AE60" s="7" t="s">
        <v>28</v>
      </c>
      <c r="AF60" s="55"/>
      <c r="AG60" s="55"/>
      <c r="AH60" s="7" t="s">
        <v>34</v>
      </c>
      <c r="AI60" s="4">
        <f t="shared" si="1"/>
        <v>59</v>
      </c>
    </row>
    <row r="61" spans="1:35" s="4" customFormat="1" ht="84.9" customHeight="1" x14ac:dyDescent="0.3">
      <c r="A61" s="6">
        <v>764</v>
      </c>
      <c r="B61" s="53" t="s">
        <v>330</v>
      </c>
      <c r="C61" s="52" t="s">
        <v>267</v>
      </c>
      <c r="D61" s="52" t="s">
        <v>272</v>
      </c>
      <c r="E61" s="7" t="s">
        <v>38</v>
      </c>
      <c r="F61" s="52" t="s">
        <v>207</v>
      </c>
      <c r="G61" s="15">
        <v>194400</v>
      </c>
      <c r="H61" s="15">
        <v>3</v>
      </c>
      <c r="I61" s="3" t="s">
        <v>25</v>
      </c>
      <c r="J61" s="7" t="s">
        <v>3</v>
      </c>
      <c r="K61" s="7" t="s">
        <v>22</v>
      </c>
      <c r="L61" s="7" t="s">
        <v>273</v>
      </c>
      <c r="M61" s="7" t="s">
        <v>41</v>
      </c>
      <c r="N61" s="7" t="s">
        <v>23</v>
      </c>
      <c r="O61" s="7">
        <v>75</v>
      </c>
      <c r="P61" s="7" t="s">
        <v>4</v>
      </c>
      <c r="Q61" s="7" t="s">
        <v>274</v>
      </c>
      <c r="R61" s="7" t="s">
        <v>275</v>
      </c>
      <c r="S61" s="17" t="s">
        <v>211</v>
      </c>
      <c r="T61" s="5">
        <v>2026</v>
      </c>
      <c r="U61" s="3" t="s">
        <v>366</v>
      </c>
      <c r="V61" s="13" t="s">
        <v>369</v>
      </c>
      <c r="W61" s="58"/>
      <c r="X61" s="58">
        <v>194400</v>
      </c>
      <c r="Y61" s="58"/>
      <c r="Z61" s="58"/>
      <c r="AA61" s="58"/>
      <c r="AB61" s="58"/>
      <c r="AC61" s="58"/>
      <c r="AD61" s="51" t="str">
        <f t="shared" si="0"/>
        <v>PRT-YARACUY-60</v>
      </c>
      <c r="AE61" s="7" t="s">
        <v>28</v>
      </c>
      <c r="AF61" s="55"/>
      <c r="AG61" s="55"/>
      <c r="AH61" s="7" t="s">
        <v>34</v>
      </c>
      <c r="AI61" s="4">
        <f t="shared" si="1"/>
        <v>60</v>
      </c>
    </row>
    <row r="62" spans="1:35" s="4" customFormat="1" ht="84.9" customHeight="1" x14ac:dyDescent="0.3">
      <c r="A62" s="6">
        <v>765</v>
      </c>
      <c r="B62" s="53" t="s">
        <v>276</v>
      </c>
      <c r="C62" s="52" t="s">
        <v>336</v>
      </c>
      <c r="D62" s="52" t="s">
        <v>223</v>
      </c>
      <c r="E62" s="7" t="s">
        <v>38</v>
      </c>
      <c r="F62" s="52" t="s">
        <v>224</v>
      </c>
      <c r="G62" s="15">
        <v>27953.212574215398</v>
      </c>
      <c r="H62" s="15">
        <v>5</v>
      </c>
      <c r="I62" s="3" t="s">
        <v>32</v>
      </c>
      <c r="J62" s="7" t="s">
        <v>3</v>
      </c>
      <c r="K62" s="7" t="s">
        <v>22</v>
      </c>
      <c r="L62" s="7" t="s">
        <v>277</v>
      </c>
      <c r="M62" s="7" t="s">
        <v>63</v>
      </c>
      <c r="N62" s="7" t="s">
        <v>23</v>
      </c>
      <c r="O62" s="7">
        <v>25</v>
      </c>
      <c r="P62" s="7" t="s">
        <v>4</v>
      </c>
      <c r="Q62" s="7" t="s">
        <v>278</v>
      </c>
      <c r="R62" s="7" t="s">
        <v>271</v>
      </c>
      <c r="S62" s="17" t="s">
        <v>84</v>
      </c>
      <c r="T62" s="5">
        <v>2026</v>
      </c>
      <c r="U62" s="3"/>
      <c r="V62" s="13"/>
      <c r="W62" s="58"/>
      <c r="X62" s="58">
        <v>27953.212574215398</v>
      </c>
      <c r="Y62" s="58"/>
      <c r="Z62" s="58"/>
      <c r="AA62" s="58"/>
      <c r="AB62" s="58"/>
      <c r="AC62" s="58"/>
      <c r="AD62" s="51" t="str">
        <f t="shared" si="0"/>
        <v>PRT-YARACUY-61</v>
      </c>
      <c r="AE62" s="7" t="s">
        <v>28</v>
      </c>
      <c r="AF62" s="55"/>
      <c r="AG62" s="55"/>
      <c r="AH62" s="7" t="s">
        <v>34</v>
      </c>
      <c r="AI62" s="4">
        <f t="shared" si="1"/>
        <v>61</v>
      </c>
    </row>
    <row r="63" spans="1:35" s="4" customFormat="1" ht="84.9" customHeight="1" x14ac:dyDescent="0.3">
      <c r="A63" s="6">
        <v>766</v>
      </c>
      <c r="B63" s="53" t="s">
        <v>279</v>
      </c>
      <c r="C63" s="52" t="s">
        <v>337</v>
      </c>
      <c r="D63" s="52" t="s">
        <v>223</v>
      </c>
      <c r="E63" s="7" t="s">
        <v>38</v>
      </c>
      <c r="F63" s="52" t="s">
        <v>224</v>
      </c>
      <c r="G63" s="15">
        <v>27953.212574215398</v>
      </c>
      <c r="H63" s="15">
        <v>5</v>
      </c>
      <c r="I63" s="3" t="s">
        <v>32</v>
      </c>
      <c r="J63" s="7" t="s">
        <v>3</v>
      </c>
      <c r="K63" s="7" t="s">
        <v>22</v>
      </c>
      <c r="L63" s="7" t="s">
        <v>280</v>
      </c>
      <c r="M63" s="7" t="s">
        <v>41</v>
      </c>
      <c r="N63" s="7" t="s">
        <v>23</v>
      </c>
      <c r="O63" s="7">
        <v>30</v>
      </c>
      <c r="P63" s="7" t="s">
        <v>4</v>
      </c>
      <c r="Q63" s="7" t="s">
        <v>281</v>
      </c>
      <c r="R63" s="7" t="s">
        <v>281</v>
      </c>
      <c r="S63" s="17" t="s">
        <v>84</v>
      </c>
      <c r="T63" s="5">
        <v>2026</v>
      </c>
      <c r="U63" s="3"/>
      <c r="V63" s="13"/>
      <c r="W63" s="58"/>
      <c r="X63" s="58">
        <v>27953.212574215398</v>
      </c>
      <c r="Y63" s="58"/>
      <c r="Z63" s="58"/>
      <c r="AA63" s="58"/>
      <c r="AB63" s="58"/>
      <c r="AC63" s="58"/>
      <c r="AD63" s="51" t="str">
        <f t="shared" si="0"/>
        <v>PRT-YARACUY-62</v>
      </c>
      <c r="AE63" s="7" t="s">
        <v>28</v>
      </c>
      <c r="AF63" s="55"/>
      <c r="AG63" s="55"/>
      <c r="AH63" s="7" t="s">
        <v>34</v>
      </c>
      <c r="AI63" s="4">
        <f t="shared" ref="AI63:AI73" si="2">+AI62+1</f>
        <v>62</v>
      </c>
    </row>
    <row r="64" spans="1:35" s="4" customFormat="1" ht="84.9" customHeight="1" x14ac:dyDescent="0.3">
      <c r="A64" s="6">
        <v>767</v>
      </c>
      <c r="B64" s="53" t="s">
        <v>282</v>
      </c>
      <c r="C64" s="52" t="s">
        <v>283</v>
      </c>
      <c r="D64" s="52" t="s">
        <v>284</v>
      </c>
      <c r="E64" s="7" t="s">
        <v>38</v>
      </c>
      <c r="F64" s="52" t="s">
        <v>285</v>
      </c>
      <c r="G64" s="15">
        <v>21737.5</v>
      </c>
      <c r="H64" s="15">
        <v>1</v>
      </c>
      <c r="I64" s="3" t="s">
        <v>25</v>
      </c>
      <c r="J64" s="7" t="s">
        <v>3</v>
      </c>
      <c r="K64" s="7" t="s">
        <v>22</v>
      </c>
      <c r="L64" s="7" t="s">
        <v>33</v>
      </c>
      <c r="M64" s="7" t="s">
        <v>63</v>
      </c>
      <c r="N64" s="7" t="s">
        <v>23</v>
      </c>
      <c r="O64" s="7">
        <v>23</v>
      </c>
      <c r="P64" s="7" t="s">
        <v>4</v>
      </c>
      <c r="Q64" s="7" t="s">
        <v>286</v>
      </c>
      <c r="R64" s="7" t="s">
        <v>287</v>
      </c>
      <c r="S64" s="17" t="s">
        <v>65</v>
      </c>
      <c r="T64" s="5">
        <v>2026</v>
      </c>
      <c r="U64" s="3"/>
      <c r="V64" s="13"/>
      <c r="W64" s="58"/>
      <c r="X64" s="58">
        <v>21737.5</v>
      </c>
      <c r="Y64" s="58"/>
      <c r="Z64" s="58"/>
      <c r="AA64" s="58"/>
      <c r="AB64" s="58"/>
      <c r="AC64" s="58"/>
      <c r="AD64" s="51" t="str">
        <f t="shared" si="0"/>
        <v>PRT-YARACUY-63</v>
      </c>
      <c r="AE64" s="7" t="s">
        <v>28</v>
      </c>
      <c r="AF64" s="55"/>
      <c r="AG64" s="55"/>
      <c r="AH64" s="7" t="s">
        <v>34</v>
      </c>
      <c r="AI64" s="4">
        <f t="shared" si="2"/>
        <v>63</v>
      </c>
    </row>
    <row r="65" spans="1:35" s="4" customFormat="1" ht="84.9" customHeight="1" x14ac:dyDescent="0.3">
      <c r="A65" s="6">
        <v>768</v>
      </c>
      <c r="B65" s="53" t="s">
        <v>288</v>
      </c>
      <c r="C65" s="52" t="s">
        <v>289</v>
      </c>
      <c r="D65" s="52" t="s">
        <v>290</v>
      </c>
      <c r="E65" s="7" t="s">
        <v>38</v>
      </c>
      <c r="F65" s="52" t="s">
        <v>285</v>
      </c>
      <c r="G65" s="15">
        <v>9880.68</v>
      </c>
      <c r="H65" s="15">
        <v>1</v>
      </c>
      <c r="I65" s="3" t="s">
        <v>25</v>
      </c>
      <c r="J65" s="7" t="s">
        <v>3</v>
      </c>
      <c r="K65" s="7" t="s">
        <v>22</v>
      </c>
      <c r="L65" s="7" t="s">
        <v>291</v>
      </c>
      <c r="M65" s="7" t="s">
        <v>63</v>
      </c>
      <c r="N65" s="7" t="s">
        <v>23</v>
      </c>
      <c r="O65" s="7">
        <v>9</v>
      </c>
      <c r="P65" s="7" t="s">
        <v>4</v>
      </c>
      <c r="Q65" s="7" t="s">
        <v>292</v>
      </c>
      <c r="R65" s="7" t="s">
        <v>293</v>
      </c>
      <c r="S65" s="17" t="s">
        <v>65</v>
      </c>
      <c r="T65" s="5">
        <v>2026</v>
      </c>
      <c r="U65" s="3"/>
      <c r="V65" s="13"/>
      <c r="W65" s="58"/>
      <c r="X65" s="58">
        <v>9880.68</v>
      </c>
      <c r="Y65" s="58"/>
      <c r="Z65" s="58"/>
      <c r="AA65" s="58"/>
      <c r="AB65" s="58"/>
      <c r="AC65" s="58"/>
      <c r="AD65" s="51" t="str">
        <f t="shared" si="0"/>
        <v>PRT-YARACUY-64</v>
      </c>
      <c r="AE65" s="7" t="s">
        <v>28</v>
      </c>
      <c r="AF65" s="55"/>
      <c r="AG65" s="55"/>
      <c r="AH65" s="7" t="s">
        <v>34</v>
      </c>
      <c r="AI65" s="4">
        <f t="shared" si="2"/>
        <v>64</v>
      </c>
    </row>
    <row r="66" spans="1:35" s="4" customFormat="1" ht="84.9" customHeight="1" x14ac:dyDescent="0.3">
      <c r="A66" s="6">
        <v>769</v>
      </c>
      <c r="B66" s="53" t="s">
        <v>294</v>
      </c>
      <c r="C66" s="52" t="s">
        <v>295</v>
      </c>
      <c r="D66" s="52" t="s">
        <v>296</v>
      </c>
      <c r="E66" s="7" t="s">
        <v>38</v>
      </c>
      <c r="F66" s="52" t="s">
        <v>285</v>
      </c>
      <c r="G66" s="15">
        <v>17785.259999999998</v>
      </c>
      <c r="H66" s="15">
        <v>1</v>
      </c>
      <c r="I66" s="3" t="s">
        <v>25</v>
      </c>
      <c r="J66" s="7" t="s">
        <v>3</v>
      </c>
      <c r="K66" s="7" t="s">
        <v>22</v>
      </c>
      <c r="L66" s="7" t="s">
        <v>97</v>
      </c>
      <c r="M66" s="7" t="s">
        <v>63</v>
      </c>
      <c r="N66" s="7" t="s">
        <v>23</v>
      </c>
      <c r="O66" s="7">
        <v>18</v>
      </c>
      <c r="P66" s="7" t="s">
        <v>4</v>
      </c>
      <c r="Q66" s="7" t="s">
        <v>297</v>
      </c>
      <c r="R66" s="7" t="s">
        <v>298</v>
      </c>
      <c r="S66" s="17" t="s">
        <v>1</v>
      </c>
      <c r="T66" s="5">
        <v>2026</v>
      </c>
      <c r="U66" s="3" t="s">
        <v>366</v>
      </c>
      <c r="V66" s="13" t="s">
        <v>376</v>
      </c>
      <c r="W66" s="58"/>
      <c r="X66" s="58">
        <v>17785.259999999998</v>
      </c>
      <c r="Y66" s="58"/>
      <c r="Z66" s="58"/>
      <c r="AA66" s="58"/>
      <c r="AB66" s="58"/>
      <c r="AC66" s="58"/>
      <c r="AD66" s="51" t="str">
        <f t="shared" ref="AD66:AD73" si="3">+"PRT-"&amp;P66&amp;"-"&amp;AI66</f>
        <v>PRT-YARACUY-65</v>
      </c>
      <c r="AE66" s="7" t="s">
        <v>28</v>
      </c>
      <c r="AF66" s="55"/>
      <c r="AG66" s="55"/>
      <c r="AH66" s="7" t="s">
        <v>34</v>
      </c>
      <c r="AI66" s="4">
        <f t="shared" si="2"/>
        <v>65</v>
      </c>
    </row>
    <row r="67" spans="1:35" s="4" customFormat="1" ht="84.9" customHeight="1" x14ac:dyDescent="0.3">
      <c r="A67" s="6">
        <v>770</v>
      </c>
      <c r="B67" s="53" t="s">
        <v>338</v>
      </c>
      <c r="C67" s="52" t="s">
        <v>339</v>
      </c>
      <c r="D67" s="52" t="s">
        <v>299</v>
      </c>
      <c r="E67" s="7" t="s">
        <v>38</v>
      </c>
      <c r="F67" s="52" t="s">
        <v>300</v>
      </c>
      <c r="G67" s="15">
        <v>297440</v>
      </c>
      <c r="H67" s="15">
        <v>3</v>
      </c>
      <c r="I67" s="3" t="s">
        <v>25</v>
      </c>
      <c r="J67" s="7" t="s">
        <v>3</v>
      </c>
      <c r="K67" s="7" t="s">
        <v>22</v>
      </c>
      <c r="L67" s="7" t="s">
        <v>301</v>
      </c>
      <c r="M67" s="7" t="s">
        <v>41</v>
      </c>
      <c r="N67" s="7" t="s">
        <v>23</v>
      </c>
      <c r="O67" s="7">
        <v>100</v>
      </c>
      <c r="P67" s="7" t="s">
        <v>4</v>
      </c>
      <c r="Q67" s="7" t="s">
        <v>77</v>
      </c>
      <c r="R67" s="7" t="s">
        <v>77</v>
      </c>
      <c r="S67" s="17" t="s">
        <v>302</v>
      </c>
      <c r="T67" s="5">
        <v>2026</v>
      </c>
      <c r="U67" s="3" t="s">
        <v>366</v>
      </c>
      <c r="V67" s="13" t="s">
        <v>369</v>
      </c>
      <c r="W67" s="58"/>
      <c r="X67" s="58">
        <v>297440</v>
      </c>
      <c r="Y67" s="58"/>
      <c r="Z67" s="58"/>
      <c r="AA67" s="58"/>
      <c r="AB67" s="58"/>
      <c r="AC67" s="58"/>
      <c r="AD67" s="51" t="str">
        <f t="shared" si="3"/>
        <v>PRT-YARACUY-66</v>
      </c>
      <c r="AE67" s="7" t="s">
        <v>28</v>
      </c>
      <c r="AF67" s="55"/>
      <c r="AG67" s="55"/>
      <c r="AH67" s="7" t="s">
        <v>34</v>
      </c>
      <c r="AI67" s="4">
        <f t="shared" si="2"/>
        <v>66</v>
      </c>
    </row>
    <row r="68" spans="1:35" s="4" customFormat="1" ht="84.9" customHeight="1" x14ac:dyDescent="0.3">
      <c r="A68" s="6">
        <v>771</v>
      </c>
      <c r="B68" s="53" t="s">
        <v>340</v>
      </c>
      <c r="C68" s="52" t="s">
        <v>341</v>
      </c>
      <c r="D68" s="52" t="s">
        <v>303</v>
      </c>
      <c r="E68" s="7" t="s">
        <v>38</v>
      </c>
      <c r="F68" s="52" t="s">
        <v>300</v>
      </c>
      <c r="G68" s="15">
        <v>371800</v>
      </c>
      <c r="H68" s="15">
        <v>4</v>
      </c>
      <c r="I68" s="3" t="s">
        <v>25</v>
      </c>
      <c r="J68" s="7" t="s">
        <v>3</v>
      </c>
      <c r="K68" s="7" t="s">
        <v>22</v>
      </c>
      <c r="L68" s="7" t="s">
        <v>304</v>
      </c>
      <c r="M68" s="7" t="s">
        <v>41</v>
      </c>
      <c r="N68" s="7" t="s">
        <v>23</v>
      </c>
      <c r="O68" s="7">
        <v>175</v>
      </c>
      <c r="P68" s="7" t="s">
        <v>4</v>
      </c>
      <c r="Q68" s="7" t="s">
        <v>305</v>
      </c>
      <c r="R68" s="7" t="s">
        <v>305</v>
      </c>
      <c r="S68" s="17" t="s">
        <v>302</v>
      </c>
      <c r="T68" s="5">
        <v>2026</v>
      </c>
      <c r="U68" s="3" t="s">
        <v>366</v>
      </c>
      <c r="V68" s="13" t="s">
        <v>379</v>
      </c>
      <c r="W68" s="58"/>
      <c r="X68" s="58">
        <v>371800</v>
      </c>
      <c r="Y68" s="58"/>
      <c r="Z68" s="58"/>
      <c r="AA68" s="58"/>
      <c r="AB68" s="58"/>
      <c r="AC68" s="58"/>
      <c r="AD68" s="51" t="str">
        <f t="shared" si="3"/>
        <v>PRT-YARACUY-67</v>
      </c>
      <c r="AE68" s="7" t="s">
        <v>28</v>
      </c>
      <c r="AF68" s="55"/>
      <c r="AG68" s="55"/>
      <c r="AH68" s="7" t="s">
        <v>34</v>
      </c>
      <c r="AI68" s="4">
        <f t="shared" si="2"/>
        <v>67</v>
      </c>
    </row>
    <row r="69" spans="1:35" s="4" customFormat="1" ht="84.9" customHeight="1" x14ac:dyDescent="0.3">
      <c r="A69" s="6">
        <v>772</v>
      </c>
      <c r="B69" s="53" t="s">
        <v>342</v>
      </c>
      <c r="C69" s="52" t="s">
        <v>343</v>
      </c>
      <c r="D69" s="52" t="s">
        <v>306</v>
      </c>
      <c r="E69" s="7" t="s">
        <v>38</v>
      </c>
      <c r="F69" s="52" t="s">
        <v>300</v>
      </c>
      <c r="G69" s="15">
        <v>148720</v>
      </c>
      <c r="H69" s="15">
        <v>1</v>
      </c>
      <c r="I69" s="3" t="s">
        <v>25</v>
      </c>
      <c r="J69" s="7" t="s">
        <v>3</v>
      </c>
      <c r="K69" s="7" t="s">
        <v>22</v>
      </c>
      <c r="L69" s="7" t="s">
        <v>307</v>
      </c>
      <c r="M69" s="7" t="s">
        <v>41</v>
      </c>
      <c r="N69" s="7" t="s">
        <v>23</v>
      </c>
      <c r="O69" s="7">
        <v>55</v>
      </c>
      <c r="P69" s="7" t="s">
        <v>4</v>
      </c>
      <c r="Q69" s="7" t="s">
        <v>55</v>
      </c>
      <c r="R69" s="7" t="s">
        <v>308</v>
      </c>
      <c r="S69" s="17">
        <v>46054</v>
      </c>
      <c r="T69" s="5">
        <v>2026</v>
      </c>
      <c r="U69" s="3" t="s">
        <v>366</v>
      </c>
      <c r="V69" s="13" t="s">
        <v>376</v>
      </c>
      <c r="W69" s="58"/>
      <c r="X69" s="58">
        <v>148720</v>
      </c>
      <c r="Y69" s="58"/>
      <c r="Z69" s="58"/>
      <c r="AA69" s="58"/>
      <c r="AB69" s="58"/>
      <c r="AC69" s="58"/>
      <c r="AD69" s="51" t="str">
        <f t="shared" si="3"/>
        <v>PRT-YARACUY-68</v>
      </c>
      <c r="AE69" s="7" t="s">
        <v>28</v>
      </c>
      <c r="AF69" s="55"/>
      <c r="AG69" s="55"/>
      <c r="AH69" s="7" t="s">
        <v>34</v>
      </c>
      <c r="AI69" s="4">
        <f t="shared" si="2"/>
        <v>68</v>
      </c>
    </row>
    <row r="70" spans="1:35" s="4" customFormat="1" ht="84.9" customHeight="1" x14ac:dyDescent="0.3">
      <c r="A70" s="6">
        <v>773</v>
      </c>
      <c r="B70" s="53" t="s">
        <v>344</v>
      </c>
      <c r="C70" s="52" t="s">
        <v>345</v>
      </c>
      <c r="D70" s="52" t="s">
        <v>309</v>
      </c>
      <c r="E70" s="7" t="s">
        <v>38</v>
      </c>
      <c r="F70" s="52" t="s">
        <v>300</v>
      </c>
      <c r="G70" s="15">
        <v>594880</v>
      </c>
      <c r="H70" s="15">
        <v>5</v>
      </c>
      <c r="I70" s="3" t="s">
        <v>25</v>
      </c>
      <c r="J70" s="7" t="s">
        <v>3</v>
      </c>
      <c r="K70" s="7" t="s">
        <v>22</v>
      </c>
      <c r="L70" s="7" t="s">
        <v>310</v>
      </c>
      <c r="M70" s="7" t="s">
        <v>63</v>
      </c>
      <c r="N70" s="7" t="s">
        <v>23</v>
      </c>
      <c r="O70" s="7">
        <v>325</v>
      </c>
      <c r="P70" s="7" t="s">
        <v>4</v>
      </c>
      <c r="Q70" s="7" t="s">
        <v>311</v>
      </c>
      <c r="R70" s="7" t="s">
        <v>311</v>
      </c>
      <c r="S70" s="17">
        <v>46054</v>
      </c>
      <c r="T70" s="5">
        <v>2026</v>
      </c>
      <c r="U70" s="3" t="s">
        <v>366</v>
      </c>
      <c r="V70" s="13" t="s">
        <v>375</v>
      </c>
      <c r="W70" s="58"/>
      <c r="X70" s="58">
        <v>594880</v>
      </c>
      <c r="Y70" s="58"/>
      <c r="Z70" s="58"/>
      <c r="AA70" s="58"/>
      <c r="AB70" s="58"/>
      <c r="AC70" s="58"/>
      <c r="AD70" s="51" t="str">
        <f t="shared" si="3"/>
        <v>PRT-YARACUY-69</v>
      </c>
      <c r="AE70" s="7" t="s">
        <v>28</v>
      </c>
      <c r="AF70" s="55"/>
      <c r="AG70" s="55"/>
      <c r="AH70" s="7" t="s">
        <v>34</v>
      </c>
      <c r="AI70" s="4">
        <f t="shared" si="2"/>
        <v>69</v>
      </c>
    </row>
    <row r="71" spans="1:35" s="4" customFormat="1" ht="84.9" customHeight="1" x14ac:dyDescent="0.3">
      <c r="A71" s="6">
        <v>774</v>
      </c>
      <c r="B71" s="53" t="s">
        <v>346</v>
      </c>
      <c r="C71" s="52" t="s">
        <v>347</v>
      </c>
      <c r="D71" s="52" t="s">
        <v>312</v>
      </c>
      <c r="E71" s="7" t="s">
        <v>38</v>
      </c>
      <c r="F71" s="52" t="s">
        <v>300</v>
      </c>
      <c r="G71" s="15">
        <v>223080</v>
      </c>
      <c r="H71" s="15">
        <v>2</v>
      </c>
      <c r="I71" s="3" t="s">
        <v>25</v>
      </c>
      <c r="J71" s="7" t="s">
        <v>3</v>
      </c>
      <c r="K71" s="7" t="s">
        <v>22</v>
      </c>
      <c r="L71" s="7" t="s">
        <v>310</v>
      </c>
      <c r="M71" s="7" t="s">
        <v>63</v>
      </c>
      <c r="N71" s="7" t="s">
        <v>23</v>
      </c>
      <c r="O71" s="7">
        <v>325</v>
      </c>
      <c r="P71" s="7" t="s">
        <v>4</v>
      </c>
      <c r="Q71" s="7" t="s">
        <v>313</v>
      </c>
      <c r="R71" s="7" t="s">
        <v>313</v>
      </c>
      <c r="S71" s="17">
        <v>46113</v>
      </c>
      <c r="T71" s="5">
        <v>2026</v>
      </c>
      <c r="U71" s="3" t="s">
        <v>366</v>
      </c>
      <c r="V71" s="13" t="s">
        <v>367</v>
      </c>
      <c r="W71" s="58"/>
      <c r="X71" s="58">
        <v>223080</v>
      </c>
      <c r="Y71" s="58"/>
      <c r="Z71" s="58"/>
      <c r="AA71" s="58"/>
      <c r="AB71" s="58"/>
      <c r="AC71" s="58"/>
      <c r="AD71" s="51" t="str">
        <f t="shared" si="3"/>
        <v>PRT-YARACUY-70</v>
      </c>
      <c r="AE71" s="7" t="s">
        <v>28</v>
      </c>
      <c r="AF71" s="55"/>
      <c r="AG71" s="55"/>
      <c r="AH71" s="7" t="s">
        <v>34</v>
      </c>
      <c r="AI71" s="4">
        <f t="shared" si="2"/>
        <v>70</v>
      </c>
    </row>
    <row r="72" spans="1:35" s="4" customFormat="1" ht="84.9" customHeight="1" x14ac:dyDescent="0.3">
      <c r="A72" s="6">
        <v>775</v>
      </c>
      <c r="B72" s="53" t="s">
        <v>314</v>
      </c>
      <c r="C72" s="52" t="s">
        <v>315</v>
      </c>
      <c r="D72" s="52" t="s">
        <v>316</v>
      </c>
      <c r="E72" s="7" t="s">
        <v>38</v>
      </c>
      <c r="F72" s="52" t="s">
        <v>317</v>
      </c>
      <c r="G72" s="15">
        <v>350273.868380317</v>
      </c>
      <c r="H72" s="15">
        <v>5</v>
      </c>
      <c r="I72" s="3" t="s">
        <v>32</v>
      </c>
      <c r="J72" s="7" t="s">
        <v>3</v>
      </c>
      <c r="K72" s="7" t="s">
        <v>22</v>
      </c>
      <c r="L72" s="7" t="s">
        <v>318</v>
      </c>
      <c r="M72" s="7">
        <v>13.8</v>
      </c>
      <c r="N72" s="7" t="s">
        <v>29</v>
      </c>
      <c r="O72" s="7">
        <v>16.600000000000001</v>
      </c>
      <c r="P72" s="7" t="s">
        <v>4</v>
      </c>
      <c r="Q72" s="7" t="s">
        <v>319</v>
      </c>
      <c r="R72" s="7" t="s">
        <v>320</v>
      </c>
      <c r="S72" s="17">
        <v>46082</v>
      </c>
      <c r="T72" s="5">
        <v>2026</v>
      </c>
      <c r="U72" s="3" t="s">
        <v>366</v>
      </c>
      <c r="V72" s="13" t="s">
        <v>375</v>
      </c>
      <c r="W72" s="58"/>
      <c r="X72" s="58">
        <v>350273.868380317</v>
      </c>
      <c r="Y72" s="58"/>
      <c r="Z72" s="58"/>
      <c r="AA72" s="58"/>
      <c r="AB72" s="58"/>
      <c r="AC72" s="58"/>
      <c r="AD72" s="51" t="str">
        <f t="shared" si="3"/>
        <v>PRT-YARACUY-71</v>
      </c>
      <c r="AE72" s="7" t="s">
        <v>30</v>
      </c>
      <c r="AF72" s="55"/>
      <c r="AG72" s="55"/>
      <c r="AH72" s="7" t="s">
        <v>34</v>
      </c>
      <c r="AI72" s="4">
        <f t="shared" si="2"/>
        <v>71</v>
      </c>
    </row>
    <row r="73" spans="1:35" s="4" customFormat="1" ht="84.9" customHeight="1" x14ac:dyDescent="0.3">
      <c r="A73" s="6">
        <v>776</v>
      </c>
      <c r="B73" s="53" t="s">
        <v>321</v>
      </c>
      <c r="C73" s="52" t="s">
        <v>348</v>
      </c>
      <c r="D73" s="52" t="s">
        <v>322</v>
      </c>
      <c r="E73" s="7" t="s">
        <v>323</v>
      </c>
      <c r="F73" s="52" t="s">
        <v>324</v>
      </c>
      <c r="G73" s="15">
        <v>425000</v>
      </c>
      <c r="H73" s="15">
        <v>7</v>
      </c>
      <c r="I73" s="3" t="s">
        <v>25</v>
      </c>
      <c r="J73" s="7" t="s">
        <v>3</v>
      </c>
      <c r="K73" s="7" t="s">
        <v>26</v>
      </c>
      <c r="L73" s="7" t="s">
        <v>56</v>
      </c>
      <c r="M73" s="7">
        <v>34.5</v>
      </c>
      <c r="N73" s="7" t="s">
        <v>27</v>
      </c>
      <c r="O73" s="7">
        <v>15</v>
      </c>
      <c r="P73" s="7" t="s">
        <v>4</v>
      </c>
      <c r="Q73" s="7" t="s">
        <v>55</v>
      </c>
      <c r="R73" s="7" t="s">
        <v>325</v>
      </c>
      <c r="S73" s="17">
        <v>46054</v>
      </c>
      <c r="T73" s="5">
        <v>2026</v>
      </c>
      <c r="U73" s="3" t="s">
        <v>366</v>
      </c>
      <c r="V73" s="13" t="s">
        <v>380</v>
      </c>
      <c r="W73" s="58"/>
      <c r="X73" s="58">
        <v>425000</v>
      </c>
      <c r="Y73" s="58"/>
      <c r="Z73" s="58"/>
      <c r="AA73" s="58"/>
      <c r="AB73" s="58"/>
      <c r="AC73" s="58"/>
      <c r="AD73" s="51" t="str">
        <f t="shared" si="3"/>
        <v>PRT-YARACUY-72</v>
      </c>
      <c r="AE73" s="7" t="s">
        <v>31</v>
      </c>
      <c r="AF73" s="55"/>
      <c r="AG73" s="55"/>
      <c r="AH73" s="7" t="s">
        <v>34</v>
      </c>
      <c r="AI73" s="4">
        <f t="shared" si="2"/>
        <v>72</v>
      </c>
    </row>
  </sheetData>
  <autoFilter ref="A1:AH73"/>
  <sortState ref="A2:AG1047803">
    <sortCondition ref="P2:P1047803"/>
  </sortState>
  <dataValidations count="4">
    <dataValidation type="list" allowBlank="1" showInputMessage="1" showErrorMessage="1" sqref="N6:N73">
      <formula1>"MVA,MW,MWAR,KM"</formula1>
    </dataValidation>
    <dataValidation type="list" allowBlank="1" showInputMessage="1" showErrorMessage="1" sqref="P6:P1048576">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P2:P5">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I2:I73">
      <formula1>"CON INGENIERIA DE DETALLE,INGENIERIA CONCEPTUAL,EN PLANIFICACION"</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rgb="FF002060"/>
    <pageSetUpPr fitToPage="1"/>
  </sheetPr>
  <dimension ref="A1:K20"/>
  <sheetViews>
    <sheetView showGridLines="0" tabSelected="1" zoomScale="40" zoomScaleNormal="40" workbookViewId="0">
      <selection activeCell="A4" sqref="A4"/>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5546875" style="19"/>
    <col min="257" max="260" width="30.6640625" style="19" customWidth="1"/>
    <col min="261" max="267" width="20.6640625" style="19" customWidth="1"/>
    <col min="268" max="512" width="11.5546875" style="19"/>
    <col min="513" max="516" width="30.6640625" style="19" customWidth="1"/>
    <col min="517" max="523" width="20.6640625" style="19" customWidth="1"/>
    <col min="524" max="768" width="11.5546875" style="19"/>
    <col min="769" max="772" width="30.6640625" style="19" customWidth="1"/>
    <col min="773" max="779" width="20.6640625" style="19" customWidth="1"/>
    <col min="780" max="1024" width="11.5546875" style="19"/>
    <col min="1025" max="1028" width="30.6640625" style="19" customWidth="1"/>
    <col min="1029" max="1035" width="20.6640625" style="19" customWidth="1"/>
    <col min="1036" max="1280" width="11.5546875" style="19"/>
    <col min="1281" max="1284" width="30.6640625" style="19" customWidth="1"/>
    <col min="1285" max="1291" width="20.6640625" style="19" customWidth="1"/>
    <col min="1292" max="1536" width="11.5546875" style="19"/>
    <col min="1537" max="1540" width="30.6640625" style="19" customWidth="1"/>
    <col min="1541" max="1547" width="20.6640625" style="19" customWidth="1"/>
    <col min="1548" max="1792" width="11.5546875" style="19"/>
    <col min="1793" max="1796" width="30.6640625" style="19" customWidth="1"/>
    <col min="1797" max="1803" width="20.6640625" style="19" customWidth="1"/>
    <col min="1804" max="2048" width="11.5546875" style="19"/>
    <col min="2049" max="2052" width="30.6640625" style="19" customWidth="1"/>
    <col min="2053" max="2059" width="20.6640625" style="19" customWidth="1"/>
    <col min="2060" max="2304" width="11.5546875" style="19"/>
    <col min="2305" max="2308" width="30.6640625" style="19" customWidth="1"/>
    <col min="2309" max="2315" width="20.6640625" style="19" customWidth="1"/>
    <col min="2316" max="2560" width="11.5546875" style="19"/>
    <col min="2561" max="2564" width="30.6640625" style="19" customWidth="1"/>
    <col min="2565" max="2571" width="20.6640625" style="19" customWidth="1"/>
    <col min="2572" max="2816" width="11.5546875" style="19"/>
    <col min="2817" max="2820" width="30.6640625" style="19" customWidth="1"/>
    <col min="2821" max="2827" width="20.6640625" style="19" customWidth="1"/>
    <col min="2828" max="3072" width="11.5546875" style="19"/>
    <col min="3073" max="3076" width="30.6640625" style="19" customWidth="1"/>
    <col min="3077" max="3083" width="20.6640625" style="19" customWidth="1"/>
    <col min="3084" max="3328" width="11.5546875" style="19"/>
    <col min="3329" max="3332" width="30.6640625" style="19" customWidth="1"/>
    <col min="3333" max="3339" width="20.6640625" style="19" customWidth="1"/>
    <col min="3340" max="3584" width="11.5546875" style="19"/>
    <col min="3585" max="3588" width="30.6640625" style="19" customWidth="1"/>
    <col min="3589" max="3595" width="20.6640625" style="19" customWidth="1"/>
    <col min="3596" max="3840" width="11.5546875" style="19"/>
    <col min="3841" max="3844" width="30.6640625" style="19" customWidth="1"/>
    <col min="3845" max="3851" width="20.6640625" style="19" customWidth="1"/>
    <col min="3852" max="4096" width="11.5546875" style="19"/>
    <col min="4097" max="4100" width="30.6640625" style="19" customWidth="1"/>
    <col min="4101" max="4107" width="20.6640625" style="19" customWidth="1"/>
    <col min="4108" max="4352" width="11.5546875" style="19"/>
    <col min="4353" max="4356" width="30.6640625" style="19" customWidth="1"/>
    <col min="4357" max="4363" width="20.6640625" style="19" customWidth="1"/>
    <col min="4364" max="4608" width="11.5546875" style="19"/>
    <col min="4609" max="4612" width="30.6640625" style="19" customWidth="1"/>
    <col min="4613" max="4619" width="20.6640625" style="19" customWidth="1"/>
    <col min="4620" max="4864" width="11.5546875" style="19"/>
    <col min="4865" max="4868" width="30.6640625" style="19" customWidth="1"/>
    <col min="4869" max="4875" width="20.6640625" style="19" customWidth="1"/>
    <col min="4876" max="5120" width="11.5546875" style="19"/>
    <col min="5121" max="5124" width="30.6640625" style="19" customWidth="1"/>
    <col min="5125" max="5131" width="20.6640625" style="19" customWidth="1"/>
    <col min="5132" max="5376" width="11.5546875" style="19"/>
    <col min="5377" max="5380" width="30.6640625" style="19" customWidth="1"/>
    <col min="5381" max="5387" width="20.6640625" style="19" customWidth="1"/>
    <col min="5388" max="5632" width="11.5546875" style="19"/>
    <col min="5633" max="5636" width="30.6640625" style="19" customWidth="1"/>
    <col min="5637" max="5643" width="20.6640625" style="19" customWidth="1"/>
    <col min="5644" max="5888" width="11.5546875" style="19"/>
    <col min="5889" max="5892" width="30.6640625" style="19" customWidth="1"/>
    <col min="5893" max="5899" width="20.6640625" style="19" customWidth="1"/>
    <col min="5900" max="6144" width="11.5546875" style="19"/>
    <col min="6145" max="6148" width="30.6640625" style="19" customWidth="1"/>
    <col min="6149" max="6155" width="20.6640625" style="19" customWidth="1"/>
    <col min="6156" max="6400" width="11.5546875" style="19"/>
    <col min="6401" max="6404" width="30.6640625" style="19" customWidth="1"/>
    <col min="6405" max="6411" width="20.6640625" style="19" customWidth="1"/>
    <col min="6412" max="6656" width="11.5546875" style="19"/>
    <col min="6657" max="6660" width="30.6640625" style="19" customWidth="1"/>
    <col min="6661" max="6667" width="20.6640625" style="19" customWidth="1"/>
    <col min="6668" max="6912" width="11.5546875" style="19"/>
    <col min="6913" max="6916" width="30.6640625" style="19" customWidth="1"/>
    <col min="6917" max="6923" width="20.6640625" style="19" customWidth="1"/>
    <col min="6924" max="7168" width="11.5546875" style="19"/>
    <col min="7169" max="7172" width="30.6640625" style="19" customWidth="1"/>
    <col min="7173" max="7179" width="20.6640625" style="19" customWidth="1"/>
    <col min="7180" max="7424" width="11.5546875" style="19"/>
    <col min="7425" max="7428" width="30.6640625" style="19" customWidth="1"/>
    <col min="7429" max="7435" width="20.6640625" style="19" customWidth="1"/>
    <col min="7436" max="7680" width="11.5546875" style="19"/>
    <col min="7681" max="7684" width="30.6640625" style="19" customWidth="1"/>
    <col min="7685" max="7691" width="20.6640625" style="19" customWidth="1"/>
    <col min="7692" max="7936" width="11.5546875" style="19"/>
    <col min="7937" max="7940" width="30.6640625" style="19" customWidth="1"/>
    <col min="7941" max="7947" width="20.6640625" style="19" customWidth="1"/>
    <col min="7948" max="8192" width="11.5546875" style="19"/>
    <col min="8193" max="8196" width="30.6640625" style="19" customWidth="1"/>
    <col min="8197" max="8203" width="20.6640625" style="19" customWidth="1"/>
    <col min="8204" max="8448" width="11.5546875" style="19"/>
    <col min="8449" max="8452" width="30.6640625" style="19" customWidth="1"/>
    <col min="8453" max="8459" width="20.6640625" style="19" customWidth="1"/>
    <col min="8460" max="8704" width="11.5546875" style="19"/>
    <col min="8705" max="8708" width="30.6640625" style="19" customWidth="1"/>
    <col min="8709" max="8715" width="20.6640625" style="19" customWidth="1"/>
    <col min="8716" max="8960" width="11.5546875" style="19"/>
    <col min="8961" max="8964" width="30.6640625" style="19" customWidth="1"/>
    <col min="8965" max="8971" width="20.6640625" style="19" customWidth="1"/>
    <col min="8972" max="9216" width="11.5546875" style="19"/>
    <col min="9217" max="9220" width="30.6640625" style="19" customWidth="1"/>
    <col min="9221" max="9227" width="20.6640625" style="19" customWidth="1"/>
    <col min="9228" max="9472" width="11.5546875" style="19"/>
    <col min="9473" max="9476" width="30.6640625" style="19" customWidth="1"/>
    <col min="9477" max="9483" width="20.6640625" style="19" customWidth="1"/>
    <col min="9484" max="9728" width="11.5546875" style="19"/>
    <col min="9729" max="9732" width="30.6640625" style="19" customWidth="1"/>
    <col min="9733" max="9739" width="20.6640625" style="19" customWidth="1"/>
    <col min="9740" max="9984" width="11.5546875" style="19"/>
    <col min="9985" max="9988" width="30.6640625" style="19" customWidth="1"/>
    <col min="9989" max="9995" width="20.6640625" style="19" customWidth="1"/>
    <col min="9996" max="10240" width="11.5546875" style="19"/>
    <col min="10241" max="10244" width="30.6640625" style="19" customWidth="1"/>
    <col min="10245" max="10251" width="20.6640625" style="19" customWidth="1"/>
    <col min="10252" max="10496" width="11.5546875" style="19"/>
    <col min="10497" max="10500" width="30.6640625" style="19" customWidth="1"/>
    <col min="10501" max="10507" width="20.6640625" style="19" customWidth="1"/>
    <col min="10508" max="10752" width="11.5546875" style="19"/>
    <col min="10753" max="10756" width="30.6640625" style="19" customWidth="1"/>
    <col min="10757" max="10763" width="20.6640625" style="19" customWidth="1"/>
    <col min="10764" max="11008" width="11.5546875" style="19"/>
    <col min="11009" max="11012" width="30.6640625" style="19" customWidth="1"/>
    <col min="11013" max="11019" width="20.6640625" style="19" customWidth="1"/>
    <col min="11020" max="11264" width="11.5546875" style="19"/>
    <col min="11265" max="11268" width="30.6640625" style="19" customWidth="1"/>
    <col min="11269" max="11275" width="20.6640625" style="19" customWidth="1"/>
    <col min="11276" max="11520" width="11.5546875" style="19"/>
    <col min="11521" max="11524" width="30.6640625" style="19" customWidth="1"/>
    <col min="11525" max="11531" width="20.6640625" style="19" customWidth="1"/>
    <col min="11532" max="11776" width="11.5546875" style="19"/>
    <col min="11777" max="11780" width="30.6640625" style="19" customWidth="1"/>
    <col min="11781" max="11787" width="20.6640625" style="19" customWidth="1"/>
    <col min="11788" max="12032" width="11.5546875" style="19"/>
    <col min="12033" max="12036" width="30.6640625" style="19" customWidth="1"/>
    <col min="12037" max="12043" width="20.6640625" style="19" customWidth="1"/>
    <col min="12044" max="12288" width="11.5546875" style="19"/>
    <col min="12289" max="12292" width="30.6640625" style="19" customWidth="1"/>
    <col min="12293" max="12299" width="20.6640625" style="19" customWidth="1"/>
    <col min="12300" max="12544" width="11.5546875" style="19"/>
    <col min="12545" max="12548" width="30.6640625" style="19" customWidth="1"/>
    <col min="12549" max="12555" width="20.6640625" style="19" customWidth="1"/>
    <col min="12556" max="12800" width="11.5546875" style="19"/>
    <col min="12801" max="12804" width="30.6640625" style="19" customWidth="1"/>
    <col min="12805" max="12811" width="20.6640625" style="19" customWidth="1"/>
    <col min="12812" max="13056" width="11.5546875" style="19"/>
    <col min="13057" max="13060" width="30.6640625" style="19" customWidth="1"/>
    <col min="13061" max="13067" width="20.6640625" style="19" customWidth="1"/>
    <col min="13068" max="13312" width="11.5546875" style="19"/>
    <col min="13313" max="13316" width="30.6640625" style="19" customWidth="1"/>
    <col min="13317" max="13323" width="20.6640625" style="19" customWidth="1"/>
    <col min="13324" max="13568" width="11.5546875" style="19"/>
    <col min="13569" max="13572" width="30.6640625" style="19" customWidth="1"/>
    <col min="13573" max="13579" width="20.6640625" style="19" customWidth="1"/>
    <col min="13580" max="13824" width="11.5546875" style="19"/>
    <col min="13825" max="13828" width="30.6640625" style="19" customWidth="1"/>
    <col min="13829" max="13835" width="20.6640625" style="19" customWidth="1"/>
    <col min="13836" max="14080" width="11.5546875" style="19"/>
    <col min="14081" max="14084" width="30.6640625" style="19" customWidth="1"/>
    <col min="14085" max="14091" width="20.6640625" style="19" customWidth="1"/>
    <col min="14092" max="14336" width="11.5546875" style="19"/>
    <col min="14337" max="14340" width="30.6640625" style="19" customWidth="1"/>
    <col min="14341" max="14347" width="20.6640625" style="19" customWidth="1"/>
    <col min="14348" max="14592" width="11.5546875" style="19"/>
    <col min="14593" max="14596" width="30.6640625" style="19" customWidth="1"/>
    <col min="14597" max="14603" width="20.6640625" style="19" customWidth="1"/>
    <col min="14604" max="14848" width="11.5546875" style="19"/>
    <col min="14849" max="14852" width="30.6640625" style="19" customWidth="1"/>
    <col min="14853" max="14859" width="20.6640625" style="19" customWidth="1"/>
    <col min="14860" max="15104" width="11.5546875" style="19"/>
    <col min="15105" max="15108" width="30.6640625" style="19" customWidth="1"/>
    <col min="15109" max="15115" width="20.6640625" style="19" customWidth="1"/>
    <col min="15116" max="15360" width="11.5546875" style="19"/>
    <col min="15361" max="15364" width="30.6640625" style="19" customWidth="1"/>
    <col min="15365" max="15371" width="20.6640625" style="19" customWidth="1"/>
    <col min="15372" max="15616" width="11.5546875" style="19"/>
    <col min="15617" max="15620" width="30.6640625" style="19" customWidth="1"/>
    <col min="15621" max="15627" width="20.6640625" style="19" customWidth="1"/>
    <col min="15628" max="15872" width="11.5546875" style="19"/>
    <col min="15873" max="15876" width="30.6640625" style="19" customWidth="1"/>
    <col min="15877" max="15883" width="20.6640625" style="19" customWidth="1"/>
    <col min="15884" max="16128" width="11.5546875" style="19"/>
    <col min="16129" max="16132" width="30.6640625" style="19" customWidth="1"/>
    <col min="16133" max="16139" width="20.6640625" style="19" customWidth="1"/>
    <col min="16140" max="16384" width="11.554687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448</v>
      </c>
      <c r="B2" s="65"/>
      <c r="C2" s="66"/>
      <c r="D2" s="66"/>
      <c r="E2" s="66"/>
      <c r="F2" s="66"/>
      <c r="G2" s="66"/>
      <c r="H2" s="66"/>
      <c r="I2" s="66"/>
      <c r="J2" s="66"/>
      <c r="K2" s="67"/>
    </row>
    <row r="3" spans="1:11" ht="60.75" customHeight="1" x14ac:dyDescent="0.3">
      <c r="A3" s="68" t="s">
        <v>0</v>
      </c>
      <c r="B3" s="24" t="s">
        <v>17</v>
      </c>
      <c r="C3" s="84" t="s">
        <v>349</v>
      </c>
      <c r="D3" s="85"/>
      <c r="E3" s="24" t="s">
        <v>350</v>
      </c>
      <c r="F3" s="24" t="s">
        <v>351</v>
      </c>
      <c r="G3" s="24" t="s">
        <v>352</v>
      </c>
      <c r="H3" s="24" t="s">
        <v>353</v>
      </c>
      <c r="I3" s="24" t="s">
        <v>354</v>
      </c>
      <c r="J3" s="24" t="s">
        <v>419</v>
      </c>
      <c r="K3" s="23" t="s">
        <v>420</v>
      </c>
    </row>
    <row r="4" spans="1:11" ht="44.25" customHeight="1" x14ac:dyDescent="0.3">
      <c r="A4" s="71" t="e">
        <f ca="1">_xlfn.XLOOKUP(A2,'PRTSEN YARACUY (ACTUALIZADO)'!AD1:AD73,'PRTSEN YARACUY (ACTUALIZADO)'!P1:P73,"NO EXISTE",0)</f>
        <v>#NAME?</v>
      </c>
      <c r="B4" s="72" t="e">
        <f ca="1">_xlfn.XLOOKUP(A2,'PRTSEN YARACUY (ACTUALIZADO)'!AD1:AD73,'PRTSEN YARACUY (ACTUALIZADO)'!Q1:Q73,"NO EXISTE",0)</f>
        <v>#NAME?</v>
      </c>
      <c r="C4" s="86" t="e">
        <f ca="1">_xlfn.XLOOKUP(A2,'PRTSEN YARACUY (ACTUALIZADO)'!AD1:AD73,'PRTSEN YARACUY (ACTUALIZADO)'!R1:R73,"NO EXISTE",0)</f>
        <v>#NAME?</v>
      </c>
      <c r="D4" s="87"/>
      <c r="E4" s="25" t="e">
        <f ca="1">_xlfn.XLOOKUP(A2,'PRTSEN YARACUY (ACTUALIZADO)'!AD1:AD73,'PRTSEN YARACUY (ACTUALIZADO)'!E1:E73,"NO EXISTE",0)</f>
        <v>#NAME?</v>
      </c>
      <c r="F4" s="25" t="e">
        <f ca="1">_xlfn.XLOOKUP(A2,'PRTSEN YARACUY (ACTUALIZADO)'!AD1:AD73,'PRTSEN YARACUY (ACTUALIZADO)'!I1:I73,"NO EXISTE",0)</f>
        <v>#NAME?</v>
      </c>
      <c r="G4" s="25" t="e">
        <f ca="1">_xlfn.XLOOKUP(A2,'PRTSEN YARACUY (ACTUALIZADO)'!AD1:AD73,'PRTSEN YARACUY (ACTUALIZADO)'!K1:K73,"NO EXISTE",0)</f>
        <v>#NAME?</v>
      </c>
      <c r="H4" s="69" t="e">
        <f ca="1">_xlfn.XLOOKUP(A2,'PRTSEN YARACUY (ACTUALIZADO)'!AD1:AD73,'PRTSEN YARACUY (ACTUALIZADO)'!L1:L73,"NO EXISTE",0)</f>
        <v>#NAME?</v>
      </c>
      <c r="I4" s="25" t="e">
        <f ca="1">_xlfn.XLOOKUP(A2,'PRTSEN YARACUY (ACTUALIZADO)'!AD1:AD73,'PRTSEN YARACUY (ACTUALIZADO)'!M1:M73,"NO EXISTE",0)</f>
        <v>#NAME?</v>
      </c>
      <c r="J4" s="25" t="e">
        <f ca="1">_xlfn.XLOOKUP(A2,'PRTSEN YARACUY (ACTUALIZADO)'!AD1:AD73,'PRTSEN YARACUY (ACTUALIZADO)'!N1:N73,"NO EXISTE",0)</f>
        <v>#NAME?</v>
      </c>
      <c r="K4" s="47" t="e">
        <f ca="1">_xlfn.XLOOKUP(A2,'PRTSEN YARACUY (ACTUALIZADO)'!AD1:AD73,'PRTSEN YARACUY (ACTUALIZADO)'!O1:O73,"NO EXISTE",0)</f>
        <v>#NAME?</v>
      </c>
    </row>
    <row r="5" spans="1:11" ht="29.25" customHeight="1" x14ac:dyDescent="0.3">
      <c r="A5" s="81" t="s">
        <v>6</v>
      </c>
      <c r="B5" s="82"/>
      <c r="C5" s="82"/>
      <c r="D5" s="83"/>
      <c r="E5" s="88" t="s">
        <v>355</v>
      </c>
      <c r="F5" s="82"/>
      <c r="G5" s="82"/>
      <c r="H5" s="82"/>
      <c r="I5" s="82"/>
      <c r="J5" s="82"/>
      <c r="K5" s="89"/>
    </row>
    <row r="6" spans="1:11" ht="53.25" customHeight="1" x14ac:dyDescent="0.3">
      <c r="A6" s="90" t="e">
        <f ca="1">_xlfn.XLOOKUP(A2,'PRTSEN YARACUY (ACTUALIZADO)'!AD1:AD73,'PRTSEN YARACUY (ACTUALIZADO)'!B1:B73,"NO EXISTE",0)</f>
        <v>#NAME?</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e">
        <f ca="1">_xlfn.XLOOKUP(A2,'PRTSEN YARACUY (ACTUALIZADO)'!AD1:AD73,'PRTSEN YARACUY (ACTUALIZADO)'!C1:C73,"NO EXISTE",0)</f>
        <v>#NAME?</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e">
        <f ca="1">_xlfn.XLOOKUP(A2,'PRTSEN YARACUY (ACTUALIZADO)'!AD1:AD73,'PRTSEN YARACUY (ACTUALIZADO)'!D1:D73,"NO EXISTE",0)</f>
        <v>#NAME?</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e">
        <f ca="1">_xlfn.XLOOKUP(A2,'PRTSEN YARACUY (ACTUALIZADO)'!AD1:AD73,'PRTSEN YARACUY (ACTUALIZADO)'!F1:F73,"NO EXISTE",0)</f>
        <v>#NAME?</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t="e">
        <f ca="1">(YEAR(D16)-YEAR(C16))*12 + MONTH(D16)-MONTH(C16)</f>
        <v>#NAME?</v>
      </c>
      <c r="C16" s="25" t="e">
        <f ca="1">_xlfn.XLOOKUP(A2,'PRTSEN YARACUY (ACTUALIZADO)'!AD1:AD73,'PRTSEN YARACUY (ACTUALIZADO)'!U1:U73,"SIN FECHA",0)</f>
        <v>#NAME?</v>
      </c>
      <c r="D16" s="25" t="e">
        <f ca="1">_xlfn.XLOOKUP(A2,'PRTSEN YARACUY (ACTUALIZADO)'!AD1:AD73,'PRTSEN YARACUY (ACTUALIZADO)'!V1:V73,"SIN FECHA",0)</f>
        <v>#NAME?</v>
      </c>
      <c r="E16" s="99"/>
      <c r="F16" s="100"/>
      <c r="G16" s="100"/>
      <c r="H16" s="100"/>
      <c r="I16" s="100"/>
      <c r="J16" s="100"/>
      <c r="K16" s="101"/>
    </row>
    <row r="17" spans="1:11" ht="24.75" customHeight="1" x14ac:dyDescent="0.3">
      <c r="A17" s="108" t="s">
        <v>361</v>
      </c>
      <c r="B17" s="110" t="e">
        <f ca="1">_xlfn.XLOOKUP(A2,'PRTSEN YARACUY (ACTUALIZADO)'!AD1:AD73,'PRTSEN YARACUY (ACTUALIZADO)'!G1:G73,"SIN CALCULOS",0)</f>
        <v>#NAME?</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t="e">
        <f ca="1">_xlfn.XLOOKUP($A$2,'PRTSEN YARACUY (ACTUALIZADO)'!$AD$1:$AD$73,'PRTSEN YARACUY (ACTUALIZADO)'!W1:W73,"0",0)</f>
        <v>#NAME?</v>
      </c>
      <c r="F18" s="54" t="e">
        <f ca="1">_xlfn.XLOOKUP($A$2,'PRTSEN YARACUY (ACTUALIZADO)'!$AD$1:$AD$73,'PRTSEN YARACUY (ACTUALIZADO)'!X1:X73,"0",0)</f>
        <v>#NAME?</v>
      </c>
      <c r="G18" s="54" t="e">
        <f ca="1">_xlfn.XLOOKUP($A$2,'PRTSEN YARACUY (ACTUALIZADO)'!$AD$1:$AD$73,'PRTSEN YARACUY (ACTUALIZADO)'!Y1:Y73,"0",0)</f>
        <v>#NAME?</v>
      </c>
      <c r="H18" s="54" t="e">
        <f ca="1">_xlfn.XLOOKUP($A$2,'PRTSEN YARACUY (ACTUALIZADO)'!$AD$1:$AD$73,'PRTSEN YARACUY (ACTUALIZADO)'!Z1:Z73,"0",0)</f>
        <v>#NAME?</v>
      </c>
      <c r="I18" s="54" t="e">
        <f ca="1">_xlfn.XLOOKUP($A$2,'PRTSEN YARACUY (ACTUALIZADO)'!$AD$1:$AD$73,'PRTSEN YARACUY (ACTUALIZADO)'!AA1:AA73,"0",0)</f>
        <v>#NAME?</v>
      </c>
      <c r="J18" s="54" t="e">
        <f ca="1">_xlfn.XLOOKUP($A$2,'PRTSEN YARACUY (ACTUALIZADO)'!$AD$1:$AD$73,'PRTSEN YARACUY (ACTUALIZADO)'!AB1:AB73,"0",0)</f>
        <v>#NAME?</v>
      </c>
      <c r="K18" s="77" t="e">
        <f ca="1">_xlfn.XLOOKUP($A$2,'PRTSEN YARACUY (ACTUALIZADO)'!$AD$1:$AD$73,'PRTSEN YARACUY (ACTUALIZADO)'!AC1:AC73,"0",0)</f>
        <v>#NAME?</v>
      </c>
    </row>
    <row r="19" spans="1:11" ht="42" customHeight="1" x14ac:dyDescent="0.3">
      <c r="A19" s="81" t="s">
        <v>363</v>
      </c>
      <c r="B19" s="82"/>
      <c r="C19" s="82"/>
      <c r="D19" s="82"/>
      <c r="E19" s="82"/>
      <c r="F19" s="82"/>
      <c r="G19" s="82"/>
      <c r="H19" s="82"/>
      <c r="I19" s="82"/>
      <c r="J19" s="82"/>
      <c r="K19" s="89"/>
    </row>
    <row r="20" spans="1:11" ht="123.75" customHeight="1" thickBot="1" x14ac:dyDescent="0.35">
      <c r="A20" s="105" t="e">
        <f ca="1">IF(_xlfn.XLOOKUP(A2,'PRTSEN YARACUY (ACTUALIZADO)'!AD1:AD73,'PRTSEN YARACUY (ACTUALIZADO)'!AF1:AF73,"",0)=0,"",_xlfn.XLOOKUP(A2,'PRTSEN YARACUY (ACTUALIZADO)'!AD1:AD73,'PRTSEN YARACUY (ACTUALIZADO)'!AF1:AF73,"",0))</f>
        <v>#NAME?</v>
      </c>
      <c r="B20" s="106"/>
      <c r="C20" s="106"/>
      <c r="D20" s="106"/>
      <c r="E20" s="106"/>
      <c r="F20" s="106"/>
      <c r="G20" s="106"/>
      <c r="H20" s="106"/>
      <c r="I20" s="106"/>
      <c r="J20" s="106"/>
      <c r="K20" s="107"/>
    </row>
  </sheetData>
  <mergeCells count="21">
    <mergeCell ref="A19:K19"/>
    <mergeCell ref="A20:K20"/>
    <mergeCell ref="A15:A16"/>
    <mergeCell ref="A17:A18"/>
    <mergeCell ref="B17:B18"/>
    <mergeCell ref="C17:C18"/>
    <mergeCell ref="D17:D18"/>
    <mergeCell ref="A13:D13"/>
    <mergeCell ref="C3:D3"/>
    <mergeCell ref="C4:D4"/>
    <mergeCell ref="A5:D5"/>
    <mergeCell ref="E5:K5"/>
    <mergeCell ref="A6:D6"/>
    <mergeCell ref="E6:K16"/>
    <mergeCell ref="A7:D7"/>
    <mergeCell ref="A8:D8"/>
    <mergeCell ref="A9:D9"/>
    <mergeCell ref="A10:D10"/>
    <mergeCell ref="A11:D11"/>
    <mergeCell ref="A12:D12"/>
    <mergeCell ref="A14:D14"/>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rgb="FFFF0000"/>
  </sheetPr>
  <dimension ref="A4:Y51"/>
  <sheetViews>
    <sheetView showGridLines="0" topLeftCell="A2" zoomScale="60" zoomScaleNormal="60" workbookViewId="0">
      <selection activeCell="A2" sqref="A2"/>
    </sheetView>
  </sheetViews>
  <sheetFormatPr baseColWidth="10" defaultColWidth="11.44140625" defaultRowHeight="14.4" x14ac:dyDescent="0.3"/>
  <cols>
    <col min="1" max="1" width="23.88671875" style="29" customWidth="1"/>
    <col min="2" max="2" width="43.5546875" style="29" customWidth="1"/>
    <col min="3" max="3" width="1.33203125" style="26" customWidth="1"/>
    <col min="4" max="4" width="18.6640625" style="29" customWidth="1"/>
    <col min="5" max="5" width="20.6640625" style="29" customWidth="1"/>
    <col min="6" max="6" width="1" style="26" customWidth="1"/>
    <col min="7" max="7" width="18.6640625" style="29" customWidth="1"/>
    <col min="8" max="8" width="20.6640625" style="29" customWidth="1"/>
    <col min="9" max="9" width="0.88671875" style="26" customWidth="1"/>
    <col min="10" max="10" width="18.6640625" style="29" customWidth="1"/>
    <col min="11" max="11" width="20.6640625" style="29" customWidth="1"/>
    <col min="12" max="12" width="1" style="26" customWidth="1"/>
    <col min="13" max="13" width="18.6640625" style="29" customWidth="1"/>
    <col min="14" max="14" width="20.6640625" style="29" customWidth="1"/>
    <col min="15" max="15" width="1" style="26" customWidth="1"/>
    <col min="16" max="16" width="18.6640625" style="29" customWidth="1"/>
    <col min="17" max="17" width="20.6640625" style="29" customWidth="1"/>
    <col min="18" max="18" width="1.109375" style="26" customWidth="1"/>
    <col min="19" max="19" width="34.109375" style="29" customWidth="1"/>
    <col min="20" max="21" width="11.44140625" style="26"/>
    <col min="22" max="22" width="11.44140625" style="29"/>
    <col min="23" max="23" width="30.88671875" style="29" customWidth="1"/>
    <col min="24" max="24" width="11.44140625" style="29"/>
    <col min="25" max="25" width="22.88671875" style="29" customWidth="1"/>
    <col min="26" max="16384" width="11.44140625" style="29"/>
  </cols>
  <sheetData>
    <row r="4" spans="1:25" s="26" customFormat="1" ht="17.399999999999999" x14ac:dyDescent="0.3">
      <c r="A4" s="73" t="s">
        <v>4</v>
      </c>
      <c r="B4" s="43"/>
      <c r="C4" s="44"/>
      <c r="D4" s="45">
        <v>2</v>
      </c>
      <c r="E4" s="45">
        <v>3</v>
      </c>
      <c r="F4" s="44"/>
      <c r="G4" s="44"/>
      <c r="H4" s="44"/>
      <c r="I4" s="44"/>
      <c r="J4" s="46">
        <v>6</v>
      </c>
      <c r="K4" s="46">
        <v>7</v>
      </c>
      <c r="L4" s="44"/>
      <c r="M4" s="46">
        <v>8</v>
      </c>
      <c r="N4" s="46">
        <v>9</v>
      </c>
      <c r="O4" s="44"/>
      <c r="P4" s="45">
        <v>10</v>
      </c>
      <c r="Q4" s="45">
        <v>11</v>
      </c>
      <c r="R4" s="44"/>
      <c r="S4" s="44"/>
      <c r="T4" s="44"/>
      <c r="V4" s="29"/>
      <c r="W4" s="29"/>
      <c r="X4" s="29"/>
      <c r="Y4" s="29"/>
    </row>
    <row r="6" spans="1:25" s="26" customFormat="1" x14ac:dyDescent="0.3">
      <c r="B6" s="27"/>
      <c r="V6" s="29"/>
      <c r="W6" s="29"/>
      <c r="X6" s="29"/>
      <c r="Y6" s="29"/>
    </row>
    <row r="7" spans="1:25" s="26" customFormat="1" x14ac:dyDescent="0.3">
      <c r="B7" s="27"/>
      <c r="V7" s="29"/>
      <c r="W7" s="29"/>
      <c r="X7" s="29"/>
      <c r="Y7" s="29"/>
    </row>
    <row r="8" spans="1:25" s="26" customFormat="1" ht="16.8" x14ac:dyDescent="0.3">
      <c r="A8" s="28"/>
      <c r="V8" s="29"/>
      <c r="W8" s="29"/>
      <c r="X8" s="29"/>
      <c r="Y8" s="29"/>
    </row>
    <row r="9" spans="1:25" s="26" customFormat="1" x14ac:dyDescent="0.3">
      <c r="A9" s="29"/>
      <c r="B9" s="27"/>
      <c r="V9" s="29"/>
      <c r="W9" s="29"/>
      <c r="X9" s="29"/>
      <c r="Y9" s="29"/>
    </row>
    <row r="10" spans="1:25" s="26" customFormat="1" x14ac:dyDescent="0.3">
      <c r="A10" s="29"/>
      <c r="B10" s="29"/>
      <c r="V10" s="29"/>
      <c r="W10" s="29"/>
      <c r="X10" s="29"/>
      <c r="Y10" s="29"/>
    </row>
    <row r="11" spans="1:25" s="26" customFormat="1" x14ac:dyDescent="0.3">
      <c r="B11" s="29"/>
      <c r="V11" s="29"/>
      <c r="W11" s="29"/>
      <c r="X11" s="29"/>
      <c r="Y11" s="29"/>
    </row>
    <row r="12" spans="1:25" s="26" customFormat="1" x14ac:dyDescent="0.3">
      <c r="A12" s="30"/>
      <c r="B12" s="31"/>
      <c r="C12" s="30"/>
      <c r="D12" s="30"/>
      <c r="E12" s="30"/>
      <c r="F12" s="30"/>
      <c r="G12" s="30"/>
      <c r="H12" s="30"/>
      <c r="I12" s="30"/>
      <c r="J12" s="30"/>
      <c r="K12" s="30"/>
      <c r="L12" s="30"/>
      <c r="M12" s="30"/>
      <c r="N12" s="30"/>
      <c r="O12" s="30"/>
      <c r="P12" s="30"/>
      <c r="Q12" s="30"/>
      <c r="R12" s="30"/>
      <c r="S12" s="30"/>
      <c r="V12" s="29"/>
      <c r="W12" s="29"/>
      <c r="X12" s="29"/>
      <c r="Y12" s="29"/>
    </row>
    <row r="13" spans="1:25" s="26" customFormat="1" ht="15" x14ac:dyDescent="0.3">
      <c r="A13" s="75" t="s">
        <v>391</v>
      </c>
      <c r="B13" s="74" t="s">
        <v>392</v>
      </c>
      <c r="C13" s="30"/>
      <c r="D13" s="138" t="s">
        <v>393</v>
      </c>
      <c r="E13" s="138"/>
      <c r="F13" s="33"/>
      <c r="G13" s="138" t="s">
        <v>394</v>
      </c>
      <c r="H13" s="138"/>
      <c r="I13" s="33"/>
      <c r="J13" s="138" t="s">
        <v>395</v>
      </c>
      <c r="K13" s="138"/>
      <c r="L13" s="33"/>
      <c r="M13" s="138" t="s">
        <v>396</v>
      </c>
      <c r="N13" s="138"/>
      <c r="O13" s="33"/>
      <c r="P13" s="138" t="s">
        <v>397</v>
      </c>
      <c r="Q13" s="138"/>
      <c r="R13" s="32"/>
      <c r="S13" s="134" t="s">
        <v>398</v>
      </c>
      <c r="V13" s="29"/>
      <c r="W13" s="29"/>
      <c r="X13" s="29"/>
      <c r="Y13" s="29"/>
    </row>
    <row r="14" spans="1:25" s="26" customFormat="1" ht="15" x14ac:dyDescent="0.3">
      <c r="A14" s="75" t="s">
        <v>399</v>
      </c>
      <c r="B14" s="31"/>
      <c r="C14" s="30"/>
      <c r="D14" s="138"/>
      <c r="E14" s="138"/>
      <c r="F14" s="33"/>
      <c r="G14" s="138"/>
      <c r="H14" s="138"/>
      <c r="I14" s="33"/>
      <c r="J14" s="138"/>
      <c r="K14" s="138"/>
      <c r="L14" s="33"/>
      <c r="M14" s="138"/>
      <c r="N14" s="138"/>
      <c r="O14" s="33"/>
      <c r="P14" s="138"/>
      <c r="Q14" s="138"/>
      <c r="R14" s="32"/>
      <c r="S14" s="134"/>
      <c r="V14" s="29"/>
      <c r="W14" s="29"/>
      <c r="X14" s="29"/>
      <c r="Y14" s="29"/>
    </row>
    <row r="15" spans="1:25" s="26" customFormat="1" x14ac:dyDescent="0.3">
      <c r="A15" s="30"/>
      <c r="B15" s="31"/>
      <c r="C15" s="30"/>
      <c r="D15" s="138"/>
      <c r="E15" s="138"/>
      <c r="F15" s="33"/>
      <c r="G15" s="138"/>
      <c r="H15" s="138"/>
      <c r="I15" s="33"/>
      <c r="J15" s="138"/>
      <c r="K15" s="138"/>
      <c r="L15" s="33"/>
      <c r="M15" s="138"/>
      <c r="N15" s="138"/>
      <c r="O15" s="33"/>
      <c r="P15" s="138"/>
      <c r="Q15" s="138"/>
      <c r="R15" s="32"/>
      <c r="S15" s="134"/>
      <c r="V15" s="29"/>
      <c r="W15" s="29"/>
      <c r="X15" s="29"/>
      <c r="Y15" s="29"/>
    </row>
    <row r="16" spans="1:25" s="26" customFormat="1" x14ac:dyDescent="0.3">
      <c r="A16" s="135" t="s">
        <v>417</v>
      </c>
      <c r="B16" s="136" t="str">
        <f>+A4</f>
        <v>YARACUY</v>
      </c>
      <c r="C16" s="30"/>
      <c r="D16" s="34" t="s">
        <v>400</v>
      </c>
      <c r="E16" s="34" t="s">
        <v>401</v>
      </c>
      <c r="F16" s="35"/>
      <c r="G16" s="34" t="s">
        <v>400</v>
      </c>
      <c r="H16" s="34" t="s">
        <v>401</v>
      </c>
      <c r="I16" s="35"/>
      <c r="J16" s="34" t="s">
        <v>400</v>
      </c>
      <c r="K16" s="34" t="s">
        <v>401</v>
      </c>
      <c r="L16" s="35"/>
      <c r="M16" s="34" t="s">
        <v>400</v>
      </c>
      <c r="N16" s="34" t="s">
        <v>401</v>
      </c>
      <c r="O16" s="35"/>
      <c r="P16" s="34" t="s">
        <v>400</v>
      </c>
      <c r="Q16" s="34" t="s">
        <v>401</v>
      </c>
      <c r="R16" s="35"/>
      <c r="S16" s="34" t="s">
        <v>398</v>
      </c>
      <c r="V16" s="29"/>
      <c r="W16" s="29"/>
      <c r="X16" s="29"/>
      <c r="Y16" s="29"/>
    </row>
    <row r="17" spans="1:25" s="26" customFormat="1" x14ac:dyDescent="0.3">
      <c r="A17" s="135"/>
      <c r="B17" s="137"/>
      <c r="C17" s="30"/>
      <c r="D17" s="34" t="s">
        <v>402</v>
      </c>
      <c r="E17" s="34" t="s">
        <v>403</v>
      </c>
      <c r="F17" s="35"/>
      <c r="G17" s="34" t="s">
        <v>404</v>
      </c>
      <c r="H17" s="34" t="s">
        <v>403</v>
      </c>
      <c r="I17" s="35"/>
      <c r="J17" s="34" t="s">
        <v>405</v>
      </c>
      <c r="K17" s="34" t="s">
        <v>403</v>
      </c>
      <c r="L17" s="35"/>
      <c r="M17" s="34" t="s">
        <v>406</v>
      </c>
      <c r="N17" s="34" t="s">
        <v>403</v>
      </c>
      <c r="O17" s="35"/>
      <c r="P17" s="34" t="s">
        <v>407</v>
      </c>
      <c r="Q17" s="34" t="s">
        <v>403</v>
      </c>
      <c r="R17" s="35"/>
      <c r="S17" s="34" t="s">
        <v>403</v>
      </c>
      <c r="V17" s="29"/>
      <c r="W17" s="29"/>
      <c r="X17" s="29"/>
      <c r="Y17" s="29"/>
    </row>
    <row r="18" spans="1:25" s="26" customFormat="1" x14ac:dyDescent="0.3">
      <c r="A18" s="30"/>
      <c r="B18" s="30"/>
      <c r="C18" s="30"/>
      <c r="D18" s="30"/>
      <c r="E18" s="30"/>
      <c r="F18" s="30"/>
      <c r="G18" s="30"/>
      <c r="H18" s="30"/>
      <c r="I18" s="30"/>
      <c r="J18" s="30"/>
      <c r="K18" s="30"/>
      <c r="L18" s="30"/>
      <c r="M18" s="30"/>
      <c r="N18" s="30"/>
      <c r="O18" s="30"/>
      <c r="P18" s="30"/>
      <c r="Q18" s="30"/>
      <c r="R18" s="30"/>
      <c r="S18" s="30"/>
      <c r="V18" s="29"/>
      <c r="W18" s="29"/>
      <c r="X18" s="29"/>
      <c r="Y18" s="29"/>
    </row>
    <row r="19" spans="1:25" s="26" customFormat="1" x14ac:dyDescent="0.3">
      <c r="A19" s="129" t="s">
        <v>408</v>
      </c>
      <c r="B19" s="129"/>
      <c r="C19" s="30"/>
      <c r="D19" s="128">
        <v>1</v>
      </c>
      <c r="E19" s="116">
        <v>0.42499999999999999</v>
      </c>
      <c r="F19" s="30"/>
      <c r="G19" s="128">
        <v>69</v>
      </c>
      <c r="H19" s="116">
        <v>10.813499155236311</v>
      </c>
      <c r="I19" s="30"/>
      <c r="J19" s="128">
        <v>0</v>
      </c>
      <c r="K19" s="116">
        <v>0</v>
      </c>
      <c r="L19" s="30"/>
      <c r="M19" s="128">
        <v>0</v>
      </c>
      <c r="N19" s="116">
        <v>0</v>
      </c>
      <c r="O19" s="30"/>
      <c r="P19" s="128">
        <v>2</v>
      </c>
      <c r="Q19" s="116">
        <v>0.68369999999999997</v>
      </c>
      <c r="R19" s="30"/>
      <c r="S19" s="116">
        <f>E19+H19+K19+N19+Q19</f>
        <v>11.922199155236312</v>
      </c>
      <c r="V19" s="29"/>
      <c r="W19" s="29"/>
      <c r="X19" s="29"/>
      <c r="Y19" s="29"/>
    </row>
    <row r="20" spans="1:25" s="26" customFormat="1" x14ac:dyDescent="0.3">
      <c r="A20" s="129"/>
      <c r="B20" s="129"/>
      <c r="C20" s="30"/>
      <c r="D20" s="128"/>
      <c r="E20" s="116"/>
      <c r="F20" s="30"/>
      <c r="G20" s="128"/>
      <c r="H20" s="116"/>
      <c r="I20" s="30"/>
      <c r="J20" s="128"/>
      <c r="K20" s="116"/>
      <c r="L20" s="30"/>
      <c r="M20" s="128"/>
      <c r="N20" s="116"/>
      <c r="O20" s="30"/>
      <c r="P20" s="128"/>
      <c r="Q20" s="116"/>
      <c r="R20" s="30"/>
      <c r="S20" s="116"/>
      <c r="V20" s="29"/>
      <c r="W20" s="29"/>
      <c r="X20" s="29"/>
      <c r="Y20" s="29"/>
    </row>
    <row r="21" spans="1:25" s="26" customFormat="1" x14ac:dyDescent="0.3">
      <c r="A21" s="129"/>
      <c r="B21" s="129"/>
      <c r="C21" s="30"/>
      <c r="D21" s="128"/>
      <c r="E21" s="116"/>
      <c r="F21" s="30"/>
      <c r="G21" s="128"/>
      <c r="H21" s="116"/>
      <c r="I21" s="30"/>
      <c r="J21" s="128"/>
      <c r="K21" s="116"/>
      <c r="L21" s="30"/>
      <c r="M21" s="128"/>
      <c r="N21" s="116"/>
      <c r="O21" s="30"/>
      <c r="P21" s="128"/>
      <c r="Q21" s="116"/>
      <c r="R21" s="30"/>
      <c r="S21" s="116"/>
      <c r="V21" s="29"/>
      <c r="W21" s="29"/>
      <c r="X21" s="29"/>
      <c r="Y21" s="29"/>
    </row>
    <row r="22" spans="1:25" s="26" customFormat="1" x14ac:dyDescent="0.3">
      <c r="A22" s="129"/>
      <c r="B22" s="129"/>
      <c r="C22" s="30"/>
      <c r="D22" s="128"/>
      <c r="E22" s="116"/>
      <c r="F22" s="30"/>
      <c r="G22" s="128"/>
      <c r="H22" s="116"/>
      <c r="I22" s="30"/>
      <c r="J22" s="128"/>
      <c r="K22" s="116"/>
      <c r="L22" s="30"/>
      <c r="M22" s="128"/>
      <c r="N22" s="116"/>
      <c r="O22" s="30"/>
      <c r="P22" s="128"/>
      <c r="Q22" s="116"/>
      <c r="R22" s="30"/>
      <c r="S22" s="116"/>
      <c r="V22" s="29"/>
      <c r="W22" s="29"/>
      <c r="X22" s="29"/>
      <c r="Y22" s="29"/>
    </row>
    <row r="23" spans="1:25" s="26" customFormat="1" x14ac:dyDescent="0.3">
      <c r="A23" s="129"/>
      <c r="B23" s="129"/>
      <c r="C23" s="30"/>
      <c r="D23" s="128"/>
      <c r="E23" s="116"/>
      <c r="F23" s="30"/>
      <c r="G23" s="128"/>
      <c r="H23" s="116"/>
      <c r="I23" s="30"/>
      <c r="J23" s="128"/>
      <c r="K23" s="116"/>
      <c r="L23" s="30"/>
      <c r="M23" s="128"/>
      <c r="N23" s="116"/>
      <c r="O23" s="30"/>
      <c r="P23" s="128"/>
      <c r="Q23" s="116"/>
      <c r="R23" s="30"/>
      <c r="S23" s="116"/>
      <c r="V23" s="29"/>
      <c r="W23" s="29"/>
      <c r="X23" s="29"/>
      <c r="Y23" s="29"/>
    </row>
    <row r="24" spans="1:25" s="26" customFormat="1" x14ac:dyDescent="0.3">
      <c r="A24" s="36"/>
      <c r="B24" s="36"/>
      <c r="C24" s="30"/>
      <c r="D24" s="30"/>
      <c r="E24" s="30"/>
      <c r="F24" s="30"/>
      <c r="G24" s="30"/>
      <c r="H24" s="30"/>
      <c r="I24" s="30"/>
      <c r="J24" s="30"/>
      <c r="K24" s="30"/>
      <c r="L24" s="30"/>
      <c r="M24" s="30"/>
      <c r="N24" s="30"/>
      <c r="O24" s="30"/>
      <c r="P24" s="30"/>
      <c r="Q24" s="30"/>
      <c r="R24" s="30"/>
      <c r="S24" s="30"/>
      <c r="V24" s="29"/>
      <c r="W24" s="29"/>
      <c r="X24" s="29"/>
      <c r="Y24" s="29"/>
    </row>
    <row r="25" spans="1:25" s="26" customFormat="1" x14ac:dyDescent="0.3">
      <c r="A25" s="129" t="s">
        <v>409</v>
      </c>
      <c r="B25" s="129"/>
      <c r="C25" s="30"/>
      <c r="D25" s="128">
        <v>0</v>
      </c>
      <c r="E25" s="116">
        <v>0</v>
      </c>
      <c r="F25" s="30"/>
      <c r="G25" s="128">
        <v>3</v>
      </c>
      <c r="H25" s="116">
        <v>0.72675999999999996</v>
      </c>
      <c r="I25" s="30"/>
      <c r="J25" s="128">
        <v>0</v>
      </c>
      <c r="K25" s="116">
        <v>0</v>
      </c>
      <c r="L25" s="30"/>
      <c r="M25" s="128">
        <v>1</v>
      </c>
      <c r="N25" s="116">
        <v>0.35027386838031699</v>
      </c>
      <c r="O25" s="30"/>
      <c r="P25" s="128">
        <v>0</v>
      </c>
      <c r="Q25" s="116">
        <v>0</v>
      </c>
      <c r="R25" s="30"/>
      <c r="S25" s="116">
        <f>E25+H25+K25+N25+Q25</f>
        <v>1.0770338683803169</v>
      </c>
      <c r="V25" s="29"/>
      <c r="W25" s="29"/>
      <c r="X25" s="29"/>
      <c r="Y25" s="29"/>
    </row>
    <row r="26" spans="1:25" s="26" customFormat="1" x14ac:dyDescent="0.3">
      <c r="A26" s="129"/>
      <c r="B26" s="129"/>
      <c r="C26" s="30"/>
      <c r="D26" s="128"/>
      <c r="E26" s="116"/>
      <c r="F26" s="30"/>
      <c r="G26" s="128"/>
      <c r="H26" s="116"/>
      <c r="I26" s="30"/>
      <c r="J26" s="128"/>
      <c r="K26" s="116"/>
      <c r="L26" s="30"/>
      <c r="M26" s="128"/>
      <c r="N26" s="116"/>
      <c r="O26" s="30"/>
      <c r="P26" s="128"/>
      <c r="Q26" s="116"/>
      <c r="R26" s="30"/>
      <c r="S26" s="116"/>
      <c r="V26" s="29"/>
      <c r="W26" s="29"/>
      <c r="X26" s="29"/>
      <c r="Y26" s="29"/>
    </row>
    <row r="27" spans="1:25" s="26" customFormat="1" x14ac:dyDescent="0.3">
      <c r="A27" s="129"/>
      <c r="B27" s="129"/>
      <c r="C27" s="30"/>
      <c r="D27" s="128"/>
      <c r="E27" s="116"/>
      <c r="F27" s="30"/>
      <c r="G27" s="128"/>
      <c r="H27" s="116"/>
      <c r="I27" s="30"/>
      <c r="J27" s="128"/>
      <c r="K27" s="116"/>
      <c r="L27" s="30"/>
      <c r="M27" s="128"/>
      <c r="N27" s="116"/>
      <c r="O27" s="30"/>
      <c r="P27" s="128"/>
      <c r="Q27" s="116"/>
      <c r="R27" s="30"/>
      <c r="S27" s="116"/>
      <c r="V27" s="29"/>
      <c r="W27" s="29"/>
      <c r="X27" s="29"/>
      <c r="Y27" s="29"/>
    </row>
    <row r="28" spans="1:25" s="26" customFormat="1" x14ac:dyDescent="0.3">
      <c r="A28" s="129"/>
      <c r="B28" s="129"/>
      <c r="C28" s="30"/>
      <c r="D28" s="128"/>
      <c r="E28" s="116"/>
      <c r="F28" s="30"/>
      <c r="G28" s="128"/>
      <c r="H28" s="116"/>
      <c r="I28" s="30"/>
      <c r="J28" s="128"/>
      <c r="K28" s="116"/>
      <c r="L28" s="30"/>
      <c r="M28" s="128"/>
      <c r="N28" s="116"/>
      <c r="O28" s="30"/>
      <c r="P28" s="128"/>
      <c r="Q28" s="116"/>
      <c r="R28" s="30"/>
      <c r="S28" s="116"/>
      <c r="V28" s="29"/>
      <c r="W28" s="29"/>
      <c r="X28" s="29"/>
      <c r="Y28" s="29"/>
    </row>
    <row r="29" spans="1:25" s="26" customFormat="1" x14ac:dyDescent="0.3">
      <c r="A29" s="129"/>
      <c r="B29" s="129"/>
      <c r="C29" s="30"/>
      <c r="D29" s="128"/>
      <c r="E29" s="116"/>
      <c r="F29" s="30"/>
      <c r="G29" s="128"/>
      <c r="H29" s="116"/>
      <c r="I29" s="30"/>
      <c r="J29" s="128"/>
      <c r="K29" s="116"/>
      <c r="L29" s="30"/>
      <c r="M29" s="128"/>
      <c r="N29" s="116"/>
      <c r="O29" s="30"/>
      <c r="P29" s="128"/>
      <c r="Q29" s="116"/>
      <c r="R29" s="30"/>
      <c r="S29" s="116"/>
      <c r="V29" s="29"/>
      <c r="W29" s="29"/>
      <c r="X29" s="29"/>
      <c r="Y29" s="29"/>
    </row>
    <row r="30" spans="1:25" s="26" customFormat="1" x14ac:dyDescent="0.3">
      <c r="A30" s="30"/>
      <c r="B30" s="30"/>
      <c r="C30" s="30"/>
      <c r="D30" s="30"/>
      <c r="E30" s="30"/>
      <c r="F30" s="30"/>
      <c r="G30" s="30"/>
      <c r="H30" s="30"/>
      <c r="I30" s="30"/>
      <c r="J30" s="30"/>
      <c r="K30" s="30"/>
      <c r="L30" s="30"/>
      <c r="M30" s="30"/>
      <c r="N30" s="30"/>
      <c r="O30" s="30"/>
      <c r="P30" s="30"/>
      <c r="Q30" s="30"/>
      <c r="R30" s="30"/>
      <c r="S30" s="30"/>
      <c r="V30" s="29"/>
      <c r="W30" s="29"/>
      <c r="X30" s="29"/>
      <c r="Y30" s="29"/>
    </row>
    <row r="31" spans="1:25" s="26" customFormat="1" ht="15" customHeight="1" x14ac:dyDescent="0.3">
      <c r="A31" s="117" t="s">
        <v>410</v>
      </c>
      <c r="B31" s="117"/>
      <c r="C31" s="30"/>
      <c r="D31" s="118" t="s">
        <v>418</v>
      </c>
      <c r="E31" s="119"/>
      <c r="F31" s="119"/>
      <c r="G31" s="119"/>
      <c r="H31" s="119"/>
      <c r="I31" s="119"/>
      <c r="J31" s="119"/>
      <c r="K31" s="119"/>
      <c r="L31" s="119"/>
      <c r="M31" s="119"/>
      <c r="N31" s="119"/>
      <c r="O31" s="119"/>
      <c r="P31" s="119"/>
      <c r="Q31" s="120"/>
      <c r="R31" s="30"/>
      <c r="S31" s="116">
        <v>1.1125</v>
      </c>
      <c r="V31" s="29"/>
      <c r="W31" s="29"/>
      <c r="X31" s="29"/>
      <c r="Y31" s="29"/>
    </row>
    <row r="32" spans="1:25" s="26" customFormat="1" ht="15" customHeight="1" x14ac:dyDescent="0.3">
      <c r="A32" s="117"/>
      <c r="B32" s="117"/>
      <c r="C32" s="30"/>
      <c r="D32" s="121"/>
      <c r="E32" s="122"/>
      <c r="F32" s="122"/>
      <c r="G32" s="122"/>
      <c r="H32" s="122"/>
      <c r="I32" s="122"/>
      <c r="J32" s="122"/>
      <c r="K32" s="122"/>
      <c r="L32" s="122"/>
      <c r="M32" s="122"/>
      <c r="N32" s="122"/>
      <c r="O32" s="122"/>
      <c r="P32" s="122"/>
      <c r="Q32" s="123"/>
      <c r="R32" s="30"/>
      <c r="S32" s="116"/>
      <c r="V32" s="29"/>
      <c r="W32" s="29"/>
      <c r="X32" s="29"/>
      <c r="Y32" s="29"/>
    </row>
    <row r="33" spans="1:25" s="26" customFormat="1" ht="15" customHeight="1" x14ac:dyDescent="0.3">
      <c r="A33" s="117"/>
      <c r="B33" s="117"/>
      <c r="C33" s="30"/>
      <c r="D33" s="121"/>
      <c r="E33" s="122"/>
      <c r="F33" s="122"/>
      <c r="G33" s="122"/>
      <c r="H33" s="122"/>
      <c r="I33" s="122"/>
      <c r="J33" s="122"/>
      <c r="K33" s="122"/>
      <c r="L33" s="122"/>
      <c r="M33" s="122"/>
      <c r="N33" s="122"/>
      <c r="O33" s="122"/>
      <c r="P33" s="122"/>
      <c r="Q33" s="123"/>
      <c r="R33" s="30"/>
      <c r="S33" s="116"/>
      <c r="V33" s="29"/>
      <c r="W33" s="29"/>
      <c r="X33" s="29"/>
      <c r="Y33" s="29"/>
    </row>
    <row r="34" spans="1:25" s="26" customFormat="1" ht="15" customHeight="1" x14ac:dyDescent="0.3">
      <c r="A34" s="117"/>
      <c r="B34" s="117"/>
      <c r="C34" s="30"/>
      <c r="D34" s="121"/>
      <c r="E34" s="122"/>
      <c r="F34" s="122"/>
      <c r="G34" s="122"/>
      <c r="H34" s="122"/>
      <c r="I34" s="122"/>
      <c r="J34" s="122"/>
      <c r="K34" s="122"/>
      <c r="L34" s="122"/>
      <c r="M34" s="122"/>
      <c r="N34" s="122"/>
      <c r="O34" s="122"/>
      <c r="P34" s="122"/>
      <c r="Q34" s="123"/>
      <c r="R34" s="30"/>
      <c r="S34" s="116"/>
      <c r="V34" s="29"/>
      <c r="W34" s="29"/>
      <c r="X34" s="29"/>
      <c r="Y34" s="29"/>
    </row>
    <row r="35" spans="1:25" s="26" customFormat="1" ht="15" customHeight="1" x14ac:dyDescent="0.3">
      <c r="A35" s="117"/>
      <c r="B35" s="117"/>
      <c r="C35" s="30"/>
      <c r="D35" s="124"/>
      <c r="E35" s="125"/>
      <c r="F35" s="125"/>
      <c r="G35" s="125"/>
      <c r="H35" s="125"/>
      <c r="I35" s="125"/>
      <c r="J35" s="125"/>
      <c r="K35" s="125"/>
      <c r="L35" s="125"/>
      <c r="M35" s="125"/>
      <c r="N35" s="125"/>
      <c r="O35" s="125"/>
      <c r="P35" s="125"/>
      <c r="Q35" s="126"/>
      <c r="R35" s="30"/>
      <c r="S35" s="116"/>
      <c r="V35" s="29"/>
      <c r="W35" s="29"/>
      <c r="X35" s="29"/>
      <c r="Y35" s="29"/>
    </row>
    <row r="36" spans="1:25" s="26" customFormat="1" x14ac:dyDescent="0.3">
      <c r="A36" s="37"/>
      <c r="B36" s="37"/>
      <c r="C36" s="30"/>
      <c r="D36" s="38"/>
      <c r="E36" s="38"/>
      <c r="F36" s="38"/>
      <c r="G36" s="38"/>
      <c r="H36" s="38"/>
      <c r="I36" s="38"/>
      <c r="J36" s="38"/>
      <c r="K36" s="38"/>
      <c r="L36" s="38"/>
      <c r="M36" s="38"/>
      <c r="N36" s="38"/>
      <c r="O36" s="38"/>
      <c r="P36" s="38"/>
      <c r="Q36" s="38"/>
      <c r="R36" s="30"/>
      <c r="S36" s="39"/>
      <c r="V36" s="29"/>
      <c r="W36" s="29"/>
      <c r="X36" s="29"/>
      <c r="Y36" s="29"/>
    </row>
    <row r="37" spans="1:25" s="26" customFormat="1" ht="15" customHeight="1" x14ac:dyDescent="0.3">
      <c r="A37" s="117" t="s">
        <v>411</v>
      </c>
      <c r="B37" s="117"/>
      <c r="C37" s="30"/>
      <c r="D37" s="127" t="s">
        <v>412</v>
      </c>
      <c r="E37" s="127"/>
      <c r="F37" s="127"/>
      <c r="G37" s="127"/>
      <c r="H37" s="127"/>
      <c r="I37" s="127"/>
      <c r="J37" s="127"/>
      <c r="K37" s="127"/>
      <c r="L37" s="127"/>
      <c r="M37" s="127"/>
      <c r="N37" s="127"/>
      <c r="O37" s="127"/>
      <c r="P37" s="127"/>
      <c r="Q37" s="127"/>
      <c r="R37" s="30"/>
      <c r="S37" s="116">
        <v>0.16261100000000001</v>
      </c>
      <c r="V37" s="29"/>
      <c r="W37" s="29"/>
      <c r="X37" s="29"/>
      <c r="Y37" s="29"/>
    </row>
    <row r="38" spans="1:25" s="26" customFormat="1" ht="15" customHeight="1" x14ac:dyDescent="0.3">
      <c r="A38" s="117"/>
      <c r="B38" s="117"/>
      <c r="C38" s="30"/>
      <c r="D38" s="127"/>
      <c r="E38" s="127"/>
      <c r="F38" s="127"/>
      <c r="G38" s="127"/>
      <c r="H38" s="127"/>
      <c r="I38" s="127"/>
      <c r="J38" s="127"/>
      <c r="K38" s="127"/>
      <c r="L38" s="127"/>
      <c r="M38" s="127"/>
      <c r="N38" s="127"/>
      <c r="O38" s="127"/>
      <c r="P38" s="127"/>
      <c r="Q38" s="127"/>
      <c r="R38" s="30"/>
      <c r="S38" s="116"/>
      <c r="V38" s="29"/>
      <c r="W38" s="29"/>
      <c r="X38" s="29"/>
      <c r="Y38" s="29"/>
    </row>
    <row r="39" spans="1:25" s="26" customFormat="1" ht="15" customHeight="1" x14ac:dyDescent="0.3">
      <c r="A39" s="117"/>
      <c r="B39" s="117"/>
      <c r="C39" s="30"/>
      <c r="D39" s="127"/>
      <c r="E39" s="127"/>
      <c r="F39" s="127"/>
      <c r="G39" s="127"/>
      <c r="H39" s="127"/>
      <c r="I39" s="127"/>
      <c r="J39" s="127"/>
      <c r="K39" s="127"/>
      <c r="L39" s="127"/>
      <c r="M39" s="127"/>
      <c r="N39" s="127"/>
      <c r="O39" s="127"/>
      <c r="P39" s="127"/>
      <c r="Q39" s="127"/>
      <c r="R39" s="30"/>
      <c r="S39" s="116"/>
      <c r="V39" s="29"/>
      <c r="W39" s="29"/>
      <c r="X39" s="29"/>
      <c r="Y39" s="29"/>
    </row>
    <row r="40" spans="1:25" s="26" customFormat="1" ht="15" customHeight="1" x14ac:dyDescent="0.3">
      <c r="A40" s="117"/>
      <c r="B40" s="117"/>
      <c r="C40" s="30"/>
      <c r="D40" s="127"/>
      <c r="E40" s="127"/>
      <c r="F40" s="127"/>
      <c r="G40" s="127"/>
      <c r="H40" s="127"/>
      <c r="I40" s="127"/>
      <c r="J40" s="127"/>
      <c r="K40" s="127"/>
      <c r="L40" s="127"/>
      <c r="M40" s="127"/>
      <c r="N40" s="127"/>
      <c r="O40" s="127"/>
      <c r="P40" s="127"/>
      <c r="Q40" s="127"/>
      <c r="R40" s="30"/>
      <c r="S40" s="116"/>
      <c r="V40" s="29"/>
      <c r="W40" s="29"/>
      <c r="X40" s="29"/>
      <c r="Y40" s="29"/>
    </row>
    <row r="41" spans="1:25" s="26" customFormat="1" ht="15" customHeight="1" x14ac:dyDescent="0.3">
      <c r="A41" s="117"/>
      <c r="B41" s="117"/>
      <c r="C41" s="30"/>
      <c r="D41" s="127"/>
      <c r="E41" s="127"/>
      <c r="F41" s="127"/>
      <c r="G41" s="127"/>
      <c r="H41" s="127"/>
      <c r="I41" s="127"/>
      <c r="J41" s="127"/>
      <c r="K41" s="127"/>
      <c r="L41" s="127"/>
      <c r="M41" s="127"/>
      <c r="N41" s="127"/>
      <c r="O41" s="127"/>
      <c r="P41" s="127"/>
      <c r="Q41" s="127"/>
      <c r="R41" s="30"/>
      <c r="S41" s="116"/>
      <c r="V41" s="29"/>
      <c r="W41" s="29"/>
      <c r="X41" s="29"/>
      <c r="Y41" s="29"/>
    </row>
    <row r="42" spans="1:25" s="26" customFormat="1" x14ac:dyDescent="0.3">
      <c r="A42" s="30"/>
      <c r="B42" s="30"/>
      <c r="C42" s="30"/>
      <c r="D42" s="30"/>
      <c r="E42" s="30"/>
      <c r="F42" s="30"/>
      <c r="G42" s="30"/>
      <c r="H42" s="30"/>
      <c r="I42" s="30"/>
      <c r="J42" s="30"/>
      <c r="K42" s="30"/>
      <c r="L42" s="30"/>
      <c r="M42" s="30"/>
      <c r="N42" s="30"/>
      <c r="O42" s="30"/>
      <c r="P42" s="30"/>
      <c r="Q42" s="30"/>
      <c r="R42" s="30"/>
      <c r="S42" s="30"/>
      <c r="V42" s="29"/>
      <c r="W42" s="29"/>
      <c r="X42" s="29"/>
      <c r="Y42" s="29"/>
    </row>
    <row r="43" spans="1:25" s="26" customFormat="1" x14ac:dyDescent="0.3">
      <c r="A43" s="117" t="s">
        <v>413</v>
      </c>
      <c r="B43" s="117"/>
      <c r="C43" s="30"/>
      <c r="D43" s="130" t="s">
        <v>414</v>
      </c>
      <c r="E43" s="130"/>
      <c r="F43" s="130"/>
      <c r="G43" s="130"/>
      <c r="H43" s="130"/>
      <c r="I43" s="130"/>
      <c r="J43" s="130"/>
      <c r="K43" s="130"/>
      <c r="L43" s="130"/>
      <c r="M43" s="130"/>
      <c r="N43" s="130"/>
      <c r="O43" s="130"/>
      <c r="P43" s="130"/>
      <c r="Q43" s="130"/>
      <c r="R43" s="30"/>
      <c r="S43" s="116">
        <v>2.9882372432365978</v>
      </c>
      <c r="V43" s="29"/>
      <c r="W43" s="29"/>
      <c r="X43" s="29"/>
      <c r="Y43" s="29"/>
    </row>
    <row r="44" spans="1:25" s="26" customFormat="1" x14ac:dyDescent="0.3">
      <c r="A44" s="117"/>
      <c r="B44" s="117"/>
      <c r="C44" s="30"/>
      <c r="D44" s="130"/>
      <c r="E44" s="130"/>
      <c r="F44" s="130"/>
      <c r="G44" s="130"/>
      <c r="H44" s="130"/>
      <c r="I44" s="130"/>
      <c r="J44" s="130"/>
      <c r="K44" s="130"/>
      <c r="L44" s="130"/>
      <c r="M44" s="130"/>
      <c r="N44" s="130"/>
      <c r="O44" s="130"/>
      <c r="P44" s="130"/>
      <c r="Q44" s="130"/>
      <c r="R44" s="30"/>
      <c r="S44" s="116"/>
      <c r="V44" s="29"/>
      <c r="W44" s="29"/>
      <c r="X44" s="29"/>
      <c r="Y44" s="29"/>
    </row>
    <row r="45" spans="1:25" s="26" customFormat="1" x14ac:dyDescent="0.3">
      <c r="A45" s="117"/>
      <c r="B45" s="117"/>
      <c r="C45" s="30"/>
      <c r="D45" s="130"/>
      <c r="E45" s="130"/>
      <c r="F45" s="130"/>
      <c r="G45" s="130"/>
      <c r="H45" s="130"/>
      <c r="I45" s="130"/>
      <c r="J45" s="130"/>
      <c r="K45" s="130"/>
      <c r="L45" s="130"/>
      <c r="M45" s="130"/>
      <c r="N45" s="130"/>
      <c r="O45" s="130"/>
      <c r="P45" s="130"/>
      <c r="Q45" s="130"/>
      <c r="R45" s="30"/>
      <c r="S45" s="116"/>
      <c r="V45" s="29"/>
      <c r="W45" s="29"/>
      <c r="X45" s="29"/>
      <c r="Y45" s="29"/>
    </row>
    <row r="46" spans="1:25" s="26" customFormat="1" x14ac:dyDescent="0.3">
      <c r="A46" s="117"/>
      <c r="B46" s="117"/>
      <c r="C46" s="30"/>
      <c r="D46" s="130"/>
      <c r="E46" s="130"/>
      <c r="F46" s="130"/>
      <c r="G46" s="130"/>
      <c r="H46" s="130"/>
      <c r="I46" s="130"/>
      <c r="J46" s="130"/>
      <c r="K46" s="130"/>
      <c r="L46" s="130"/>
      <c r="M46" s="130"/>
      <c r="N46" s="130"/>
      <c r="O46" s="130"/>
      <c r="P46" s="130"/>
      <c r="Q46" s="130"/>
      <c r="R46" s="30"/>
      <c r="S46" s="116"/>
      <c r="V46" s="29"/>
      <c r="W46" s="29"/>
      <c r="X46" s="29"/>
      <c r="Y46" s="29"/>
    </row>
    <row r="47" spans="1:25" s="26" customFormat="1" x14ac:dyDescent="0.3">
      <c r="A47" s="117"/>
      <c r="B47" s="117"/>
      <c r="C47" s="30"/>
      <c r="D47" s="130"/>
      <c r="E47" s="130"/>
      <c r="F47" s="130"/>
      <c r="G47" s="130"/>
      <c r="H47" s="130"/>
      <c r="I47" s="130"/>
      <c r="J47" s="130"/>
      <c r="K47" s="130"/>
      <c r="L47" s="130"/>
      <c r="M47" s="130"/>
      <c r="N47" s="130"/>
      <c r="O47" s="130"/>
      <c r="P47" s="130"/>
      <c r="Q47" s="130"/>
      <c r="R47" s="30"/>
      <c r="S47" s="116"/>
      <c r="V47" s="29"/>
      <c r="W47" s="29"/>
      <c r="X47" s="29"/>
      <c r="Y47" s="29"/>
    </row>
    <row r="48" spans="1:25" s="26" customFormat="1" x14ac:dyDescent="0.3">
      <c r="A48" s="30"/>
      <c r="B48" s="30"/>
      <c r="C48" s="30"/>
      <c r="D48" s="30"/>
      <c r="E48" s="30"/>
      <c r="F48" s="30"/>
      <c r="G48" s="30"/>
      <c r="H48" s="30"/>
      <c r="I48" s="30"/>
      <c r="J48" s="30"/>
      <c r="K48" s="30"/>
      <c r="L48" s="30"/>
      <c r="M48" s="30"/>
      <c r="N48" s="30"/>
      <c r="O48" s="30"/>
      <c r="P48" s="30"/>
      <c r="Q48" s="30"/>
      <c r="R48" s="30"/>
      <c r="S48" s="30"/>
      <c r="V48" s="29"/>
      <c r="W48" s="29"/>
      <c r="X48" s="29"/>
      <c r="Y48" s="29"/>
    </row>
    <row r="49" spans="1:25" s="26" customFormat="1" ht="35.1" customHeight="1" x14ac:dyDescent="0.3">
      <c r="N49" s="131" t="s">
        <v>415</v>
      </c>
      <c r="O49" s="132"/>
      <c r="P49" s="132"/>
      <c r="Q49" s="133"/>
      <c r="S49" s="40">
        <f>+D19+D25+G19+G25+J19+J25+M19+M25+P19+P25</f>
        <v>76</v>
      </c>
      <c r="V49" s="29"/>
      <c r="W49" s="29"/>
      <c r="X49" s="29"/>
      <c r="Y49" s="29"/>
    </row>
    <row r="50" spans="1:25" s="26" customFormat="1" ht="15" customHeight="1" x14ac:dyDescent="0.3">
      <c r="N50" s="41"/>
      <c r="O50" s="41"/>
      <c r="P50" s="41"/>
      <c r="Q50" s="41"/>
      <c r="S50" s="41"/>
      <c r="V50" s="29"/>
      <c r="W50" s="29"/>
      <c r="X50" s="29"/>
      <c r="Y50" s="29"/>
    </row>
    <row r="51" spans="1:25" s="26" customFormat="1" ht="35.1" customHeight="1" x14ac:dyDescent="0.3">
      <c r="A51" s="29"/>
      <c r="B51" s="29"/>
      <c r="D51" s="29"/>
      <c r="E51" s="29"/>
      <c r="G51" s="29"/>
      <c r="H51" s="29"/>
      <c r="J51" s="29"/>
      <c r="K51" s="29"/>
      <c r="M51" s="29"/>
      <c r="N51" s="131" t="s">
        <v>416</v>
      </c>
      <c r="O51" s="132"/>
      <c r="P51" s="132"/>
      <c r="Q51" s="133"/>
      <c r="S51" s="42">
        <f>+S43+S31+S25+S19+S37</f>
        <v>17.262581266853225</v>
      </c>
      <c r="V51" s="29"/>
      <c r="W51" s="29"/>
      <c r="X51" s="29"/>
      <c r="Y51" s="29"/>
    </row>
  </sheetData>
  <mergeCells count="43">
    <mergeCell ref="P13:Q15"/>
    <mergeCell ref="G25:G29"/>
    <mergeCell ref="H25:H29"/>
    <mergeCell ref="M19:M23"/>
    <mergeCell ref="N19:N23"/>
    <mergeCell ref="P19:P23"/>
    <mergeCell ref="S13:S15"/>
    <mergeCell ref="A16:A17"/>
    <mergeCell ref="B16:B17"/>
    <mergeCell ref="A19:B23"/>
    <mergeCell ref="D19:D23"/>
    <mergeCell ref="E19:E23"/>
    <mergeCell ref="G19:G23"/>
    <mergeCell ref="H19:H23"/>
    <mergeCell ref="J19:J23"/>
    <mergeCell ref="K19:K23"/>
    <mergeCell ref="Q19:Q23"/>
    <mergeCell ref="S19:S23"/>
    <mergeCell ref="D13:E15"/>
    <mergeCell ref="G13:H15"/>
    <mergeCell ref="J13:K15"/>
    <mergeCell ref="M13:N15"/>
    <mergeCell ref="A43:B47"/>
    <mergeCell ref="D43:Q47"/>
    <mergeCell ref="S43:S47"/>
    <mergeCell ref="N49:Q49"/>
    <mergeCell ref="N51:Q51"/>
    <mergeCell ref="S25:S29"/>
    <mergeCell ref="A31:B35"/>
    <mergeCell ref="D31:Q35"/>
    <mergeCell ref="S31:S35"/>
    <mergeCell ref="A37:B41"/>
    <mergeCell ref="D37:Q41"/>
    <mergeCell ref="S37:S41"/>
    <mergeCell ref="J25:J29"/>
    <mergeCell ref="K25:K29"/>
    <mergeCell ref="M25:M29"/>
    <mergeCell ref="N25:N29"/>
    <mergeCell ref="P25:P29"/>
    <mergeCell ref="Q25:Q29"/>
    <mergeCell ref="A25:B29"/>
    <mergeCell ref="D25:D29"/>
    <mergeCell ref="E25:E29"/>
  </mergeCells>
  <dataValidations count="1">
    <dataValidation type="list" allowBlank="1" showErrorMessage="1" sqref="A4">
      <formula1>"AMAZONAS,ANZOATEGUI,APURE,ARAGUA,BARINAS,BOLIVAR,CARABOBO,COJEDES,DELTA AMACURO,DISTRITO CAPITAL,FALCON,GUARICO,LA GUAIRA,LARA,MERIDA,MIRANDA,MONAGAS,NUEVA ESPARTA,PORTUGUESA,SUCRE,TACHIRA,TRUJILLO,YARACUY,ZULIA"</formula1>
    </dataValidation>
  </dataValidation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428</v>
      </c>
      <c r="B2" s="65"/>
      <c r="C2" s="66"/>
      <c r="D2" s="66"/>
      <c r="E2" s="66"/>
      <c r="F2" s="66"/>
      <c r="G2" s="66"/>
      <c r="H2" s="66"/>
      <c r="I2" s="66"/>
      <c r="J2" s="66"/>
      <c r="K2" s="67"/>
    </row>
    <row r="3" spans="1:11" ht="60.75" customHeight="1" x14ac:dyDescent="0.3">
      <c r="A3" s="6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BOLÍVAR</v>
      </c>
      <c r="C4" s="86" t="str">
        <f>_xlfn.XLOOKUP(A2,'PRTSEN YARACUY (ACTUALIZADO)'!AD1:AD73,'PRTSEN YARACUY (ACTUALIZADO)'!R1:R73,"NO EXISTE",0)</f>
        <v>AROA</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AROA</v>
      </c>
      <c r="I4" s="25" t="str">
        <f>_xlfn.XLOOKUP(A2,'PRTSEN YARACUY (ACTUALIZADO)'!AD1:AD73,'PRTSEN YARACUY (ACTUALIZADO)'!M1:M73,"NO EXISTE",0)</f>
        <v>13,8 KV</v>
      </c>
      <c r="J4" s="25" t="str">
        <f>_xlfn.XLOOKUP(A2,'PRTSEN YARACUY (ACTUALIZADO)'!AD1:AD73,'PRTSEN YARACUY (ACTUALIZADO)'!N1:N73,"NO EXISTE",0)</f>
        <v>MVA</v>
      </c>
      <c r="K4" s="47">
        <f>_xlfn.XLOOKUP(A2,'PRTSEN YARACUY (ACTUALIZADO)'!AD1:AD73,'PRTSEN YARACUY (ACTUALIZADO)'!O1:O73,"NO EXISTE",0)</f>
        <v>14</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INSTALACIÓN DE 4 RECONECTADORES EN LA RED DE M.T S/E AROA 13.8 KV</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INSTALACIÓN DE 4 RECONECTADOR EN S/E AROA SALIDAS DE LOS CTOS: AROA, CARABOBO, CAYURE Y LAS CUMARAGUAS.</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PARA LA SALIDA (PÓRTICOS) DE LOS CTOS: AROA, CARABOBO,  CAYURE Y LAS CUMARAGUAS. RECONECTADOR AUTOMÁTICO. TENSIÓN NOMINAL 15.6KV, CORRIENTE NOMINAL 650 AMP, CORRIENTE DE FALLA 40KA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6</v>
      </c>
      <c r="C16" s="25" t="str">
        <f>_xlfn.XLOOKUP(A2,'PRTSEN YARACUY (ACTUALIZADO)'!AD1:AD73,'PRTSEN YARACUY (ACTUALIZADO)'!U1:U73,"SIN FECHA",0)</f>
        <v>3/3/2026</v>
      </c>
      <c r="D16" s="25" t="str">
        <f>_xlfn.XLOOKUP(A2,'PRTSEN YARACUY (ACTUALIZADO)'!AD1:AD73,'PRTSEN YARACUY (ACTUALIZADO)'!V1:V73,"SIN FECHA",0)</f>
        <v>3/9/2026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300000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300000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sheetProtection sheet="1" formatCells="0" formatColumns="0" formatRows="0" insertColumns="0" insertRows="0" insertHyperlinks="0" deleteColumns="0" deleteRows="0" sort="0" autoFilter="0" pivotTables="0"/>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425</v>
      </c>
      <c r="B2" s="65"/>
      <c r="C2" s="66"/>
      <c r="D2" s="66"/>
      <c r="E2" s="66"/>
      <c r="F2" s="66"/>
      <c r="G2" s="66"/>
      <c r="H2" s="66"/>
      <c r="I2" s="66"/>
      <c r="J2" s="66"/>
      <c r="K2" s="67"/>
    </row>
    <row r="3" spans="1:11" ht="60.75" customHeight="1" x14ac:dyDescent="0.3">
      <c r="A3" s="6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VEROES</v>
      </c>
      <c r="C4" s="86" t="str">
        <f>_xlfn.XLOOKUP(A2,'PRTSEN YARACUY (ACTUALIZADO)'!AD1:AD73,'PRTSEN YARACUY (ACTUALIZADO)'!R1:R73,"NO EXISTE",0)</f>
        <v>SAN FELIPE</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CARBONERO</v>
      </c>
      <c r="I4" s="25">
        <f>_xlfn.XLOOKUP(A2,'PRTSEN YARACUY (ACTUALIZADO)'!AD1:AD73,'PRTSEN YARACUY (ACTUALIZADO)'!M1:M73,"NO EXISTE",0)</f>
        <v>12.47</v>
      </c>
      <c r="J4" s="25" t="str">
        <f>_xlfn.XLOOKUP(A2,'PRTSEN YARACUY (ACTUALIZADO)'!AD1:AD73,'PRTSEN YARACUY (ACTUALIZADO)'!N1:N73,"NO EXISTE",0)</f>
        <v>MVA</v>
      </c>
      <c r="K4" s="47">
        <f>_xlfn.XLOOKUP(A2,'PRTSEN YARACUY (ACTUALIZADO)'!AD1:AD73,'PRTSEN YARACUY (ACTUALIZADO)'!O1:O73,"NO EXISTE",0)</f>
        <v>10</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REHABILITACIÓN INTERRUPTOR  DE LOS CTOS. EL GUAYABO Y MORCAPEL  DE S/E CARBONERO</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INSTALACIÓN DE SISTEMAS DE INTERRUPTORES Y CONTROLES CELDAS EN MT 12,47</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Instalación de interruptores y controles en celdas MT 12,47 kV, con integración a sistemas de monitoreo, optimizando la protección, maniobrabilidad y respuesta ante fallas en la red eléctrica.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6</v>
      </c>
      <c r="C16" s="25" t="str">
        <f>_xlfn.XLOOKUP(A2,'PRTSEN YARACUY (ACTUALIZADO)'!AD1:AD73,'PRTSEN YARACUY (ACTUALIZADO)'!U1:U73,"SIN FECHA",0)</f>
        <v>3/3/2026</v>
      </c>
      <c r="D16" s="25" t="str">
        <f>_xlfn.XLOOKUP(A2,'PRTSEN YARACUY (ACTUALIZADO)'!AD1:AD73,'PRTSEN YARACUY (ACTUALIZADO)'!V1:V73,"SIN FECHA",0)</f>
        <v>3/9/2026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351760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351760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426</v>
      </c>
      <c r="B2" s="65"/>
      <c r="C2" s="66"/>
      <c r="D2" s="66"/>
      <c r="E2" s="66"/>
      <c r="F2" s="66"/>
      <c r="G2" s="66"/>
      <c r="H2" s="66"/>
      <c r="I2" s="66"/>
      <c r="J2" s="66"/>
      <c r="K2" s="67"/>
    </row>
    <row r="3" spans="1:11" ht="60.75" customHeight="1" x14ac:dyDescent="0.3">
      <c r="A3" s="6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JOSE ANTONIO PAÉZ</v>
      </c>
      <c r="C4" s="86" t="str">
        <f>_xlfn.XLOOKUP(A2,'PRTSEN YARACUY (ACTUALIZADO)'!AD1:AD73,'PRTSEN YARACUY (ACTUALIZADO)'!R1:R73,"NO EXISTE",0)</f>
        <v>S/E SABANA DE PARRA</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ZONA IND SABANA DE PARRA</v>
      </c>
      <c r="I4" s="25" t="str">
        <f>_xlfn.XLOOKUP(A2,'PRTSEN YARACUY (ACTUALIZADO)'!AD1:AD73,'PRTSEN YARACUY (ACTUALIZADO)'!M1:M73,"NO EXISTE",0)</f>
        <v>13,8 KV</v>
      </c>
      <c r="J4" s="25" t="str">
        <f>_xlfn.XLOOKUP(A2,'PRTSEN YARACUY (ACTUALIZADO)'!AD1:AD73,'PRTSEN YARACUY (ACTUALIZADO)'!N1:N73,"NO EXISTE",0)</f>
        <v>MVA</v>
      </c>
      <c r="K4" s="47">
        <f>_xlfn.XLOOKUP(A2,'PRTSEN YARACUY (ACTUALIZADO)'!AD1:AD73,'PRTSEN YARACUY (ACTUALIZADO)'!O1:O73,"NO EXISTE",0)</f>
        <v>4</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INSTALACIÓN DE 1 RECONECTADORES EN LA RED DE M.T  CTO. ZONA INDUSTRIAL SABANA DE PARRA, S/E SABANA DE PARRA 13.8 KV</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INSTALACIÓN DE 1 RECONECTADOR CTO. ZONA IND SABANA DE PARRA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SUSTITUCIÓN DEL RECONECTADOR CTO. ZONA IND SABANA DE PARRA. INTERRUPTOR RECONECTADOR DAÑADO. LA CARGA ES TRANSFERIDA AL CTO. SABANA DE PARRA..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1</v>
      </c>
      <c r="C16" s="25" t="str">
        <f>_xlfn.XLOOKUP(A2,'PRTSEN YARACUY (ACTUALIZADO)'!AD1:AD73,'PRTSEN YARACUY (ACTUALIZADO)'!U1:U73,"SIN FECHA",0)</f>
        <v>3/3/2026</v>
      </c>
      <c r="D16" s="25" t="str">
        <f>_xlfn.XLOOKUP(A2,'PRTSEN YARACUY (ACTUALIZADO)'!AD1:AD73,'PRTSEN YARACUY (ACTUALIZADO)'!V1:V73,"SIN FECHA",0)</f>
        <v>3/4/2026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75000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75000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427</v>
      </c>
      <c r="B2" s="65"/>
      <c r="C2" s="66"/>
      <c r="D2" s="66"/>
      <c r="E2" s="66"/>
      <c r="F2" s="66"/>
      <c r="G2" s="66"/>
      <c r="H2" s="66"/>
      <c r="I2" s="66"/>
      <c r="J2" s="66"/>
      <c r="K2" s="67"/>
    </row>
    <row r="3" spans="1:11" ht="60.75" customHeight="1" x14ac:dyDescent="0.3">
      <c r="A3" s="6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ARISTIDES BASTIDAS</v>
      </c>
      <c r="C4" s="86" t="str">
        <f>_xlfn.XLOOKUP(A2,'PRTSEN YARACUY (ACTUALIZADO)'!AD1:AD73,'PRTSEN YARACUY (ACTUALIZADO)'!R1:R73,"NO EXISTE",0)</f>
        <v>SAN FELIPE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INDEPENDENCIA</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4</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SAN PABLO</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CIRCUITO SAN PABLO EN 12,47 KV. S/E INDEPENDENCIA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CIRCUITO SAN PABLO (SAN FELIPE D01) EN 12,47 KV DE APROXIMADO 4 KM POR OBSOLESCENCIA. S/E SAN FELIPE 2</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0</v>
      </c>
      <c r="C16" s="25">
        <f>_xlfn.XLOOKUP(A2,'PRTSEN YARACUY (ACTUALIZADO)'!AD1:AD73,'PRTSEN YARACUY (ACTUALIZADO)'!U1:U73,"SIN FECHA",0)</f>
        <v>0</v>
      </c>
      <c r="D16" s="25">
        <f>_xlfn.XLOOKUP(A2,'PRTSEN YARACUY (ACTUALIZADO)'!AD1:AD73,'PRTSEN YARACUY (ACTUALIZADO)'!V1:V73,"SIN FECHA",0)</f>
        <v>0</v>
      </c>
      <c r="E16" s="99"/>
      <c r="F16" s="100"/>
      <c r="G16" s="100"/>
      <c r="H16" s="100"/>
      <c r="I16" s="100"/>
      <c r="J16" s="100"/>
      <c r="K16" s="101"/>
    </row>
    <row r="17" spans="1:11" ht="24.75" customHeight="1" x14ac:dyDescent="0.3">
      <c r="A17" s="108" t="s">
        <v>361</v>
      </c>
      <c r="B17" s="110">
        <f>_xlfn.XLOOKUP(A2,'PRTSEN YARACUY (ACTUALIZADO)'!AD1:AD73,'PRTSEN YARACUY (ACTUALIZADO)'!G1:G73,"SIN CALCULOS",0)</f>
        <v>152930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152930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11"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429</v>
      </c>
      <c r="B2" s="65"/>
      <c r="C2" s="66"/>
      <c r="D2" s="66"/>
      <c r="E2" s="66"/>
      <c r="F2" s="66"/>
      <c r="G2" s="66"/>
      <c r="H2" s="66"/>
      <c r="I2" s="66"/>
      <c r="J2" s="66"/>
      <c r="K2" s="67"/>
    </row>
    <row r="3" spans="1:11" ht="60.75" customHeight="1" x14ac:dyDescent="0.3">
      <c r="A3" s="76"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BOLÍVAR</v>
      </c>
      <c r="C4" s="86" t="str">
        <f>_xlfn.XLOOKUP(A2,'PRTSEN YARACUY (ACTUALIZADO)'!AD1:AD73,'PRTSEN YARACUY (ACTUALIZADO)'!R1:R73,"NO EXISTE",0)</f>
        <v>AROA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AROA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4.8499999999999996</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CARABOBO</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CIRCUITO CARABOBO EN 13,8 KV. S/E AROA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AL CIRCUITO CARABOBO EN NIVEL DE TENSIÓN 13,8 KV DE 4.85 KM. CONDUCTOR 2/0 AL DESDE LOS UREROS - LA VACA – BARLOVENTO. CAMBIO DE 10.5 KM A CALIBRE 2/0 AL DESDE SUBIDA A ARAKAL HASTA EL TIGRE. S/E AROA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0</v>
      </c>
      <c r="C16" s="25">
        <f>_xlfn.XLOOKUP(A2,'PRTSEN YARACUY (ACTUALIZADO)'!AD1:AD73,'PRTSEN YARACUY (ACTUALIZADO)'!U1:U73,"SIN FECHA",0)</f>
        <v>0</v>
      </c>
      <c r="D16" s="25">
        <f>_xlfn.XLOOKUP(A2,'PRTSEN YARACUY (ACTUALIZADO)'!AD1:AD73,'PRTSEN YARACUY (ACTUALIZADO)'!V1:V73,"SIN FECHA",0)</f>
        <v>0</v>
      </c>
      <c r="E16" s="99"/>
      <c r="F16" s="100"/>
      <c r="G16" s="100"/>
      <c r="H16" s="100"/>
      <c r="I16" s="100"/>
      <c r="J16" s="100"/>
      <c r="K16" s="101"/>
    </row>
    <row r="17" spans="1:11" ht="24.75" customHeight="1" x14ac:dyDescent="0.3">
      <c r="A17" s="108" t="s">
        <v>361</v>
      </c>
      <c r="B17" s="110">
        <f>_xlfn.XLOOKUP(A2,'PRTSEN YARACUY (ACTUALIZADO)'!AD1:AD73,'PRTSEN YARACUY (ACTUALIZADO)'!G1:G73,"SIN CALCULOS",0)</f>
        <v>185427.625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185427.625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430</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SAN FELIPE</v>
      </c>
      <c r="C4" s="86" t="str">
        <f>_xlfn.XLOOKUP(A2,'PRTSEN YARACUY (ACTUALIZADO)'!AD1:AD73,'PRTSEN YARACUY (ACTUALIZADO)'!R1:R73,"NO EXISTE",0)</f>
        <v>SAN FELIPE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INDEPENDENCIA</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3.5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HIGUERÓN</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CIRCUITO HIGUERÓN A 366 MCM. S/E INDEPENDENCIA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CIRCUITO SAN FELIPE C02 EN 12,47 KV A CONDUCTOR 366 MCM. S/E SAN FELIPE 2. 3.5 KM.</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0</v>
      </c>
      <c r="C16" s="25">
        <f>_xlfn.XLOOKUP(A2,'PRTSEN YARACUY (ACTUALIZADO)'!AD1:AD73,'PRTSEN YARACUY (ACTUALIZADO)'!U1:U73,"SIN FECHA",0)</f>
        <v>0</v>
      </c>
      <c r="D16" s="25">
        <f>_xlfn.XLOOKUP(A2,'PRTSEN YARACUY (ACTUALIZADO)'!AD1:AD73,'PRTSEN YARACUY (ACTUALIZADO)'!V1:V73,"SIN FECHA",0)</f>
        <v>0</v>
      </c>
      <c r="E16" s="99"/>
      <c r="F16" s="100"/>
      <c r="G16" s="100"/>
      <c r="H16" s="100"/>
      <c r="I16" s="100"/>
      <c r="J16" s="100"/>
      <c r="K16" s="101"/>
    </row>
    <row r="17" spans="1:11" ht="24.75" customHeight="1" x14ac:dyDescent="0.3">
      <c r="A17" s="108" t="s">
        <v>361</v>
      </c>
      <c r="B17" s="110">
        <f>_xlfn.XLOOKUP(A2,'PRTSEN YARACUY (ACTUALIZADO)'!AD1:AD73,'PRTSEN YARACUY (ACTUALIZADO)'!G1:G73,"SIN CALCULOS",0)</f>
        <v>133813.75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133813.75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431</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BOLIVAR, MANUEL MONGE Y VEROES (PUEBLO NUEVO) Y PALMA SOLA (FALCÓN)</v>
      </c>
      <c r="C4" s="86" t="str">
        <f>_xlfn.XLOOKUP(A2,'PRTSEN YARACUY (ACTUALIZADO)'!AD1:AD73,'PRTSEN YARACUY (ACTUALIZADO)'!R1:R73,"NO EXISTE",0)</f>
        <v>AROA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AROA, PALMA SOLA</v>
      </c>
      <c r="I4" s="25" t="str">
        <f>_xlfn.XLOOKUP(A2,'PRTSEN YARACUY (ACTUALIZADO)'!AD1:AD73,'PRTSEN YARACUY (ACTUALIZADO)'!M1:M73,"NO EXISTE",0)</f>
        <v>120/240/208</v>
      </c>
      <c r="J4" s="25" t="str">
        <f>_xlfn.XLOOKUP(A2,'PRTSEN YARACUY (ACTUALIZADO)'!AD1:AD73,'PRTSEN YARACUY (ACTUALIZADO)'!N1:N73,"NO EXISTE",0)</f>
        <v>KM</v>
      </c>
      <c r="K4" s="47">
        <f>_xlfn.XLOOKUP(A2,'PRTSEN YARACUY (ACTUALIZADO)'!AD1:AD73,'PRTSEN YARACUY (ACTUALIZADO)'!O1:O73,"NO EXISTE",0)</f>
        <v>1.5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BT AROA, YUMARE Y PALMA SOLA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MEJORAS EN SECTORES DE BT EN: AROA, YUMARE Y PALMA SOLA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MEJORAS EN LA RED DE BT SECTORES:  CASCO CENTRAL AROA, YUMARE CENTRO, PUEBLO NUEVO.</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0</v>
      </c>
      <c r="C16" s="25">
        <f>_xlfn.XLOOKUP(A2,'PRTSEN YARACUY (ACTUALIZADO)'!AD1:AD73,'PRTSEN YARACUY (ACTUALIZADO)'!U1:U73,"SIN FECHA",0)</f>
        <v>0</v>
      </c>
      <c r="D16" s="25">
        <f>_xlfn.XLOOKUP(A2,'PRTSEN YARACUY (ACTUALIZADO)'!AD1:AD73,'PRTSEN YARACUY (ACTUALIZADO)'!V1:V73,"SIN FECHA",0)</f>
        <v>0</v>
      </c>
      <c r="E16" s="99"/>
      <c r="F16" s="100"/>
      <c r="G16" s="100"/>
      <c r="H16" s="100"/>
      <c r="I16" s="100"/>
      <c r="J16" s="100"/>
      <c r="K16" s="101"/>
    </row>
    <row r="17" spans="1:11" ht="24.75" customHeight="1" x14ac:dyDescent="0.3">
      <c r="A17" s="108" t="s">
        <v>361</v>
      </c>
      <c r="B17" s="110">
        <f>_xlfn.XLOOKUP(A2,'PRTSEN YARACUY (ACTUALIZADO)'!AD1:AD73,'PRTSEN YARACUY (ACTUALIZADO)'!G1:G73,"SIN CALCULOS",0)</f>
        <v>217912.31443015099</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217912.31443015099</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432</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PEÑA</v>
      </c>
      <c r="C4" s="86" t="str">
        <f>_xlfn.XLOOKUP(A2,'PRTSEN YARACUY (ACTUALIZADO)'!AD1:AD73,'PRTSEN YARACUY (ACTUALIZADO)'!R1:R73,"NO EXISTE",0)</f>
        <v>YARITAGUA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YARITAGUA SUR Y YARITAGUA NORTE</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0.69299999999999995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 YRTG SUR Y NORTE</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CIRCUITOS YARITAGUA NORTE Y YARITAGUA SUR. S/E YARITAGUA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EN CIRCUITOS YARITAGUA NORTE Y SUR (13,8 KV). CAMBIO DE AL 1/0 Y CU # 2 A 336 DE 0,693 KM TRAMO DESDE LA S/E YARITAGUA HASTA LA CALLE 21 CON CARRERA 8.</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0</v>
      </c>
      <c r="C16" s="25">
        <f>_xlfn.XLOOKUP(A2,'PRTSEN YARACUY (ACTUALIZADO)'!AD1:AD73,'PRTSEN YARACUY (ACTUALIZADO)'!U1:U73,"SIN FECHA",0)</f>
        <v>0</v>
      </c>
      <c r="D16" s="25">
        <f>_xlfn.XLOOKUP(A2,'PRTSEN YARACUY (ACTUALIZADO)'!AD1:AD73,'PRTSEN YARACUY (ACTUALIZADO)'!V1:V73,"SIN FECHA",0)</f>
        <v>0</v>
      </c>
      <c r="E16" s="99"/>
      <c r="F16" s="100"/>
      <c r="G16" s="100"/>
      <c r="H16" s="100"/>
      <c r="I16" s="100"/>
      <c r="J16" s="100"/>
      <c r="K16" s="101"/>
    </row>
    <row r="17" spans="1:11" ht="24.75" customHeight="1" x14ac:dyDescent="0.3">
      <c r="A17" s="108" t="s">
        <v>361</v>
      </c>
      <c r="B17" s="110">
        <f>_xlfn.XLOOKUP(A2,'PRTSEN YARACUY (ACTUALIZADO)'!AD1:AD73,'PRTSEN YARACUY (ACTUALIZADO)'!G1:G73,"SIN CALCULOS",0)</f>
        <v>26495.122500000001</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26495.122500000001</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433</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SAN FELIPE</v>
      </c>
      <c r="C4" s="86" t="str">
        <f>_xlfn.XLOOKUP(A2,'PRTSEN YARACUY (ACTUALIZADO)'!AD1:AD73,'PRTSEN YARACUY (ACTUALIZADO)'!R1:R73,"NO EXISTE",0)</f>
        <v>SAN FELIPE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INDEPENDENCIA</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CENTRO</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CTO. CENTRO POR OBSOLESCENCIA. S/E INDEPENDENCIA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EN CIRCUITO CENTRO (12,47 KV) EN TRAMO DE UN APROXIMADO DE 5 KM DE LINEA POR OBSOLESCENCIA. S/E SAN FELIPE 2</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4</v>
      </c>
      <c r="C16" s="25" t="str">
        <f>_xlfn.XLOOKUP(A2,'PRTSEN YARACUY (ACTUALIZADO)'!AD1:AD73,'PRTSEN YARACUY (ACTUALIZADO)'!U1:U73,"SIN FECHA",0)</f>
        <v>3/3/2026</v>
      </c>
      <c r="D16" s="25" t="str">
        <f>_xlfn.XLOOKUP(A2,'PRTSEN YARACUY (ACTUALIZADO)'!AD1:AD73,'PRTSEN YARACUY (ACTUALIZADO)'!V1:V73,"SIN FECHA",0)</f>
        <v>3/7/2026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191162.5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191162.5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434</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PEÑA</v>
      </c>
      <c r="C4" s="86" t="str">
        <f>_xlfn.XLOOKUP(A2,'PRTSEN YARACUY (ACTUALIZADO)'!AD1:AD73,'PRTSEN YARACUY (ACTUALIZADO)'!R1:R73,"NO EXISTE",0)</f>
        <v>YARITAGUA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DUACA, MANZANITA Y CORPOVEN</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4.5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DUACA, MANZANITA Y CORPOVEN</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 xml:space="preserve">CAMBIO DE CALIBRE CIRCUITOS EN 13,8 KV DUACA, MANZANITA (TRAMO E/S-LAS CANARIAS), ZONA INDUSTRIAL, CORPOVEN. S/E YARITAGUA. </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CIRCUITOS EN 13,8 KV DUACA, MANZANITA (TRAMO E/S-LAS CANARIAS), ZONA INDUSTRIAL, CORPOVEN. S/E YARITAGUA. 4.5 KM</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1</v>
      </c>
      <c r="C16" s="25" t="str">
        <f>_xlfn.XLOOKUP(A2,'PRTSEN YARACUY (ACTUALIZADO)'!AD1:AD73,'PRTSEN YARACUY (ACTUALIZADO)'!U1:U73,"SIN FECHA",0)</f>
        <v>3/3/2026</v>
      </c>
      <c r="D16" s="25" t="str">
        <f>_xlfn.XLOOKUP(A2,'PRTSEN YARACUY (ACTUALIZADO)'!AD1:AD73,'PRTSEN YARACUY (ACTUALIZADO)'!V1:V73,"SIN FECHA",0)</f>
        <v>3/4/2026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172046.25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172046.25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436</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BOLÍVAR</v>
      </c>
      <c r="C4" s="86" t="str">
        <f>_xlfn.XLOOKUP(A2,'PRTSEN YARACUY (ACTUALIZADO)'!AD1:AD73,'PRTSEN YARACUY (ACTUALIZADO)'!R1:R73,"NO EXISTE",0)</f>
        <v>AROA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AROA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12</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LAS CUMARAGUAS</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CIRCUITO LAS CUMARAGUAS. S/E AROA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CIRCUITO LAS CUMARAGUAS 13,8 KV DE 12 KM. CONDUCTOR 4/0 AL DESDE MINAS DE AROA HASTA SECTOR MILLA. S/E AROA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5</v>
      </c>
      <c r="C16" s="25" t="str">
        <f>_xlfn.XLOOKUP(A2,'PRTSEN YARACUY (ACTUALIZADO)'!AD1:AD73,'PRTSEN YARACUY (ACTUALIZADO)'!U1:U73,"SIN FECHA",0)</f>
        <v>3/3/2026</v>
      </c>
      <c r="D16" s="25" t="str">
        <f>_xlfn.XLOOKUP(A2,'PRTSEN YARACUY (ACTUALIZADO)'!AD1:AD73,'PRTSEN YARACUY (ACTUALIZADO)'!V1:V73,"SIN FECHA",0)</f>
        <v>3/8/2026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458790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458790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435</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COCOROTE</v>
      </c>
      <c r="C4" s="86" t="str">
        <f>_xlfn.XLOOKUP(A2,'PRTSEN YARACUY (ACTUALIZADO)'!AD1:AD73,'PRTSEN YARACUY (ACTUALIZADO)'!R1:R73,"NO EXISTE",0)</f>
        <v>SAN FELIPE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INDEPENDENCIA</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7.5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COCOROTE</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4/0 A 366 Y EXTENSIÓN CIRCUITO COCOROTE. S/E INDEPENDENCIA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Y EXTENSIÓN CIRCUITO COCOROTE CONDUCTOR AL 4/0 A 366 MCM. S/E INDEPENDENCIA. 7,5 KM</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4</v>
      </c>
      <c r="C16" s="25" t="str">
        <f>_xlfn.XLOOKUP(A2,'PRTSEN YARACUY (ACTUALIZADO)'!AD1:AD73,'PRTSEN YARACUY (ACTUALIZADO)'!U1:U73,"SIN FECHA",0)</f>
        <v>3/3/2026</v>
      </c>
      <c r="D16" s="25" t="str">
        <f>_xlfn.XLOOKUP(A2,'PRTSEN YARACUY (ACTUALIZADO)'!AD1:AD73,'PRTSEN YARACUY (ACTUALIZADO)'!V1:V73,"SIN FECHA",0)</f>
        <v>3/7/2026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286743.75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286743.75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437</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SAN FELIPE, INDEPENDENCIA</v>
      </c>
      <c r="C4" s="86" t="str">
        <f>_xlfn.XLOOKUP(A2,'PRTSEN YARACUY (ACTUALIZADO)'!AD1:AD73,'PRTSEN YARACUY (ACTUALIZADO)'!R1:R73,"NO EXISTE",0)</f>
        <v>SAN FELIPE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INDEPENDENCIA</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5.5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ARACOI</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4/0 A 366 Y EXTENSIÓN CTO. ARACOI, S/E INDEPENDENCIA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Y EXTENSIÓN CIRCUITO ARACAOI CONDUCTOR AL 4/0 A 366 MCM. S/E INDEPENDENCIA,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2</v>
      </c>
      <c r="C16" s="25" t="str">
        <f>_xlfn.XLOOKUP(A2,'PRTSEN YARACUY (ACTUALIZADO)'!AD1:AD73,'PRTSEN YARACUY (ACTUALIZADO)'!U1:U73,"SIN FECHA",0)</f>
        <v>3/3/2026</v>
      </c>
      <c r="D16" s="25" t="str">
        <f>_xlfn.XLOOKUP(A2,'PRTSEN YARACUY (ACTUALIZADO)'!AD1:AD73,'PRTSEN YARACUY (ACTUALIZADO)'!V1:V73,"SIN FECHA",0)</f>
        <v>3/5/2026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286743.75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286743.75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438</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SAN FELIPE, INDEPENDENCIA</v>
      </c>
      <c r="C4" s="86" t="str">
        <f>_xlfn.XLOOKUP(A2,'PRTSEN YARACUY (ACTUALIZADO)'!AD1:AD73,'PRTSEN YARACUY (ACTUALIZADO)'!R1:R73,"NO EXISTE",0)</f>
        <v>SAN FELIPE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INDEPENDENCIA</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4.5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SAN RAFAEL</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4/0 A 366 Y EXTENSIÓN CTO. SAN RAFAEL. S/E INDEPENDENCIA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Y EXTENSIÓN CIRCUITO SAN RAFAEL CONDUCTOR AL 4/0 A 366 MCM. S/E INDEPENDENCIA.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2</v>
      </c>
      <c r="C16" s="25" t="str">
        <f>_xlfn.XLOOKUP(A2,'PRTSEN YARACUY (ACTUALIZADO)'!AD1:AD73,'PRTSEN YARACUY (ACTUALIZADO)'!U1:U73,"SIN FECHA",0)</f>
        <v>3/3/2026</v>
      </c>
      <c r="D16" s="25" t="str">
        <f>_xlfn.XLOOKUP(A2,'PRTSEN YARACUY (ACTUALIZADO)'!AD1:AD73,'PRTSEN YARACUY (ACTUALIZADO)'!V1:V73,"SIN FECHA",0)</f>
        <v>3/5/2026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286743.75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286743.75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439</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MANUEL MONGE</v>
      </c>
      <c r="C4" s="86" t="str">
        <f>_xlfn.XLOOKUP(A2,'PRTSEN YARACUY (ACTUALIZADO)'!AD1:AD73,'PRTSEN YARACUY (ACTUALIZADO)'!R1:R73,"NO EXISTE",0)</f>
        <v>YUMARE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PALMA SOLA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7</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YUMARE EXPRESS</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A 4/0 AL Y REUBICACIÓN CIRCUITO YUMARE EXPRESO. S/E PALMASOLA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Y REUBICACIÓN CIRCUITO YUMARE EXPRESO 13,8 KV DE 7 KM DE CONDUCTOR Y HERRAJE DESDE EL CASERÍO LA CERO HASTA EL CASERÍO LA 13 INTERCONEXIÓN CIRCUITO YUMARE EXPRESO CON CIRCUITO CARABOBO (AL 4/0) Y CAMBIO 5 KM TRAMO TO5 – KM 41. S/E PALMASOLA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2</v>
      </c>
      <c r="C16" s="25" t="str">
        <f>_xlfn.XLOOKUP(A2,'PRTSEN YARACUY (ACTUALIZADO)'!AD1:AD73,'PRTSEN YARACUY (ACTUALIZADO)'!U1:U73,"SIN FECHA",0)</f>
        <v>3/3/2026</v>
      </c>
      <c r="D16" s="25" t="str">
        <f>_xlfn.XLOOKUP(A2,'PRTSEN YARACUY (ACTUALIZADO)'!AD1:AD73,'PRTSEN YARACUY (ACTUALIZADO)'!V1:V73,"SIN FECHA",0)</f>
        <v>3/5/2026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286743.75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286743.75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440</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BRUZUAL</v>
      </c>
      <c r="C4" s="86" t="str">
        <f>_xlfn.XLOOKUP(A2,'PRTSEN YARACUY (ACTUALIZADO)'!AD1:AD73,'PRTSEN YARACUY (ACTUALIZADO)'!R1:R73,"NO EXISTE",0)</f>
        <v>CHIVACOA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CHIVACOA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5.5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CAMPO ELÍAS</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CIRCUITO CAMPO ELÍAS. S/E CHIVACOA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CIRCUITO CAMPO ELÍAS EN 13,8 KV A CONDUCTOR 336 MCM. S/E CHIVACOA. 5,5 KM</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2</v>
      </c>
      <c r="C16" s="25" t="str">
        <f>_xlfn.XLOOKUP(A2,'PRTSEN YARACUY (ACTUALIZADO)'!AD1:AD73,'PRTSEN YARACUY (ACTUALIZADO)'!U1:U73,"SIN FECHA",0)</f>
        <v>3/3/2026</v>
      </c>
      <c r="D16" s="25" t="str">
        <f>_xlfn.XLOOKUP(A2,'PRTSEN YARACUY (ACTUALIZADO)'!AD1:AD73,'PRTSEN YARACUY (ACTUALIZADO)'!V1:V73,"SIN FECHA",0)</f>
        <v>3/5/2026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286743.75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286743.75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441</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BRUZUAL</v>
      </c>
      <c r="C4" s="86" t="str">
        <f>_xlfn.XLOOKUP(A2,'PRTSEN YARACUY (ACTUALIZADO)'!AD1:AD73,'PRTSEN YARACUY (ACTUALIZADO)'!R1:R73,"NO EXISTE",0)</f>
        <v>CHIVACOA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CHIVACOA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3.5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PANAMERICANA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CIRCUITO PANAMERICANA. S/E CHIVACOA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CIRCUITO PANAMERICANA EN 13,8 KV A CONDUCTOR AL 4/0. S/E CHIVACOA. 3.5 KM.</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2</v>
      </c>
      <c r="C16" s="25" t="str">
        <f>_xlfn.XLOOKUP(A2,'PRTSEN YARACUY (ACTUALIZADO)'!AD1:AD73,'PRTSEN YARACUY (ACTUALIZADO)'!U1:U73,"SIN FECHA",0)</f>
        <v>3/3/2026</v>
      </c>
      <c r="D16" s="25" t="str">
        <f>_xlfn.XLOOKUP(A2,'PRTSEN YARACUY (ACTUALIZADO)'!AD1:AD73,'PRTSEN YARACUY (ACTUALIZADO)'!V1:V73,"SIN FECHA",0)</f>
        <v>3/5/2026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286743.75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286743.75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442</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SIMÓN PLANAS</v>
      </c>
      <c r="C4" s="86" t="str">
        <f>_xlfn.XLOOKUP(A2,'PRTSEN YARACUY (ACTUALIZADO)'!AD1:AD73,'PRTSEN YARACUY (ACTUALIZADO)'!R1:R73,"NO EXISTE",0)</f>
        <v>YARITAGUA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YARITAGUA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4.5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MANZANITA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ADECUACIÓN: CAMBIO DE CALIBRE A 336 MCM DEL CIRCUITO MANZANITA EN 13,8 KV. S/E YARITAGUA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ADECUACIÓN: CAMBIO DE CALIBRE A 336 MCM DEL CIRCUITO MANZANITA EN 13,8 KV TRAMOS EL MOLINO- MANZANITA. S/E YARITAGUA. 4,5 KM</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2</v>
      </c>
      <c r="C16" s="25" t="str">
        <f>_xlfn.XLOOKUP(A2,'PRTSEN YARACUY (ACTUALIZADO)'!AD1:AD73,'PRTSEN YARACUY (ACTUALIZADO)'!U1:U73,"SIN FECHA",0)</f>
        <v>3/3/2026</v>
      </c>
      <c r="D16" s="25" t="str">
        <f>_xlfn.XLOOKUP(A2,'PRTSEN YARACUY (ACTUALIZADO)'!AD1:AD73,'PRTSEN YARACUY (ACTUALIZADO)'!V1:V73,"SIN FECHA",0)</f>
        <v>3/5/2026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286743.75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286743.75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443</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BRUZUAL</v>
      </c>
      <c r="C4" s="86" t="str">
        <f>_xlfn.XLOOKUP(A2,'PRTSEN YARACUY (ACTUALIZADO)'!AD1:AD73,'PRTSEN YARACUY (ACTUALIZADO)'!R1:R73,"NO EXISTE",0)</f>
        <v>CHIVACOA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CHIVACOA</v>
      </c>
      <c r="I4" s="25" t="str">
        <f>_xlfn.XLOOKUP(A2,'PRTSEN YARACUY (ACTUALIZADO)'!AD1:AD73,'PRTSEN YARACUY (ACTUALIZADO)'!M1:M73,"NO EXISTE",0)</f>
        <v>34,5 KV</v>
      </c>
      <c r="J4" s="25" t="str">
        <f>_xlfn.XLOOKUP(A2,'PRTSEN YARACUY (ACTUALIZADO)'!AD1:AD73,'PRTSEN YARACUY (ACTUALIZADO)'!N1:N73,"NO EXISTE",0)</f>
        <v>MVA</v>
      </c>
      <c r="K4" s="47">
        <f>_xlfn.XLOOKUP(A2,'PRTSEN YARACUY (ACTUALIZADO)'!AD1:AD73,'PRTSEN YARACUY (ACTUALIZADO)'!O1:O73,"NO EXISTE",0)</f>
        <v>15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CTO. SALIDAS 34,5 S/E CHIVACOA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SUMINISTRO DE EQUIPOS, ADECUACIÓN DE SALIDA 34,5 KV EN S/E CHIVACOA. INCLUYE SUMINISTRO E INSTALACIÓN DE INTERRUPTOR DE POTENCIA Y EQUIPO DE MEDICIÓN, MANDO Y CONTROL</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SUMINISTRO DE EQUIPOS, ADECUACIÓN DE SALIDA 34,5 KV EN S/E CHIVACOA. INCLUYE SUMINISTRO E INSTALACIÓN DE INTERRUPTOR DE POTENCIA Y EQUIPO DE MEDICIÓN, MANDO Y CONTROL</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5</v>
      </c>
      <c r="C16" s="25" t="str">
        <f>_xlfn.XLOOKUP(A2,'PRTSEN YARACUY (ACTUALIZADO)'!AD1:AD73,'PRTSEN YARACUY (ACTUALIZADO)'!U1:U73,"SIN FECHA",0)</f>
        <v>3/3/2026</v>
      </c>
      <c r="D16" s="25" t="str">
        <f>_xlfn.XLOOKUP(A2,'PRTSEN YARACUY (ACTUALIZADO)'!AD1:AD73,'PRTSEN YARACUY (ACTUALIZADO)'!V1:V73,"SIN FECHA",0)</f>
        <v>3/8/2026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286743.75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286743.75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444</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PEÑA</v>
      </c>
      <c r="C4" s="86" t="str">
        <f>_xlfn.XLOOKUP(A2,'PRTSEN YARACUY (ACTUALIZADO)'!AD1:AD73,'PRTSEN YARACUY (ACTUALIZADO)'!R1:R73,"NO EXISTE",0)</f>
        <v>YARITAGUA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YARITAGUA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5.7</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EL PALMAR</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Y REUBICACIÓN CIRCUITO EL PALMAR. S/E YARITAGUA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DE CONDUCTOR A 4/0 Y REUBICACIÓN DE  CIRCUITO EL PALMAR EN 13.8 KV TRAMO DESDE LOS INVERNADEROS HASTA LA RECTA DE ARENALES. S/E YARITAGUA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2</v>
      </c>
      <c r="C16" s="25" t="str">
        <f>_xlfn.XLOOKUP(A2,'PRTSEN YARACUY (ACTUALIZADO)'!AD1:AD73,'PRTSEN YARACUY (ACTUALIZADO)'!U1:U73,"SIN FECHA",0)</f>
        <v>3/3/2027</v>
      </c>
      <c r="D16" s="25" t="str">
        <f>_xlfn.XLOOKUP(A2,'PRTSEN YARACUY (ACTUALIZADO)'!AD1:AD73,'PRTSEN YARACUY (ACTUALIZADO)'!V1:V73,"SIN FECHA",0)</f>
        <v>3/5/2027</v>
      </c>
      <c r="E16" s="99"/>
      <c r="F16" s="100"/>
      <c r="G16" s="100"/>
      <c r="H16" s="100"/>
      <c r="I16" s="100"/>
      <c r="J16" s="100"/>
      <c r="K16" s="101"/>
    </row>
    <row r="17" spans="1:11" ht="24.75" customHeight="1" x14ac:dyDescent="0.3">
      <c r="A17" s="108" t="s">
        <v>361</v>
      </c>
      <c r="B17" s="110">
        <f>_xlfn.XLOOKUP(A2,'PRTSEN YARACUY (ACTUALIZADO)'!AD1:AD73,'PRTSEN YARACUY (ACTUALIZADO)'!G1:G73,"SIN CALCULOS",0)</f>
        <v>217925.25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0</v>
      </c>
      <c r="G18" s="54">
        <f>_xlfn.XLOOKUP($A$2,'PRTSEN YARACUY (ACTUALIZADO)'!$AD$1:$AD$73,'PRTSEN YARACUY (ACTUALIZADO)'!Y1:Y73,"0",0)</f>
        <v>217925.25</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445</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MANUEL MONGE</v>
      </c>
      <c r="C4" s="86" t="str">
        <f>_xlfn.XLOOKUP(A2,'PRTSEN YARACUY (ACTUALIZADO)'!AD1:AD73,'PRTSEN YARACUY (ACTUALIZADO)'!R1:R73,"NO EXISTE",0)</f>
        <v>YUMARE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PALMA SOLA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8</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YUMARE EXPRESS - YUMARITO</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A 2/0 AL Y REUBICACIÓN CIRCUITO YUMARE EXPRESO. S/E PALMASOLA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Y REUBICACIÓN CIRCUITO YUMARE EXPRESO 13,8 KV CONDUCTOR DE CU # 4, AL 2, AL 1/0 POR AL 2/0  Y HERRAJE DE 8 KM EN CEMENTERIO YUMARITO ARRANQUE DERIVACIÓN LA 13 SOCREMO. S/E PALMASOLA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5</v>
      </c>
      <c r="C16" s="25" t="str">
        <f>_xlfn.XLOOKUP(A2,'PRTSEN YARACUY (ACTUALIZADO)'!AD1:AD73,'PRTSEN YARACUY (ACTUALIZADO)'!U1:U73,"SIN FECHA",0)</f>
        <v>3/3/2026</v>
      </c>
      <c r="D16" s="25" t="str">
        <f>_xlfn.XLOOKUP(A2,'PRTSEN YARACUY (ACTUALIZADO)'!AD1:AD73,'PRTSEN YARACUY (ACTUALIZADO)'!V1:V73,"SIN FECHA",0)</f>
        <v>3/8/2026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305860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305860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446</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BRUZUAL</v>
      </c>
      <c r="C4" s="86" t="str">
        <f>_xlfn.XLOOKUP(A2,'PRTSEN YARACUY (ACTUALIZADO)'!AD1:AD73,'PRTSEN YARACUY (ACTUALIZADO)'!R1:R73,"NO EXISTE",0)</f>
        <v>CHIVACOA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CHIVACOA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3.5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CHIVACOA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CIRCUITO CHIVACOA A 336 MCM. S/E CHIVACOA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CIRCUITO CHIVACOA EN 13,8 KV A CONDUCTOR 336 MCM DESDE S/E CHIVACOA HASTA ZONA CENTRAL DEL PUEBLO. S/E CHIVACOA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4</v>
      </c>
      <c r="C16" s="25" t="str">
        <f>_xlfn.XLOOKUP(A2,'PRTSEN YARACUY (ACTUALIZADO)'!AD1:AD73,'PRTSEN YARACUY (ACTUALIZADO)'!U1:U73,"SIN FECHA",0)</f>
        <v>3/3/2027</v>
      </c>
      <c r="D16" s="25" t="str">
        <f>_xlfn.XLOOKUP(A2,'PRTSEN YARACUY (ACTUALIZADO)'!AD1:AD73,'PRTSEN YARACUY (ACTUALIZADO)'!V1:V73,"SIN FECHA",0)</f>
        <v>3/7/2027</v>
      </c>
      <c r="E16" s="99"/>
      <c r="F16" s="100"/>
      <c r="G16" s="100"/>
      <c r="H16" s="100"/>
      <c r="I16" s="100"/>
      <c r="J16" s="100"/>
      <c r="K16" s="101"/>
    </row>
    <row r="17" spans="1:11" ht="24.75" customHeight="1" x14ac:dyDescent="0.3">
      <c r="A17" s="108" t="s">
        <v>361</v>
      </c>
      <c r="B17" s="110">
        <f>_xlfn.XLOOKUP(A2,'PRTSEN YARACUY (ACTUALIZADO)'!AD1:AD73,'PRTSEN YARACUY (ACTUALIZADO)'!G1:G73,"SIN CALCULOS",0)</f>
        <v>133813.75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0</v>
      </c>
      <c r="G18" s="54">
        <f>_xlfn.XLOOKUP($A$2,'PRTSEN YARACUY (ACTUALIZADO)'!$AD$1:$AD$73,'PRTSEN YARACUY (ACTUALIZADO)'!Y1:Y73,"0",0)</f>
        <v>133813.75</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6"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447</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BRUZUAL</v>
      </c>
      <c r="C4" s="86" t="str">
        <f>_xlfn.XLOOKUP(A2,'PRTSEN YARACUY (ACTUALIZADO)'!AD1:AD73,'PRTSEN YARACUY (ACTUALIZADO)'!R1:R73,"NO EXISTE",0)</f>
        <v>CHIVACOA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CHIVACOA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4</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AGUARUCA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Y REUBICACIÓN CIRCUITO AGUARUCA EN 13,8 KV. S/E CHIVACOA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Y REUBICACIÓN CIRCUITO AGUARUCA 13,8 KV, DESDE S/E CHIVACOA-FINAL AV SORTE- CALLE LOS LEONES CON AVDA 4 Y 5 (CENTRO CRISTIANO REDENCIÓN) HASTA AV. 4 CON CALLE 16 EN CHIVACOA. S/E CHIVACOA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3</v>
      </c>
      <c r="C16" s="25" t="str">
        <f>_xlfn.XLOOKUP(A2,'PRTSEN YARACUY (ACTUALIZADO)'!AD1:AD73,'PRTSEN YARACUY (ACTUALIZADO)'!U1:U73,"SIN FECHA",0)</f>
        <v>3/3/2027</v>
      </c>
      <c r="D16" s="25" t="str">
        <f>_xlfn.XLOOKUP(A2,'PRTSEN YARACUY (ACTUALIZADO)'!AD1:AD73,'PRTSEN YARACUY (ACTUALIZADO)'!V1:V73,"SIN FECHA",0)</f>
        <v>3/6/2027</v>
      </c>
      <c r="E16" s="99"/>
      <c r="F16" s="100"/>
      <c r="G16" s="100"/>
      <c r="H16" s="100"/>
      <c r="I16" s="100"/>
      <c r="J16" s="100"/>
      <c r="K16" s="101"/>
    </row>
    <row r="17" spans="1:11" ht="24.75" customHeight="1" x14ac:dyDescent="0.3">
      <c r="A17" s="108" t="s">
        <v>361</v>
      </c>
      <c r="B17" s="110">
        <f>_xlfn.XLOOKUP(A2,'PRTSEN YARACUY (ACTUALIZADO)'!AD1:AD73,'PRTSEN YARACUY (ACTUALIZADO)'!G1:G73,"SIN CALCULOS",0)</f>
        <v>152930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0</v>
      </c>
      <c r="G18" s="54">
        <f>_xlfn.XLOOKUP($A$2,'PRTSEN YARACUY (ACTUALIZADO)'!$AD$1:$AD$73,'PRTSEN YARACUY (ACTUALIZADO)'!Y1:Y73,"0",0)</f>
        <v>152930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6"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448</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VEROES</v>
      </c>
      <c r="C4" s="86" t="str">
        <f>_xlfn.XLOOKUP(A2,'PRTSEN YARACUY (ACTUALIZADO)'!AD1:AD73,'PRTSEN YARACUY (ACTUALIZADO)'!R1:R73,"NO EXISTE",0)</f>
        <v>PUEBLO NUEVO</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PALMA SOLA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12</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REUBICACIÓN  CTO. CENTRAL YUQUERO Y PUEBLO NUEVO</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REUBICACIÓN DE CIRCUITOS CENTRAL YUQUERO Y PUEBLO NUEVO. S/E PALMASOLA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REUBICACIÓN DE CIRCUITOS CENTRAL YUQUERO Y PUEBLO NUEVO EN 13,8 KV DE ACUERDO A PLAN DE CORTO PLAZO (UTE).  CENTRAL YUQUERO: TRAMO CHARIPANO - LOS PLÁTANOS, VÍA LOS CAÑIZOS. PUEBLO NUEVO TRAMO KM 26- LAS CARACARAS. S/E PALMASOLA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6</v>
      </c>
      <c r="C16" s="25" t="str">
        <f>_xlfn.XLOOKUP(A2,'PRTSEN YARACUY (ACTUALIZADO)'!AD1:AD73,'PRTSEN YARACUY (ACTUALIZADO)'!U1:U73,"SIN FECHA",0)</f>
        <v>3/3/2027</v>
      </c>
      <c r="D16" s="25" t="str">
        <f>_xlfn.XLOOKUP(A2,'PRTSEN YARACUY (ACTUALIZADO)'!AD1:AD73,'PRTSEN YARACUY (ACTUALIZADO)'!V1:V73,"SIN FECHA",0)</f>
        <v>3/9/2027</v>
      </c>
      <c r="E16" s="99"/>
      <c r="F16" s="100"/>
      <c r="G16" s="100"/>
      <c r="H16" s="100"/>
      <c r="I16" s="100"/>
      <c r="J16" s="100"/>
      <c r="K16" s="101"/>
    </row>
    <row r="17" spans="1:11" ht="24.75" customHeight="1" x14ac:dyDescent="0.3">
      <c r="A17" s="108" t="s">
        <v>361</v>
      </c>
      <c r="B17" s="110">
        <f>_xlfn.XLOOKUP(A2,'PRTSEN YARACUY (ACTUALIZADO)'!AD1:AD73,'PRTSEN YARACUY (ACTUALIZADO)'!G1:G73,"SIN CALCULOS",0)</f>
        <v>65373.6943290454</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0</v>
      </c>
      <c r="G18" s="54">
        <f>_xlfn.XLOOKUP($A$2,'PRTSEN YARACUY (ACTUALIZADO)'!$AD$1:$AD$73,'PRTSEN YARACUY (ACTUALIZADO)'!Y1:Y73,"0",0)</f>
        <v>65373.6943290454</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3"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449</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MANUEL MONGE</v>
      </c>
      <c r="C4" s="86" t="str">
        <f>_xlfn.XLOOKUP(A2,'PRTSEN YARACUY (ACTUALIZADO)'!AD1:AD73,'PRTSEN YARACUY (ACTUALIZADO)'!R1:R73,"NO EXISTE",0)</f>
        <v>YUMARE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PALMA SOLA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6.8</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YUMARE EXPRESS - CRUCITO</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A 1/0 AL Y REUBICACIÓN CIRCUITO YUMARE EXPRESO. S/E PALMASOLA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Y REUBICACIÓN CIRCUITO YUMARE EXPRESO 13,8 KV DE 6,8 KM (1/0) DERIVACIÓN CRUCITO-AGUA LINDA. S/E PALMASOLA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3</v>
      </c>
      <c r="C16" s="25" t="str">
        <f>_xlfn.XLOOKUP(A2,'PRTSEN YARACUY (ACTUALIZADO)'!AD1:AD73,'PRTSEN YARACUY (ACTUALIZADO)'!U1:U73,"SIN FECHA",0)</f>
        <v>3/3/2027</v>
      </c>
      <c r="D16" s="25" t="str">
        <f>_xlfn.XLOOKUP(A2,'PRTSEN YARACUY (ACTUALIZADO)'!AD1:AD73,'PRTSEN YARACUY (ACTUALIZADO)'!V1:V73,"SIN FECHA",0)</f>
        <v>3/6/2027</v>
      </c>
      <c r="E16" s="99"/>
      <c r="F16" s="100"/>
      <c r="G16" s="100"/>
      <c r="H16" s="100"/>
      <c r="I16" s="100"/>
      <c r="J16" s="100"/>
      <c r="K16" s="101"/>
    </row>
    <row r="17" spans="1:11" ht="24.75" customHeight="1" x14ac:dyDescent="0.3">
      <c r="A17" s="108" t="s">
        <v>361</v>
      </c>
      <c r="B17" s="110">
        <f>_xlfn.XLOOKUP(A2,'PRTSEN YARACUY (ACTUALIZADO)'!AD1:AD73,'PRTSEN YARACUY (ACTUALIZADO)'!G1:G73,"SIN CALCULOS",0)</f>
        <v>259981</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0</v>
      </c>
      <c r="G18" s="54">
        <f>_xlfn.XLOOKUP($A$2,'PRTSEN YARACUY (ACTUALIZADO)'!$AD$1:$AD$73,'PRTSEN YARACUY (ACTUALIZADO)'!Y1:Y73,"0",0)</f>
        <v>259981</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450</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BRUZUAL</v>
      </c>
      <c r="C4" s="86" t="str">
        <f>_xlfn.XLOOKUP(A2,'PRTSEN YARACUY (ACTUALIZADO)'!AD1:AD73,'PRTSEN YARACUY (ACTUALIZADO)'!R1:R73,"NO EXISTE",0)</f>
        <v>CHIVACOA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CHIVACOA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0.2</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ZONA IND. CHIVACOA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Y REUBICACIÓN CIRCUITO ZONA INDUSTRIAL (S/E CHIVACOA) DESDE S/E HASTA FINAL AV SORTE EN CHIVACOA.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Y REUBICACIÓN CIRCUITO ZONA INDUSTRIAL 13,8 KV CONDUCTOR 1/0 A 336 MCM (APROX. 0,2 KM DE LA S/E CHIVACOA).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0</v>
      </c>
      <c r="C16" s="25">
        <f>_xlfn.XLOOKUP(A2,'PRTSEN YARACUY (ACTUALIZADO)'!AD1:AD73,'PRTSEN YARACUY (ACTUALIZADO)'!U1:U73,"SIN FECHA",0)</f>
        <v>0</v>
      </c>
      <c r="D16" s="25">
        <f>_xlfn.XLOOKUP(A2,'PRTSEN YARACUY (ACTUALIZADO)'!AD1:AD73,'PRTSEN YARACUY (ACTUALIZADO)'!V1:V73,"SIN FECHA",0)</f>
        <v>0</v>
      </c>
      <c r="E16" s="99"/>
      <c r="F16" s="100"/>
      <c r="G16" s="100"/>
      <c r="H16" s="100"/>
      <c r="I16" s="100"/>
      <c r="J16" s="100"/>
      <c r="K16" s="101"/>
    </row>
    <row r="17" spans="1:11" ht="24.75" customHeight="1" x14ac:dyDescent="0.3">
      <c r="A17" s="108" t="s">
        <v>361</v>
      </c>
      <c r="B17" s="110">
        <f>_xlfn.XLOOKUP(A2,'PRTSEN YARACUY (ACTUALIZADO)'!AD1:AD73,'PRTSEN YARACUY (ACTUALIZADO)'!G1:G73,"SIN CALCULOS",0)</f>
        <v>7646.5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7646.5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2" zoomScale="70" zoomScaleNormal="7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451</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BOLÍVAR</v>
      </c>
      <c r="C4" s="86" t="str">
        <f>_xlfn.XLOOKUP(A2,'PRTSEN YARACUY (ACTUALIZADO)'!AD1:AD73,'PRTSEN YARACUY (ACTUALIZADO)'!R1:R73,"NO EXISTE",0)</f>
        <v>AROA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AROA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2.1</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REUBICACIÓN CTO. CAYURE</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REUBICACIÓN DE CIRCUITO CAYURE EN 13,8 KV. S/E AROA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REUBICACIÓN CIRCUITO CAYURE 13,8 KV LINEA TRONCAL 4 KM (AL 1/0) DESDE SECTOR ATASCADERO HASTA POBLADO CAYURE Y 2,1 KM DESDE FINCA LOS SÁNCHEZ HASTA DERIVACIÓN SAN JOSÉ. S/E AROA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3</v>
      </c>
      <c r="C16" s="25" t="str">
        <f>_xlfn.XLOOKUP(A2,'PRTSEN YARACUY (ACTUALIZADO)'!AD1:AD73,'PRTSEN YARACUY (ACTUALIZADO)'!U1:U73,"SIN FECHA",0)</f>
        <v>3/3/2027</v>
      </c>
      <c r="D16" s="25" t="str">
        <f>_xlfn.XLOOKUP(A2,'PRTSEN YARACUY (ACTUALIZADO)'!AD1:AD73,'PRTSEN YARACUY (ACTUALIZADO)'!V1:V73,"SIN FECHA",0)</f>
        <v>3/6/2027</v>
      </c>
      <c r="E16" s="99"/>
      <c r="F16" s="100"/>
      <c r="G16" s="100"/>
      <c r="H16" s="100"/>
      <c r="I16" s="100"/>
      <c r="J16" s="100"/>
      <c r="K16" s="101"/>
    </row>
    <row r="17" spans="1:11" ht="24.75" customHeight="1" x14ac:dyDescent="0.3">
      <c r="A17" s="108" t="s">
        <v>361</v>
      </c>
      <c r="B17" s="110">
        <f>_xlfn.XLOOKUP(A2,'PRTSEN YARACUY (ACTUALIZADO)'!AD1:AD73,'PRTSEN YARACUY (ACTUALIZADO)'!G1:G73,"SIN CALCULOS",0)</f>
        <v>33231.6279505981</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0</v>
      </c>
      <c r="G18" s="54">
        <f>_xlfn.XLOOKUP($A$2,'PRTSEN YARACUY (ACTUALIZADO)'!$AD$1:$AD$73,'PRTSEN YARACUY (ACTUALIZADO)'!Y1:Y73,"0",0)</f>
        <v>33231.6279505981</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452</v>
      </c>
      <c r="B2" s="65"/>
      <c r="C2" s="66"/>
      <c r="D2" s="66"/>
      <c r="E2" s="66"/>
      <c r="F2" s="66"/>
      <c r="G2" s="66"/>
      <c r="H2" s="66"/>
      <c r="I2" s="66"/>
      <c r="J2" s="66"/>
      <c r="K2" s="67"/>
    </row>
    <row r="3" spans="1:11" ht="60.75" customHeight="1" x14ac:dyDescent="0.3">
      <c r="A3" s="78"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SAN FELIPE</v>
      </c>
      <c r="C4" s="86" t="str">
        <f>_xlfn.XLOOKUP(A2,'PRTSEN YARACUY (ACTUALIZADO)'!AD1:AD73,'PRTSEN YARACUY (ACTUALIZADO)'!R1:R73,"NO EXISTE",0)</f>
        <v>SAN FELIPE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INDEPENDENCIA</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5.3</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REUBICACIÓN Y CAMBIO DE CALIBRE, CTO. CAÑAVERAL</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REUBICACIÓN Y CAMBIO DE CALIBRE N 6 DE COBRE A 1/0 ALUMINIO, SECTOR LAS MERCEDES SAN JOSÉ. CTO. CAÑAVERAL, S/E INDEPENDENCIA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REUBICACIÓN Y CAMBIO DE CALIBRE N 6 DE COBRE A 1/0 ALUMINIO TRAMO CIRCUITO CAÑAVERAL EN 12,47 KV, SECTOR LAS MERCEDES SAN JOSÉ. S/E SAN FELIPE 2</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2</v>
      </c>
      <c r="C16" s="25" t="str">
        <f>_xlfn.XLOOKUP(A2,'PRTSEN YARACUY (ACTUALIZADO)'!AD1:AD73,'PRTSEN YARACUY (ACTUALIZADO)'!U1:U73,"SIN FECHA",0)</f>
        <v>3/3/2026</v>
      </c>
      <c r="D16" s="25" t="str">
        <f>_xlfn.XLOOKUP(A2,'PRTSEN YARACUY (ACTUALIZADO)'!AD1:AD73,'PRTSEN YARACUY (ACTUALIZADO)'!V1:V73,"SIN FECHA",0)</f>
        <v>3/5/2026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202632.25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202632.25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453</v>
      </c>
      <c r="B2" s="65"/>
      <c r="C2" s="66"/>
      <c r="D2" s="66"/>
      <c r="E2" s="66"/>
      <c r="F2" s="66"/>
      <c r="G2" s="66"/>
      <c r="H2" s="66"/>
      <c r="I2" s="66"/>
      <c r="J2" s="66"/>
      <c r="K2" s="67"/>
    </row>
    <row r="3" spans="1:11" ht="60.75" customHeight="1" x14ac:dyDescent="0.3">
      <c r="A3" s="79"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VEROES</v>
      </c>
      <c r="C4" s="86" t="str">
        <f>_xlfn.XLOOKUP(A2,'PRTSEN YARACUY (ACTUALIZADO)'!AD1:AD73,'PRTSEN YARACUY (ACTUALIZADO)'!R1:R73,"NO EXISTE",0)</f>
        <v>CARBONERO</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CARBONERO</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5.7</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REUBICACIÓN DE LINEAS CTO. EL GUAYABO</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REUBICACIÓN DE LINEA EN MT. (12,47 KV) TRAMO GUABINA - LA YUCA. S/E CARBONERO</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REUBICACIÓN DE LINEA EN MT. DEL CIRCUITO EL GUAYABO (12,47 KV) TRAMO GUABINA - LA YUCA CALIBRE 1/0. S/E CARBONERO</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2</v>
      </c>
      <c r="C16" s="25" t="str">
        <f>_xlfn.XLOOKUP(A2,'PRTSEN YARACUY (ACTUALIZADO)'!AD1:AD73,'PRTSEN YARACUY (ACTUALIZADO)'!U1:U73,"SIN FECHA",0)</f>
        <v>3/3/2026</v>
      </c>
      <c r="D16" s="25" t="str">
        <f>_xlfn.XLOOKUP(A2,'PRTSEN YARACUY (ACTUALIZADO)'!AD1:AD73,'PRTSEN YARACUY (ACTUALIZADO)'!V1:V73,"SIN FECHA",0)</f>
        <v>3/5/2026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32686.8471645227</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32686.8471645227</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454</v>
      </c>
      <c r="B2" s="65"/>
      <c r="C2" s="66"/>
      <c r="D2" s="66"/>
      <c r="E2" s="66"/>
      <c r="F2" s="66"/>
      <c r="G2" s="66"/>
      <c r="H2" s="66"/>
      <c r="I2" s="66"/>
      <c r="J2" s="66"/>
      <c r="K2" s="67"/>
    </row>
    <row r="3" spans="1:11" ht="60.75" customHeight="1" x14ac:dyDescent="0.3">
      <c r="A3" s="79"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VEROES</v>
      </c>
      <c r="C4" s="86" t="str">
        <f>_xlfn.XLOOKUP(A2,'PRTSEN YARACUY (ACTUALIZADO)'!AD1:AD73,'PRTSEN YARACUY (ACTUALIZADO)'!R1:R73,"NO EXISTE",0)</f>
        <v>CARBONERO</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CARBONERO</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2.8</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SAN JAVIER</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ALUMINIO 1/0 A 4/0 Y EXTENSIÓN DE LINEA 4/0. SECTOR EL PAUJI Y MARÍN. S/E INDEPENDENCIA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ALUMINIO 1/0 A 4/0 Y EXTENSIÓN DE LINEA 4/0 EN EL CIRCUITO SAN JAVIER. SECTOR EL PAUJI Y MARÍN.</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3</v>
      </c>
      <c r="C16" s="25" t="str">
        <f>_xlfn.XLOOKUP(A2,'PRTSEN YARACUY (ACTUALIZADO)'!AD1:AD73,'PRTSEN YARACUY (ACTUALIZADO)'!U1:U73,"SIN FECHA",0)</f>
        <v>3/3/2027</v>
      </c>
      <c r="D16" s="25" t="str">
        <f>_xlfn.XLOOKUP(A2,'PRTSEN YARACUY (ACTUALIZADO)'!AD1:AD73,'PRTSEN YARACUY (ACTUALIZADO)'!V1:V73,"SIN FECHA",0)</f>
        <v>3/6/2027</v>
      </c>
      <c r="E16" s="99"/>
      <c r="F16" s="100"/>
      <c r="G16" s="100"/>
      <c r="H16" s="100"/>
      <c r="I16" s="100"/>
      <c r="J16" s="100"/>
      <c r="K16" s="101"/>
    </row>
    <row r="17" spans="1:11" ht="24.75" customHeight="1" x14ac:dyDescent="0.3">
      <c r="A17" s="108" t="s">
        <v>361</v>
      </c>
      <c r="B17" s="110">
        <f>_xlfn.XLOOKUP(A2,'PRTSEN YARACUY (ACTUALIZADO)'!AD1:AD73,'PRTSEN YARACUY (ACTUALIZADO)'!G1:G73,"SIN CALCULOS",0)</f>
        <v>107051</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0</v>
      </c>
      <c r="G18" s="54">
        <f>_xlfn.XLOOKUP($A$2,'PRTSEN YARACUY (ACTUALIZADO)'!$AD$1:$AD$73,'PRTSEN YARACUY (ACTUALIZADO)'!Y1:Y73,"0",0)</f>
        <v>107051</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455</v>
      </c>
      <c r="B2" s="65"/>
      <c r="C2" s="66"/>
      <c r="D2" s="66"/>
      <c r="E2" s="66"/>
      <c r="F2" s="66"/>
      <c r="G2" s="66"/>
      <c r="H2" s="66"/>
      <c r="I2" s="66"/>
      <c r="J2" s="66"/>
      <c r="K2" s="67"/>
    </row>
    <row r="3" spans="1:11" ht="60.75" customHeight="1" x14ac:dyDescent="0.3">
      <c r="A3" s="79"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MANUEL MONGE, PALMASOLA, VEROES</v>
      </c>
      <c r="C4" s="86" t="str">
        <f>_xlfn.XLOOKUP(A2,'PRTSEN YARACUY (ACTUALIZADO)'!AD1:AD73,'PRTSEN YARACUY (ACTUALIZADO)'!R1:R73,"NO EXISTE",0)</f>
        <v>YUMARE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PALMA SOLA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20</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HERRAJES Y AISLADORES, CTO. PALMA SOLA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REHABILITACION MAYOR SUSTITUCIÓN DE COMPONENTES OBSOLETOS, CIRCUITO PALMASOLA. S/E PALMASOLA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MANTENIMIENTO INTEGRAL CIRCUITO PALMASOLA 13,8 KV DE APROXIMADO 40 KM TRONCAL Y DERIVACIÓN CAMBIO DE HERRAJES, AISLADORES, PARARRAYOS, ESTRUCTURA Y POSTES. S/E PALMASOLA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3</v>
      </c>
      <c r="C16" s="25" t="str">
        <f>_xlfn.XLOOKUP(A2,'PRTSEN YARACUY (ACTUALIZADO)'!AD1:AD73,'PRTSEN YARACUY (ACTUALIZADO)'!U1:U73,"SIN FECHA",0)</f>
        <v>3/3/2028</v>
      </c>
      <c r="D16" s="25" t="str">
        <f>_xlfn.XLOOKUP(A2,'PRTSEN YARACUY (ACTUALIZADO)'!AD1:AD73,'PRTSEN YARACUY (ACTUALIZADO)'!V1:V73,"SIN FECHA",0)</f>
        <v>3/6/2028</v>
      </c>
      <c r="E16" s="99"/>
      <c r="F16" s="100"/>
      <c r="G16" s="100"/>
      <c r="H16" s="100"/>
      <c r="I16" s="100"/>
      <c r="J16" s="100"/>
      <c r="K16" s="101"/>
    </row>
    <row r="17" spans="1:11" ht="24.75" customHeight="1" x14ac:dyDescent="0.3">
      <c r="A17" s="108" t="s">
        <v>361</v>
      </c>
      <c r="B17" s="110">
        <f>_xlfn.XLOOKUP(A2,'PRTSEN YARACUY (ACTUALIZADO)'!AD1:AD73,'PRTSEN YARACUY (ACTUALIZADO)'!G1:G73,"SIN CALCULOS",0)</f>
        <v>145274.87628676801</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0</v>
      </c>
      <c r="G18" s="54">
        <f>_xlfn.XLOOKUP($A$2,'PRTSEN YARACUY (ACTUALIZADO)'!$AD$1:$AD$73,'PRTSEN YARACUY (ACTUALIZADO)'!Y1:Y73,"0",0)</f>
        <v>0</v>
      </c>
      <c r="H18" s="54">
        <f>_xlfn.XLOOKUP($A$2,'PRTSEN YARACUY (ACTUALIZADO)'!$AD$1:$AD$73,'PRTSEN YARACUY (ACTUALIZADO)'!Z1:Z73,"0",0)</f>
        <v>145274.87628676801</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456</v>
      </c>
      <c r="B2" s="65"/>
      <c r="C2" s="66"/>
      <c r="D2" s="66"/>
      <c r="E2" s="66"/>
      <c r="F2" s="66"/>
      <c r="G2" s="66"/>
      <c r="H2" s="66"/>
      <c r="I2" s="66"/>
      <c r="J2" s="66"/>
      <c r="K2" s="67"/>
    </row>
    <row r="3" spans="1:11" ht="60.75" customHeight="1" x14ac:dyDescent="0.3">
      <c r="A3" s="79"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BOLÍVAR</v>
      </c>
      <c r="C4" s="86" t="str">
        <f>_xlfn.XLOOKUP(A2,'PRTSEN YARACUY (ACTUALIZADO)'!AD1:AD73,'PRTSEN YARACUY (ACTUALIZADO)'!R1:R73,"NO EXISTE",0)</f>
        <v>AROA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AROA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20</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REUBICACIÓN DE LINEAS Y CAMBIO DE CALIBRE, CTO. AROA - TIERRA FRÍA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REHABILITACION MAYOR CIRCUITO AROA. S/E AROA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MANTENIMIENTO INTEGRAL CIRCUITO AROA 13,8 KV DE APROXIMADO 20 KM DERIVACIÓN TIERRA FRÍA: CAMBIO DE HERRAJES, AISLADORES, PARARRAYOS Y POSTES. S/E AROA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6</v>
      </c>
      <c r="C16" s="25" t="str">
        <f>_xlfn.XLOOKUP(A2,'PRTSEN YARACUY (ACTUALIZADO)'!AD1:AD73,'PRTSEN YARACUY (ACTUALIZADO)'!U1:U73,"SIN FECHA",0)</f>
        <v>3/3/2027</v>
      </c>
      <c r="D16" s="25" t="str">
        <f>_xlfn.XLOOKUP(A2,'PRTSEN YARACUY (ACTUALIZADO)'!AD1:AD73,'PRTSEN YARACUY (ACTUALIZADO)'!V1:V73,"SIN FECHA",0)</f>
        <v>3/9/2027</v>
      </c>
      <c r="E16" s="99"/>
      <c r="F16" s="100"/>
      <c r="G16" s="100"/>
      <c r="H16" s="100"/>
      <c r="I16" s="100"/>
      <c r="J16" s="100"/>
      <c r="K16" s="101"/>
    </row>
    <row r="17" spans="1:11" ht="24.75" customHeight="1" x14ac:dyDescent="0.3">
      <c r="A17" s="108" t="s">
        <v>361</v>
      </c>
      <c r="B17" s="110">
        <f>_xlfn.XLOOKUP(A2,'PRTSEN YARACUY (ACTUALIZADO)'!AD1:AD73,'PRTSEN YARACUY (ACTUALIZADO)'!G1:G73,"SIN CALCULOS",0)</f>
        <v>764650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0</v>
      </c>
      <c r="G18" s="54">
        <f>_xlfn.XLOOKUP($A$2,'PRTSEN YARACUY (ACTUALIZADO)'!$AD$1:$AD$73,'PRTSEN YARACUY (ACTUALIZADO)'!Y1:Y73,"0",0)</f>
        <v>764650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457</v>
      </c>
      <c r="B2" s="65"/>
      <c r="C2" s="66"/>
      <c r="D2" s="66"/>
      <c r="E2" s="66"/>
      <c r="F2" s="66"/>
      <c r="G2" s="66"/>
      <c r="H2" s="66"/>
      <c r="I2" s="66"/>
      <c r="J2" s="66"/>
      <c r="K2" s="67"/>
    </row>
    <row r="3" spans="1:11" ht="60.75" customHeight="1" x14ac:dyDescent="0.3">
      <c r="A3" s="79"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BOLÍVAR</v>
      </c>
      <c r="C4" s="86" t="str">
        <f>_xlfn.XLOOKUP(A2,'PRTSEN YARACUY (ACTUALIZADO)'!AD1:AD73,'PRTSEN YARACUY (ACTUALIZADO)'!R1:R73,"NO EXISTE",0)</f>
        <v>AROA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AROA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18.75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AROA - CERRO NEGRO</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CIRCUITO AROA. S/E AROA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CIRCUITO AROA 13,8 KV DE APROXIMADO 18,75 KM. DE CALIBRE 2/0 AL DESDE TIERRA FRÍA HASTA CERRO NEGRO. S/E AROA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6</v>
      </c>
      <c r="C16" s="25" t="str">
        <f>_xlfn.XLOOKUP(A2,'PRTSEN YARACUY (ACTUALIZADO)'!AD1:AD73,'PRTSEN YARACUY (ACTUALIZADO)'!U1:U73,"SIN FECHA",0)</f>
        <v>3/3/2027</v>
      </c>
      <c r="D16" s="25" t="str">
        <f>_xlfn.XLOOKUP(A2,'PRTSEN YARACUY (ACTUALIZADO)'!AD1:AD73,'PRTSEN YARACUY (ACTUALIZADO)'!V1:V73,"SIN FECHA",0)</f>
        <v>3/9/2027</v>
      </c>
      <c r="E16" s="99"/>
      <c r="F16" s="100"/>
      <c r="G16" s="100"/>
      <c r="H16" s="100"/>
      <c r="I16" s="100"/>
      <c r="J16" s="100"/>
      <c r="K16" s="101"/>
    </row>
    <row r="17" spans="1:11" ht="24.75" customHeight="1" x14ac:dyDescent="0.3">
      <c r="A17" s="108" t="s">
        <v>361</v>
      </c>
      <c r="B17" s="110">
        <f>_xlfn.XLOOKUP(A2,'PRTSEN YARACUY (ACTUALIZADO)'!AD1:AD73,'PRTSEN YARACUY (ACTUALIZADO)'!G1:G73,"SIN CALCULOS",0)</f>
        <v>716859.375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0</v>
      </c>
      <c r="G18" s="54">
        <f>_xlfn.XLOOKUP($A$2,'PRTSEN YARACUY (ACTUALIZADO)'!$AD$1:$AD$73,'PRTSEN YARACUY (ACTUALIZADO)'!Y1:Y73,"0",0)</f>
        <v>716859.375</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458</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BRUZUAL</v>
      </c>
      <c r="C4" s="86" t="str">
        <f>_xlfn.XLOOKUP(A2,'PRTSEN YARACUY (ACTUALIZADO)'!AD1:AD73,'PRTSEN YARACUY (ACTUALIZADO)'!R1:R73,"NO EXISTE",0)</f>
        <v>CHIVACOA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CHIVACOA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0.8</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CERÁMICAS CARIBE</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CIRCUITO CERÁMICAS CARIBE EN 13,8 KV. S/E CHIVACOA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CIRCUITO CERÁMICAS CARIBE CONDUCTOR 1/0 A 336 MCM DESDE S/E CHIVACOA (APROX. 0,8 KM)</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0</v>
      </c>
      <c r="C16" s="25">
        <f>_xlfn.XLOOKUP(A2,'PRTSEN YARACUY (ACTUALIZADO)'!AD1:AD73,'PRTSEN YARACUY (ACTUALIZADO)'!U1:U73,"SIN FECHA",0)</f>
        <v>0</v>
      </c>
      <c r="D16" s="25">
        <f>_xlfn.XLOOKUP(A2,'PRTSEN YARACUY (ACTUALIZADO)'!AD1:AD73,'PRTSEN YARACUY (ACTUALIZADO)'!V1:V73,"SIN FECHA",0)</f>
        <v>0</v>
      </c>
      <c r="E16" s="99"/>
      <c r="F16" s="100"/>
      <c r="G16" s="100"/>
      <c r="H16" s="100"/>
      <c r="I16" s="100"/>
      <c r="J16" s="100"/>
      <c r="K16" s="101"/>
    </row>
    <row r="17" spans="1:11" ht="24.75" customHeight="1" x14ac:dyDescent="0.3">
      <c r="A17" s="108" t="s">
        <v>361</v>
      </c>
      <c r="B17" s="110">
        <f>_xlfn.XLOOKUP(A2,'PRTSEN YARACUY (ACTUALIZADO)'!AD1:AD73,'PRTSEN YARACUY (ACTUALIZADO)'!G1:G73,"SIN CALCULOS",0)</f>
        <v>30586</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30586</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459</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BRUZUAL</v>
      </c>
      <c r="C4" s="86" t="str">
        <f>_xlfn.XLOOKUP(A2,'PRTSEN YARACUY (ACTUALIZADO)'!AD1:AD73,'PRTSEN YARACUY (ACTUALIZADO)'!R1:R73,"NO EXISTE",0)</f>
        <v>CHIVACOA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CHIVACOA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2.7</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EXTENSIÓN DE LINEA CAMBIO DE CALIBRE CTO.  EL ROSARIO</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EXTENSIÓN DEL CIRCUITO EL ROSARIO. S/E CHIVACOA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EXTENSIÓN DE CIRCUITO EL ROSARIO POR AMPLIACIÓN DE LÍNEA 34,5 KV DESDE LOS COGOLLOS HASTA LA GUÁSIMA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2</v>
      </c>
      <c r="C16" s="25" t="str">
        <f>_xlfn.XLOOKUP(A2,'PRTSEN YARACUY (ACTUALIZADO)'!AD1:AD73,'PRTSEN YARACUY (ACTUALIZADO)'!U1:U73,"SIN FECHA",0)</f>
        <v>3/3/2026</v>
      </c>
      <c r="D16" s="25" t="str">
        <f>_xlfn.XLOOKUP(A2,'PRTSEN YARACUY (ACTUALIZADO)'!AD1:AD73,'PRTSEN YARACUY (ACTUALIZADO)'!V1:V73,"SIN FECHA",0)</f>
        <v>3/5/2026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103227.75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103227.75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460</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SAN FELIPE</v>
      </c>
      <c r="C4" s="86" t="str">
        <f>_xlfn.XLOOKUP(A2,'PRTSEN YARACUY (ACTUALIZADO)'!AD1:AD73,'PRTSEN YARACUY (ACTUALIZADO)'!R1:R73,"NO EXISTE",0)</f>
        <v>SAN FELIPE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INDEPENDENCIA</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2.2999999999999998</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CAMBIO DE CALIBRE CTO. GOBERNACIÓN</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DE UN TRAMO DE CIRCUITO GOBERNACIÓN EN 12,47 KV DE APROXIMADO 2,3KM DE LINEA AÉREA AL 1/0 POR AL 4/0 SECTOR JOBITO. S/E INDEPENDENCIA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DE UN TRAMO DEL CIRCUITO GOBERNACIÓN (12,47 KV) DE 2,3KM DE LINEA AÉREA AL 1/0 POR AL 4/0 SECTOR JOBITO. S/E INDEPENDENCIA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2</v>
      </c>
      <c r="C16" s="25" t="str">
        <f>_xlfn.XLOOKUP(A2,'PRTSEN YARACUY (ACTUALIZADO)'!AD1:AD73,'PRTSEN YARACUY (ACTUALIZADO)'!U1:U73,"SIN FECHA",0)</f>
        <v>3/3/2026</v>
      </c>
      <c r="D16" s="25" t="str">
        <f>_xlfn.XLOOKUP(A2,'PRTSEN YARACUY (ACTUALIZADO)'!AD1:AD73,'PRTSEN YARACUY (ACTUALIZADO)'!V1:V73,"SIN FECHA",0)</f>
        <v>3/5/2026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87934.75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87934.75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461</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SAN FELIPE</v>
      </c>
      <c r="C4" s="86" t="str">
        <f>_xlfn.XLOOKUP(A2,'PRTSEN YARACUY (ACTUALIZADO)'!AD1:AD73,'PRTSEN YARACUY (ACTUALIZADO)'!R1:R73,"NO EXISTE",0)</f>
        <v>SAN FELIPE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INDEPENDENCIA</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1.2</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DE MEDIA TENSIÓN DE PARTE DEL CTO. CAYURE (PALO QUEMAO) Y TRANSFERIR AL CTO. MARIN</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ADECUACIÓN MEDIA TENSIÓN SECTOR PALO QUEMAO-GUARAPO CTO. MARIN</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ADECUACIÓN EN MEDIA Y BAJA TENSIÓN DEL SECTOR PALO QUEMAO-GUARAPO A NORMAS EDC, Y CONEXIÓN AL CIRCUITO EN 12,47 KV</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3</v>
      </c>
      <c r="C16" s="25" t="str">
        <f>_xlfn.XLOOKUP(A2,'PRTSEN YARACUY (ACTUALIZADO)'!AD1:AD73,'PRTSEN YARACUY (ACTUALIZADO)'!U1:U73,"SIN FECHA",0)</f>
        <v>3/3/2026</v>
      </c>
      <c r="D16" s="25" t="str">
        <f>_xlfn.XLOOKUP(A2,'PRTSEN YARACUY (ACTUALIZADO)'!AD1:AD73,'PRTSEN YARACUY (ACTUALIZADO)'!V1:V73,"SIN FECHA",0)</f>
        <v>3/6/2026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23346.510543034499</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23346.510543034499</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463</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VEROES</v>
      </c>
      <c r="C4" s="86" t="str">
        <f>_xlfn.XLOOKUP(A2,'PRTSEN YARACUY (ACTUALIZADO)'!AD1:AD73,'PRTSEN YARACUY (ACTUALIZADO)'!R1:R73,"NO EXISTE",0)</f>
        <v>CARBONERO</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CARBONERO</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1.7</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DE MEDIA TENSIÓN DE PARTE DEL CTO. CAYURE (CAÑIZOS) Y TRANSFERIR CTO. MARIN.</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ADECUACIÓN MEDIA TENSIÓN SECTOR LOS CAÑIZOS EN EL GUAYABO EN VEROES. CTO. MARIN</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ADECUACIÓN EN MEDIA Y BAJA TENSIÓN DEL SECTOR LOS CAÑIZOS A NORMAS EDC, Y CONEXIÓN AL CIRCUITO MARIN EN 12,47 KV EN EL GUAYABO EN VEROES</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4</v>
      </c>
      <c r="C16" s="25" t="str">
        <f>_xlfn.XLOOKUP(A2,'PRTSEN YARACUY (ACTUALIZADO)'!AD1:AD73,'PRTSEN YARACUY (ACTUALIZADO)'!U1:U73,"SIN FECHA",0)</f>
        <v>3/3/2026</v>
      </c>
      <c r="D16" s="25" t="str">
        <f>_xlfn.XLOOKUP(A2,'PRTSEN YARACUY (ACTUALIZADO)'!AD1:AD73,'PRTSEN YARACUY (ACTUALIZADO)'!V1:V73,"SIN FECHA",0)</f>
        <v>3/7/2026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48047.190468599198</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48047.190468599198</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462</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ARISTIDES BASTIDAS/SAN FELIPE</v>
      </c>
      <c r="C4" s="86" t="str">
        <f>_xlfn.XLOOKUP(A2,'PRTSEN YARACUY (ACTUALIZADO)'!AD1:AD73,'PRTSEN YARACUY (ACTUALIZADO)'!R1:R73,"NO EXISTE",0)</f>
        <v>SAN FELIPE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INDEPENDENCIA</v>
      </c>
      <c r="I4" s="25" t="str">
        <f>_xlfn.XLOOKUP(A2,'PRTSEN YARACUY (ACTUALIZADO)'!AD1:AD73,'PRTSEN YARACUY (ACTUALIZADO)'!M1:M73,"NO EXISTE",0)</f>
        <v>12,47 KV</v>
      </c>
      <c r="J4" s="25" t="str">
        <f>_xlfn.XLOOKUP(A2,'PRTSEN YARACUY (ACTUALIZADO)'!AD1:AD73,'PRTSEN YARACUY (ACTUALIZADO)'!N1:N73,"NO EXISTE",0)</f>
        <v>MVA</v>
      </c>
      <c r="K4" s="47">
        <f>_xlfn.XLOOKUP(A2,'PRTSEN YARACUY (ACTUALIZADO)'!AD1:AD73,'PRTSEN YARACUY (ACTUALIZADO)'!O1:O73,"NO EXISTE",0)</f>
        <v>1.5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REGULACIÓN DE VOLTAJE CTO. SAN PABLO Y CTO. MARIN</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INSTALACIÓN DE 2 JUEGOS DE REGULADORES 12,47 KV EN LÍNEAS DE MT PARA LOS SECTORES DE SAN PABLO Y MARÍN. S/E INDEPENDENCIA Y CARBONERO</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INSTALACIÓN DE 2 JUEGOS DE REGULADORES 12,47 KV EN LÍNEAS DE MT PARA LOS SECTORES DE SAN PABLO Y MARÍN.  INDEPENDENCIA Y CARBONERO</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1</v>
      </c>
      <c r="C16" s="25" t="str">
        <f>_xlfn.XLOOKUP(A2,'PRTSEN YARACUY (ACTUALIZADO)'!AD1:AD73,'PRTSEN YARACUY (ACTUALIZADO)'!U1:U73,"SIN FECHA",0)</f>
        <v>3/3/2026</v>
      </c>
      <c r="D16" s="25" t="str">
        <f>_xlfn.XLOOKUP(A2,'PRTSEN YARACUY (ACTUALIZADO)'!AD1:AD73,'PRTSEN YARACUY (ACTUALIZADO)'!V1:V73,"SIN FECHA",0)</f>
        <v>3/4/2026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182250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182250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467</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MANUEL MONGE</v>
      </c>
      <c r="C4" s="86" t="str">
        <f>_xlfn.XLOOKUP(A2,'PRTSEN YARACUY (ACTUALIZADO)'!AD1:AD73,'PRTSEN YARACUY (ACTUALIZADO)'!R1:R73,"NO EXISTE",0)</f>
        <v>YUMARE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PALMA SOLA</v>
      </c>
      <c r="I4" s="25" t="str">
        <f>_xlfn.XLOOKUP(A2,'PRTSEN YARACUY (ACTUALIZADO)'!AD1:AD73,'PRTSEN YARACUY (ACTUALIZADO)'!M1:M73,"NO EXISTE",0)</f>
        <v>13,8 KV</v>
      </c>
      <c r="J4" s="25" t="str">
        <f>_xlfn.XLOOKUP(A2,'PRTSEN YARACUY (ACTUALIZADO)'!AD1:AD73,'PRTSEN YARACUY (ACTUALIZADO)'!N1:N73,"NO EXISTE",0)</f>
        <v>MVA</v>
      </c>
      <c r="K4" s="47">
        <f>_xlfn.XLOOKUP(A2,'PRTSEN YARACUY (ACTUALIZADO)'!AD1:AD73,'PRTSEN YARACUY (ACTUALIZADO)'!O1:O73,"NO EXISTE",0)</f>
        <v>1.5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REGULACIÓN DE VOLTAJE CTO. PALMA SOLA Y CTO. YUMARE EXPRESS</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INSTALACIÓN DE DOS JUEGOS DE REGULADORES 13,8 KV EN CASCADAS EN EL CIRCUITO PALMASOLA - YUMARE EXPRESO. S/E PALMASOLA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INSTALACIÓN DE DOS JUEGOS DE REGULADORES 13,8 KV EN CASCADAS EN EL CIRCUITO PALMASOLA – YUMARE EXPRESO. S/E PALMASOLA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1</v>
      </c>
      <c r="C16" s="25" t="str">
        <f>_xlfn.XLOOKUP(A2,'PRTSEN YARACUY (ACTUALIZADO)'!AD1:AD73,'PRTSEN YARACUY (ACTUALIZADO)'!U1:U73,"SIN FECHA",0)</f>
        <v>3/3/2026</v>
      </c>
      <c r="D16" s="25" t="str">
        <f>_xlfn.XLOOKUP(A2,'PRTSEN YARACUY (ACTUALIZADO)'!AD1:AD73,'PRTSEN YARACUY (ACTUALIZADO)'!V1:V73,"SIN FECHA",0)</f>
        <v>3/4/2026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182250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182250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469</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SAN FELIPE</v>
      </c>
      <c r="C4" s="86" t="str">
        <f>_xlfn.XLOOKUP(A2,'PRTSEN YARACUY (ACTUALIZADO)'!AD1:AD73,'PRTSEN YARACUY (ACTUALIZADO)'!R1:R73,"NO EXISTE",0)</f>
        <v>SAN FELIPE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INDEPENDENCIA</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2</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 xml:space="preserve">ADECUACIÓN CAMBIO DE CALIBRE CTO. MARIN - EXTENSIÓN </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CALIBRE DE UN TRAMO DE CIRCUITO EN 12,47 KV DE 2 KM DE LINEA EN AL-4/0 SECTOR MARIN. S/E CARBONERO</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DE CALIBRE DE UN TRAMO DEL CIRCUITO MARIN (12,47 KV) DE 2 KM DE LINEA EN AL-4/0 SECTOR MARIN. S/E CARBONERO</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0</v>
      </c>
      <c r="C16" s="25">
        <f>_xlfn.XLOOKUP(A2,'PRTSEN YARACUY (ACTUALIZADO)'!AD1:AD73,'PRTSEN YARACUY (ACTUALIZADO)'!U1:U73,"SIN FECHA",0)</f>
        <v>0</v>
      </c>
      <c r="D16" s="25">
        <f>_xlfn.XLOOKUP(A2,'PRTSEN YARACUY (ACTUALIZADO)'!AD1:AD73,'PRTSEN YARACUY (ACTUALIZADO)'!V1:V73,"SIN FECHA",0)</f>
        <v>0</v>
      </c>
      <c r="E16" s="99"/>
      <c r="F16" s="100"/>
      <c r="G16" s="100"/>
      <c r="H16" s="100"/>
      <c r="I16" s="100"/>
      <c r="J16" s="100"/>
      <c r="K16" s="101"/>
    </row>
    <row r="17" spans="1:11" ht="24.75" customHeight="1" x14ac:dyDescent="0.3">
      <c r="A17" s="108" t="s">
        <v>361</v>
      </c>
      <c r="B17" s="110">
        <f>_xlfn.XLOOKUP(A2,'PRTSEN YARACUY (ACTUALIZADO)'!AD1:AD73,'PRTSEN YARACUY (ACTUALIZADO)'!G1:G73,"SIN CALCULOS",0)</f>
        <v>76465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76465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466</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MANUEL MONGE Y BOLIVAR</v>
      </c>
      <c r="C4" s="86" t="str">
        <f>_xlfn.XLOOKUP(A2,'PRTSEN YARACUY (ACTUALIZADO)'!AD1:AD73,'PRTSEN YARACUY (ACTUALIZADO)'!R1:R73,"NO EXISTE",0)</f>
        <v>AROA Y YUMARE</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PALMA SOLA, CARABOBO, CAYURE, YUMARE EXPRESS Y PUEBLO NUEVO</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50</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INSTALACIÓN INDICADORES DE FALLAS (IF) CTOS: PALMA SOLA, CARABOBO, CAYURE, YUMARE EXPRESS Y PUEBLO NUEVO.</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ADQUISICIÓN Y MONTAJE DE  24 INDICADORES DE FALLAS.</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SUMINISTRO E INSTALACIÓN DE 24 INDICADORES DE FALLA PARA CIRCUITOS DE LOS MUNICIPIOS BOLÍVAR, MANUEL MONGE Y PALMA SOLA DEL ESTADO YARACUY</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3</v>
      </c>
      <c r="C16" s="25" t="str">
        <f>_xlfn.XLOOKUP(A2,'PRTSEN YARACUY (ACTUALIZADO)'!AD1:AD73,'PRTSEN YARACUY (ACTUALIZADO)'!U1:U73,"SIN FECHA",0)</f>
        <v>3/3/2026</v>
      </c>
      <c r="D16" s="25" t="str">
        <f>_xlfn.XLOOKUP(A2,'PRTSEN YARACUY (ACTUALIZADO)'!AD1:AD73,'PRTSEN YARACUY (ACTUALIZADO)'!V1:V73,"SIN FECHA",0)</f>
        <v>3/6/2026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97200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97200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468</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BRUZUAL</v>
      </c>
      <c r="C4" s="86" t="str">
        <f>_xlfn.XLOOKUP(A2,'PRTSEN YARACUY (ACTUALIZADO)'!AD1:AD73,'PRTSEN YARACUY (ACTUALIZADO)'!R1:R73,"NO EXISTE",0)</f>
        <v>CHIVACOA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CHIVACOA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5.5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EXPANSIÓN Y ADECUACIÓN DE LINEA MT, CTO. CHIVACOA - CENTRO</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CONSTRUCCIÓN DE  CIRCUITO CENTRO CHIVACOA EN 13,8 KV. S/E CHIVACOA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CONSTRUCCIÓN DE CIRCUITO CENTRO CHIVACOA EN 13,8 KV DE CALIBRE 336 MCM DESDE S/E CHIVACOA HASTA TOMAR CARGA CENTRO DEL PUEBLO. S/E CHIVACOA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3</v>
      </c>
      <c r="C16" s="25" t="str">
        <f>_xlfn.XLOOKUP(A2,'PRTSEN YARACUY (ACTUALIZADO)'!AD1:AD73,'PRTSEN YARACUY (ACTUALIZADO)'!U1:U73,"SIN FECHA",0)</f>
        <v>3/3/2026</v>
      </c>
      <c r="D16" s="25" t="str">
        <f>_xlfn.XLOOKUP(A2,'PRTSEN YARACUY (ACTUALIZADO)'!AD1:AD73,'PRTSEN YARACUY (ACTUALIZADO)'!V1:V73,"SIN FECHA",0)</f>
        <v>3/6/2026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44726.502536788597</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44726.502536788597</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465</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PEÑA</v>
      </c>
      <c r="C4" s="86" t="str">
        <f>_xlfn.XLOOKUP(A2,'PRTSEN YARACUY (ACTUALIZADO)'!AD1:AD73,'PRTSEN YARACUY (ACTUALIZADO)'!R1:R73,"NO EXISTE",0)</f>
        <v>YARITAGUA</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YARITAGUA</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4.5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EXPANSIÓN NUEVO CTO. SAN JOSE</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CONSTRUCCIÓN DE CIRCUITO SAN JOSE EN 13,8 KV DE CALIBRE 336 MCM. S/E YARITAGUA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CONSTRUCCIÓN DE LOS CIRCUITOS CENTRO Y SAN JOSÉ EN 13,8 KV DE CALIBRE 4/0 MCM PARA REDISTRIBUIR CARGAS EN CASCO URBANO DE YARITAGUA. S/E YARITAGUA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2</v>
      </c>
      <c r="C16" s="25" t="str">
        <f>_xlfn.XLOOKUP(A2,'PRTSEN YARACUY (ACTUALIZADO)'!AD1:AD73,'PRTSEN YARACUY (ACTUALIZADO)'!U1:U73,"SIN FECHA",0)</f>
        <v>3/3/2027</v>
      </c>
      <c r="D16" s="25" t="str">
        <f>_xlfn.XLOOKUP(A2,'PRTSEN YARACUY (ACTUALIZADO)'!AD1:AD73,'PRTSEN YARACUY (ACTUALIZADO)'!V1:V73,"SIN FECHA",0)</f>
        <v>3/5/2027</v>
      </c>
      <c r="E16" s="99"/>
      <c r="F16" s="100"/>
      <c r="G16" s="100"/>
      <c r="H16" s="100"/>
      <c r="I16" s="100"/>
      <c r="J16" s="100"/>
      <c r="K16" s="101"/>
    </row>
    <row r="17" spans="1:11" ht="24.75" customHeight="1" x14ac:dyDescent="0.3">
      <c r="A17" s="108" t="s">
        <v>361</v>
      </c>
      <c r="B17" s="110">
        <f>_xlfn.XLOOKUP(A2,'PRTSEN YARACUY (ACTUALIZADO)'!AD1:AD73,'PRTSEN YARACUY (ACTUALIZADO)'!G1:G73,"SIN CALCULOS",0)</f>
        <v>149088.34178929601</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0</v>
      </c>
      <c r="G18" s="54">
        <f>_xlfn.XLOOKUP($A$2,'PRTSEN YARACUY (ACTUALIZADO)'!$AD$1:$AD$73,'PRTSEN YARACUY (ACTUALIZADO)'!Y1:Y73,"0",0)</f>
        <v>149088.34178929601</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464</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SAN FELIPE</v>
      </c>
      <c r="C4" s="86" t="str">
        <f>_xlfn.XLOOKUP(A2,'PRTSEN YARACUY (ACTUALIZADO)'!AD1:AD73,'PRTSEN YARACUY (ACTUALIZADO)'!R1:R73,"NO EXISTE",0)</f>
        <v>SAN FELIPE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INDEPENDENCIA</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1.2</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EXTENSIÓN DE LINEAS DE MT Y ADECUACIÓN CTO. GOBERNACIÓN - LAS GALERÍAS</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CONSTRUCCIÓN DE 1,2 KM DE LÍNEA AL 4/0 EN 12,47 KV DESDE LA CALLE 21 HASTA EL FINAL DE LA AVENIDA 12, C.C. LA GALERÍA EN SAN FELIPE</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CONSTRUCCIÓN DE 1,2 KM DE LÍNEA AL 4/0 EN 12,47 KV DESDE LA CALLE 21 HASTA EL FINAL DE LA AVENIDA 12, C.C. LA GALERÍA EN SAN FELIPE</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1</v>
      </c>
      <c r="C16" s="25" t="str">
        <f>_xlfn.XLOOKUP(A2,'PRTSEN YARACUY (ACTUALIZADO)'!AD1:AD73,'PRTSEN YARACUY (ACTUALIZADO)'!U1:U73,"SIN FECHA",0)</f>
        <v>3/3/2026</v>
      </c>
      <c r="D16" s="25" t="str">
        <f>_xlfn.XLOOKUP(A2,'PRTSEN YARACUY (ACTUALIZADO)'!AD1:AD73,'PRTSEN YARACUY (ACTUALIZADO)'!V1:V73,"SIN FECHA",0)</f>
        <v>3/4/2026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153000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153000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470</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MANUEL MONGE Y BOLIVAR</v>
      </c>
      <c r="C4" s="86" t="str">
        <f>_xlfn.XLOOKUP(A2,'PRTSEN YARACUY (ACTUALIZADO)'!AD1:AD73,'PRTSEN YARACUY (ACTUALIZADO)'!R1:R73,"NO EXISTE",0)</f>
        <v>AROA Y YUMARE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PALMA SOLA, CARABOBO, CAYURE, YUMARE EXPRESS Y PUEBLO NUEVO</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15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SUSTITUCIÓN POSTES MT Y BT YARACUY, EN LOS CTOS DE LOS MUNICIPIOS BOLIVAR Y MANUEL MONGE.</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SUSTITUCIÓN DE POSTES DE M/T Y B/T CORROÍDOS, DETERIORADOS, DOBLADOS. EN CTOS DE DISTRIBUCIÓN YARACUY.</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SUSTITUCIÓN DE POSTES DE MT Y BT, QUE PRESENTAN ALTO DETERIORO, CORROSIÓN O DOBLADOS + 30°.</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0</v>
      </c>
      <c r="C16" s="25">
        <f>_xlfn.XLOOKUP(A2,'PRTSEN YARACUY (ACTUALIZADO)'!AD1:AD73,'PRTSEN YARACUY (ACTUALIZADO)'!U1:U73,"SIN FECHA",0)</f>
        <v>0</v>
      </c>
      <c r="D16" s="25">
        <f>_xlfn.XLOOKUP(A2,'PRTSEN YARACUY (ACTUALIZADO)'!AD1:AD73,'PRTSEN YARACUY (ACTUALIZADO)'!V1:V73,"SIN FECHA",0)</f>
        <v>0</v>
      </c>
      <c r="E16" s="99"/>
      <c r="F16" s="100"/>
      <c r="G16" s="100"/>
      <c r="H16" s="100"/>
      <c r="I16" s="100"/>
      <c r="J16" s="100"/>
      <c r="K16" s="101"/>
    </row>
    <row r="17" spans="1:11" ht="24.75" customHeight="1" x14ac:dyDescent="0.3">
      <c r="A17" s="108" t="s">
        <v>361</v>
      </c>
      <c r="B17" s="110">
        <f>_xlfn.XLOOKUP(A2,'PRTSEN YARACUY (ACTUALIZADO)'!AD1:AD73,'PRTSEN YARACUY (ACTUALIZADO)'!G1:G73,"SIN CALCULOS",0)</f>
        <v>27953.212574215398</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27953.212574215398</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471</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JOSE ANTONIO PAÉZ</v>
      </c>
      <c r="C4" s="86" t="str">
        <f>_xlfn.XLOOKUP(A2,'PRTSEN YARACUY (ACTUALIZADO)'!AD1:AD73,'PRTSEN YARACUY (ACTUALIZADO)'!R1:R73,"NO EXISTE",0)</f>
        <v>SABANA DE PARRA</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SABANA DE PARRA</v>
      </c>
      <c r="I4" s="25" t="str">
        <f>_xlfn.XLOOKUP(A2,'PRTSEN YARACUY (ACTUALIZADO)'!AD1:AD73,'PRTSEN YARACUY (ACTUALIZADO)'!M1:M73,"NO EXISTE",0)</f>
        <v>13,8 KV</v>
      </c>
      <c r="J4" s="25" t="str">
        <f>_xlfn.XLOOKUP(A2,'PRTSEN YARACUY (ACTUALIZADO)'!AD1:AD73,'PRTSEN YARACUY (ACTUALIZADO)'!N1:N73,"NO EXISTE",0)</f>
        <v>MVA</v>
      </c>
      <c r="K4" s="47">
        <f>_xlfn.XLOOKUP(A2,'PRTSEN YARACUY (ACTUALIZADO)'!AD1:AD73,'PRTSEN YARACUY (ACTUALIZADO)'!O1:O73,"NO EXISTE",0)</f>
        <v>1.5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AUTOMATIZACIÓN - INSTALACIÓN REC-E - SABANA DE PARRA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INSTALACIÓN DE 3 RECONECTADORES EN LA RED DE MT S/E SABANA DE PARRA 13.8 KV</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PARA LA SALIDA DE LOS CTOS LA PARREÑA, URACHICHE. RECONECTADOR AUTOMÁTICO. TENSIÓN NOMINAL 15.6KV, CORRIENTE NOMINAL 650 AMP, CORRIENTE DE FALLA 40KA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1</v>
      </c>
      <c r="C16" s="25" t="str">
        <f>_xlfn.XLOOKUP(A2,'PRTSEN YARACUY (ACTUALIZADO)'!AD1:AD73,'PRTSEN YARACUY (ACTUALIZADO)'!U1:U73,"SIN FECHA",0)</f>
        <v>3/3/2026</v>
      </c>
      <c r="D16" s="25" t="str">
        <f>_xlfn.XLOOKUP(A2,'PRTSEN YARACUY (ACTUALIZADO)'!AD1:AD73,'PRTSEN YARACUY (ACTUALIZADO)'!V1:V73,"SIN FECHA",0)</f>
        <v>3/4/2026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225000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225000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472</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VEROES</v>
      </c>
      <c r="C4" s="86" t="str">
        <f>_xlfn.XLOOKUP(A2,'PRTSEN YARACUY (ACTUALIZADO)'!AD1:AD73,'PRTSEN YARACUY (ACTUALIZADO)'!R1:R73,"NO EXISTE",0)</f>
        <v>CARBONERO</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CARBONERO</v>
      </c>
      <c r="I4" s="25" t="str">
        <f>_xlfn.XLOOKUP(A2,'PRTSEN YARACUY (ACTUALIZADO)'!AD1:AD73,'PRTSEN YARACUY (ACTUALIZADO)'!M1:M73,"NO EXISTE",0)</f>
        <v>12,47 KV</v>
      </c>
      <c r="J4" s="25" t="str">
        <f>_xlfn.XLOOKUP(A2,'PRTSEN YARACUY (ACTUALIZADO)'!AD1:AD73,'PRTSEN YARACUY (ACTUALIZADO)'!N1:N73,"NO EXISTE",0)</f>
        <v>MVA</v>
      </c>
      <c r="K4" s="47">
        <f>_xlfn.XLOOKUP(A2,'PRTSEN YARACUY (ACTUALIZADO)'!AD1:AD73,'PRTSEN YARACUY (ACTUALIZADO)'!O1:O73,"NO EXISTE",0)</f>
        <v>1.5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AUTOMATIZACIÓN - INSTALACIÓN REC-E - EL GUAYABO</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INSTALACIÓN DE 1 RECONECTADOR EN LA RED DE MT S/E CARBONERO - CTO. EL GUAYABO</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PARA EL CTO EL GUAYABO. RECONECTADOR AUTOMÁTICO. TENSIÓN NOMINAL 15.6KV, CORRIENTE NOMINAL 650 AMP, CORRIENTE DE FALLA 40KA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1</v>
      </c>
      <c r="C16" s="25" t="str">
        <f>_xlfn.XLOOKUP(A2,'PRTSEN YARACUY (ACTUALIZADO)'!AD1:AD73,'PRTSEN YARACUY (ACTUALIZADO)'!U1:U73,"SIN FECHA",0)</f>
        <v>3/3/2026</v>
      </c>
      <c r="D16" s="25" t="str">
        <f>_xlfn.XLOOKUP(A2,'PRTSEN YARACUY (ACTUALIZADO)'!AD1:AD73,'PRTSEN YARACUY (ACTUALIZADO)'!V1:V73,"SIN FECHA",0)</f>
        <v>3/4/2026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75000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75000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473</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ARISTIDES BASTIDAS</v>
      </c>
      <c r="C4" s="86" t="str">
        <f>_xlfn.XLOOKUP(A2,'PRTSEN YARACUY (ACTUALIZADO)'!AD1:AD73,'PRTSEN YARACUY (ACTUALIZADO)'!R1:R73,"NO EXISTE",0)</f>
        <v>SAN FELIPE</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INDEPENDENCIA</v>
      </c>
      <c r="I4" s="25" t="str">
        <f>_xlfn.XLOOKUP(A2,'PRTSEN YARACUY (ACTUALIZADO)'!AD1:AD73,'PRTSEN YARACUY (ACTUALIZADO)'!M1:M73,"NO EXISTE",0)</f>
        <v>12,47 KV</v>
      </c>
      <c r="J4" s="25" t="str">
        <f>_xlfn.XLOOKUP(A2,'PRTSEN YARACUY (ACTUALIZADO)'!AD1:AD73,'PRTSEN YARACUY (ACTUALIZADO)'!N1:N73,"NO EXISTE",0)</f>
        <v>MVA</v>
      </c>
      <c r="K4" s="47">
        <f>_xlfn.XLOOKUP(A2,'PRTSEN YARACUY (ACTUALIZADO)'!AD1:AD73,'PRTSEN YARACUY (ACTUALIZADO)'!O1:O73,"NO EXISTE",0)</f>
        <v>2.5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AUTOMATIZACIÓN - INSTALACIÓN REC-E - SAN PABLO</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INSTALACIÓN DE 1 RECONECTADOR EN LA RED DE MT S/E INDEPENDENCIA - CTO. SAN PABLO</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PARA EL CTO SAN PABLO.  RECONECTADOR AUTOMÁTICO. TENSIÓN NOMINAL 15.6KV, CORRIENTE NOMINAL 650 AMP, CORRIENTE DE FALLA 40KA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1</v>
      </c>
      <c r="C16" s="25" t="str">
        <f>_xlfn.XLOOKUP(A2,'PRTSEN YARACUY (ACTUALIZADO)'!AD1:AD73,'PRTSEN YARACUY (ACTUALIZADO)'!U1:U73,"SIN FECHA",0)</f>
        <v>3/3/2026</v>
      </c>
      <c r="D16" s="25" t="str">
        <f>_xlfn.XLOOKUP(A2,'PRTSEN YARACUY (ACTUALIZADO)'!AD1:AD73,'PRTSEN YARACUY (ACTUALIZADO)'!V1:V73,"SIN FECHA",0)</f>
        <v>3/4/2026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75000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75000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474</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SUCRE</v>
      </c>
      <c r="C4" s="86" t="str">
        <f>_xlfn.XLOOKUP(A2,'PRTSEN YARACUY (ACTUALIZADO)'!AD1:AD73,'PRTSEN YARACUY (ACTUALIZADO)'!R1:R73,"NO EXISTE",0)</f>
        <v>SAN FELIPE</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INDEPENDENCIA</v>
      </c>
      <c r="I4" s="25" t="str">
        <f>_xlfn.XLOOKUP(A2,'PRTSEN YARACUY (ACTUALIZADO)'!AD1:AD73,'PRTSEN YARACUY (ACTUALIZADO)'!M1:M73,"NO EXISTE",0)</f>
        <v>12,47 KV</v>
      </c>
      <c r="J4" s="25" t="str">
        <f>_xlfn.XLOOKUP(A2,'PRTSEN YARACUY (ACTUALIZADO)'!AD1:AD73,'PRTSEN YARACUY (ACTUALIZADO)'!N1:N73,"NO EXISTE",0)</f>
        <v>MVA</v>
      </c>
      <c r="K4" s="47">
        <f>_xlfn.XLOOKUP(A2,'PRTSEN YARACUY (ACTUALIZADO)'!AD1:AD73,'PRTSEN YARACUY (ACTUALIZADO)'!O1:O73,"NO EXISTE",0)</f>
        <v>3.5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AUTOMATIZACIÓN - INSTALACIÓN REC-E - SUCRE</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INSTALACIÓN DE 1 RECONECTADOR EN LA RED DE MT S/E INDEPENDENCIA CTO. SUCRE</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PARA EL CTO  SUCRE.  RECONECTADOR AUTOMÁTICO. TENSIÓN NOMINAL 15.6KV, CORRIENTE NOMINAL 650 AMP, CORRIENTE DE FALLA 40KA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1</v>
      </c>
      <c r="C16" s="25" t="str">
        <f>_xlfn.XLOOKUP(A2,'PRTSEN YARACUY (ACTUALIZADO)'!AD1:AD73,'PRTSEN YARACUY (ACTUALIZADO)'!U1:U73,"SIN FECHA",0)</f>
        <v>3/3/2026</v>
      </c>
      <c r="D16" s="25" t="str">
        <f>_xlfn.XLOOKUP(A2,'PRTSEN YARACUY (ACTUALIZADO)'!AD1:AD73,'PRTSEN YARACUY (ACTUALIZADO)'!V1:V73,"SIN FECHA",0)</f>
        <v>3/4/2026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75000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75000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475</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PEÑA</v>
      </c>
      <c r="C4" s="86" t="str">
        <f>_xlfn.XLOOKUP(A2,'PRTSEN YARACUY (ACTUALIZADO)'!AD1:AD73,'PRTSEN YARACUY (ACTUALIZADO)'!R1:R73,"NO EXISTE",0)</f>
        <v>YARITAGUA</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YARITAGUA</v>
      </c>
      <c r="I4" s="25" t="str">
        <f>_xlfn.XLOOKUP(A2,'PRTSEN YARACUY (ACTUALIZADO)'!AD1:AD73,'PRTSEN YARACUY (ACTUALIZADO)'!M1:M73,"NO EXISTE",0)</f>
        <v>13,8 KV</v>
      </c>
      <c r="J4" s="25" t="str">
        <f>_xlfn.XLOOKUP(A2,'PRTSEN YARACUY (ACTUALIZADO)'!AD1:AD73,'PRTSEN YARACUY (ACTUALIZADO)'!N1:N73,"NO EXISTE",0)</f>
        <v>MVA</v>
      </c>
      <c r="K4" s="47">
        <f>_xlfn.XLOOKUP(A2,'PRTSEN YARACUY (ACTUALIZADO)'!AD1:AD73,'PRTSEN YARACUY (ACTUALIZADO)'!O1:O73,"NO EXISTE",0)</f>
        <v>2.7</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AUTOMATIZACIÓN - INSTALACIÓN REC-E -MANZANITA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INSTALACIÓN DE 1 RECONECTADOR EN LA RED DE MT S/E YARITAGUA CTO. MANZANITA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PARA EL CTO MANZANITA.  RECONECTADOR AUTOMÁTICO. TENSIÓN NOMINAL 15.6KV, CORRIENTE NOMINAL 650 AMP, CORRIENTE DE FALLA 40KA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1</v>
      </c>
      <c r="C16" s="25" t="str">
        <f>_xlfn.XLOOKUP(A2,'PRTSEN YARACUY (ACTUALIZADO)'!AD1:AD73,'PRTSEN YARACUY (ACTUALIZADO)'!U1:U73,"SIN FECHA",0)</f>
        <v>3/3/2026</v>
      </c>
      <c r="D16" s="25" t="str">
        <f>_xlfn.XLOOKUP(A2,'PRTSEN YARACUY (ACTUALIZADO)'!AD1:AD73,'PRTSEN YARACUY (ACTUALIZADO)'!V1:V73,"SIN FECHA",0)</f>
        <v>3/4/2026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75000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75000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476</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MANUEL MONGE</v>
      </c>
      <c r="C4" s="86" t="str">
        <f>_xlfn.XLOOKUP(A2,'PRTSEN YARACUY (ACTUALIZADO)'!AD1:AD73,'PRTSEN YARACUY (ACTUALIZADO)'!R1:R73,"NO EXISTE",0)</f>
        <v>YUMARE</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PALMA SOLA</v>
      </c>
      <c r="I4" s="25" t="str">
        <f>_xlfn.XLOOKUP(A2,'PRTSEN YARACUY (ACTUALIZADO)'!AD1:AD73,'PRTSEN YARACUY (ACTUALIZADO)'!M1:M73,"NO EXISTE",0)</f>
        <v>13,8 KV</v>
      </c>
      <c r="J4" s="25" t="str">
        <f>_xlfn.XLOOKUP(A2,'PRTSEN YARACUY (ACTUALIZADO)'!AD1:AD73,'PRTSEN YARACUY (ACTUALIZADO)'!N1:N73,"NO EXISTE",0)</f>
        <v>MVA</v>
      </c>
      <c r="K4" s="47">
        <f>_xlfn.XLOOKUP(A2,'PRTSEN YARACUY (ACTUALIZADO)'!AD1:AD73,'PRTSEN YARACUY (ACTUALIZADO)'!O1:O73,"NO EXISTE",0)</f>
        <v>2</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AUTOMATIZACIÓN - INSTALACIÓN REC-E -PALMA SOLA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INSTALACIÓN DE 1 RECONECTADOR EN LA RED DE MT S/E PALMA SOLA CTO. PALMA SOLA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PARA EL CTO PALMA SOLA.  RECONECTADOR AUTOMÁTICO. TENSIÓN NOMINAL 15.6KV, CORRIENTE NOMINAL 650 AMP, CORRIENTE DE FALLA 40KA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1</v>
      </c>
      <c r="C16" s="25" t="str">
        <f>_xlfn.XLOOKUP(A2,'PRTSEN YARACUY (ACTUALIZADO)'!AD1:AD73,'PRTSEN YARACUY (ACTUALIZADO)'!U1:U73,"SIN FECHA",0)</f>
        <v>3/3/2026</v>
      </c>
      <c r="D16" s="25" t="str">
        <f>_xlfn.XLOOKUP(A2,'PRTSEN YARACUY (ACTUALIZADO)'!AD1:AD73,'PRTSEN YARACUY (ACTUALIZADO)'!V1:V73,"SIN FECHA",0)</f>
        <v>3/4/2026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75000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75000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477</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BOLÍVAR</v>
      </c>
      <c r="C4" s="86" t="str">
        <f>_xlfn.XLOOKUP(A2,'PRTSEN YARACUY (ACTUALIZADO)'!AD1:AD73,'PRTSEN YARACUY (ACTUALIZADO)'!R1:R73,"NO EXISTE",0)</f>
        <v>AROA</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AROA</v>
      </c>
      <c r="I4" s="25" t="str">
        <f>_xlfn.XLOOKUP(A2,'PRTSEN YARACUY (ACTUALIZADO)'!AD1:AD73,'PRTSEN YARACUY (ACTUALIZADO)'!M1:M73,"NO EXISTE",0)</f>
        <v>13,8 KV</v>
      </c>
      <c r="J4" s="25" t="str">
        <f>_xlfn.XLOOKUP(A2,'PRTSEN YARACUY (ACTUALIZADO)'!AD1:AD73,'PRTSEN YARACUY (ACTUALIZADO)'!N1:N73,"NO EXISTE",0)</f>
        <v>MVA</v>
      </c>
      <c r="K4" s="47">
        <f>_xlfn.XLOOKUP(A2,'PRTSEN YARACUY (ACTUALIZADO)'!AD1:AD73,'PRTSEN YARACUY (ACTUALIZADO)'!O1:O73,"NO EXISTE",0)</f>
        <v>4</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AUTOMATIZACIÓN - INSTALACIÓN REC-E - CARABOBO</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INSTALACIÓN DE 1 RECONECTADOR EN LA RED DE MT S/E AROA CTO. CARABOBO</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PARA EL CTO CARABOBO.  RECONECTADOR AUTOMÁTICO. TENSIÓN NOMINAL 15.6KV, CORRIENTE NOMINAL 650 AMP, CORRIENTE DE FALLA 40KA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1</v>
      </c>
      <c r="C16" s="25" t="str">
        <f>_xlfn.XLOOKUP(A2,'PRTSEN YARACUY (ACTUALIZADO)'!AD1:AD73,'PRTSEN YARACUY (ACTUALIZADO)'!U1:U73,"SIN FECHA",0)</f>
        <v>3/3/2026</v>
      </c>
      <c r="D16" s="25" t="str">
        <f>_xlfn.XLOOKUP(A2,'PRTSEN YARACUY (ACTUALIZADO)'!AD1:AD73,'PRTSEN YARACUY (ACTUALIZADO)'!V1:V73,"SIN FECHA",0)</f>
        <v>3/4/2026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75000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75000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478</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SAN FELIPE, INDEPENDENCIA, SUCRE Y ARISTIDES BASTIDAS</v>
      </c>
      <c r="C4" s="86" t="str">
        <f>_xlfn.XLOOKUP(A2,'PRTSEN YARACUY (ACTUALIZADO)'!AD1:AD73,'PRTSEN YARACUY (ACTUALIZADO)'!R1:R73,"NO EXISTE",0)</f>
        <v>SAN FELIPE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INDEPENDENCIA, CARBONERO</v>
      </c>
      <c r="I4" s="25" t="str">
        <f>_xlfn.XLOOKUP(A2,'PRTSEN YARACUY (ACTUALIZADO)'!AD1:AD73,'PRTSEN YARACUY (ACTUALIZADO)'!M1:M73,"NO EXISTE",0)</f>
        <v>120/240/208</v>
      </c>
      <c r="J4" s="25" t="str">
        <f>_xlfn.XLOOKUP(A2,'PRTSEN YARACUY (ACTUALIZADO)'!AD1:AD73,'PRTSEN YARACUY (ACTUALIZADO)'!N1:N73,"NO EXISTE",0)</f>
        <v>KM</v>
      </c>
      <c r="K4" s="47">
        <f>_xlfn.XLOOKUP(A2,'PRTSEN YARACUY (ACTUALIZADO)'!AD1:AD73,'PRTSEN YARACUY (ACTUALIZADO)'!O1:O73,"NO EXISTE",0)</f>
        <v>4.5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BT CAMBIO DE CALIBRE Y CONEXIONES SECTORES:  INDEPENDENCIA Y CARBONERO</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MEJORAS EN SECTORES DE BT EN: SAN FELIPE, INDEPENDENCIA, CASCO CENTRAL SAN PABLO, MARIN Y SAN JAVIER</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MEJORAS EN LA RED DE BT SECTORES:  VARIOS SECTORES: SAN FELIPE, INDEPENDENCIA, EL GUAYABO, SAN JAVIER, BORAURE, GUAMA, SAN PABLO Y MARIN</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ADECUACIÓN DE LÍNEAS DE BAJA TENSIÓN *MEJORA LA EFICIENCIA, SEGURIDAD Y ESTABILIDAD DEL SUMINISTRO ELÉCTRICO*, REDUCIENDO PÉRDIDAS, FALLAS E INTERRUPCIONES, Y BENEFICIANDO A USUARIOS RESIDENCIALES E INDUSTRIALES.</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4</v>
      </c>
      <c r="C16" s="25" t="str">
        <f>_xlfn.XLOOKUP(A2,'PRTSEN YARACUY (ACTUALIZADO)'!AD1:AD73,'PRTSEN YARACUY (ACTUALIZADO)'!U1:U73,"SIN FECHA",0)</f>
        <v>3/3/2026</v>
      </c>
      <c r="D16" s="25" t="str">
        <f>_xlfn.XLOOKUP(A2,'PRTSEN YARACUY (ACTUALIZADO)'!AD1:AD73,'PRTSEN YARACUY (ACTUALIZADO)'!V1:V73,"SIN FECHA",0)</f>
        <v>3/7/2026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172046.25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172046.25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480</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PEÑA</v>
      </c>
      <c r="C4" s="86" t="str">
        <f>_xlfn.XLOOKUP(A2,'PRTSEN YARACUY (ACTUALIZADO)'!AD1:AD73,'PRTSEN YARACUY (ACTUALIZADO)'!R1:R73,"NO EXISTE",0)</f>
        <v>YARITAGUA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YARITAGUA</v>
      </c>
      <c r="I4" s="25" t="str">
        <f>_xlfn.XLOOKUP(A2,'PRTSEN YARACUY (ACTUALIZADO)'!AD1:AD73,'PRTSEN YARACUY (ACTUALIZADO)'!M1:M73,"NO EXISTE",0)</f>
        <v>120/240/208</v>
      </c>
      <c r="J4" s="25" t="str">
        <f>_xlfn.XLOOKUP(A2,'PRTSEN YARACUY (ACTUALIZADO)'!AD1:AD73,'PRTSEN YARACUY (ACTUALIZADO)'!N1:N73,"NO EXISTE",0)</f>
        <v>KM</v>
      </c>
      <c r="K4" s="47">
        <f>_xlfn.XLOOKUP(A2,'PRTSEN YARACUY (ACTUALIZADO)'!AD1:AD73,'PRTSEN YARACUY (ACTUALIZADO)'!O1:O73,"NO EXISTE",0)</f>
        <v>3.5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BT CAMBIO DE CALIBRE Y CONEXIONES SECTORES: YARITAGUA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MEJORAS EN SECTORES DE BT EN: YARITAGUA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MEJORAS EN LA RED DE BT SECTORES: YARITAGUA CENTRO, SABANITA Y LAS CANARIAS</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ADECUACIÓN DE LÍNEAS DE BAJA TENSIÓN *MEJORA LA EFICIENCIA, SEGURIDAD Y ESTABILIDAD DEL SUMINISTRO ELÉCTRICO*, REDUCIENDO PÉRDIDAS, FALLAS E INTERRUPCIONES, Y BENEFICIANDO A USUARIOS RESIDENCIALES E INDUSTRIALES.</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3</v>
      </c>
      <c r="C16" s="25" t="str">
        <f>_xlfn.XLOOKUP(A2,'PRTSEN YARACUY (ACTUALIZADO)'!AD1:AD73,'PRTSEN YARACUY (ACTUALIZADO)'!U1:U73,"SIN FECHA",0)</f>
        <v>3/3/2026</v>
      </c>
      <c r="D16" s="25" t="str">
        <f>_xlfn.XLOOKUP(A2,'PRTSEN YARACUY (ACTUALIZADO)'!AD1:AD73,'PRTSEN YARACUY (ACTUALIZADO)'!V1:V73,"SIN FECHA",0)</f>
        <v>3/6/2026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133813.75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133813.75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479</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JOSE ANTONIO PAÉZ</v>
      </c>
      <c r="C4" s="86" t="str">
        <f>_xlfn.XLOOKUP(A2,'PRTSEN YARACUY (ACTUALIZADO)'!AD1:AD73,'PRTSEN YARACUY (ACTUALIZADO)'!R1:R73,"NO EXISTE",0)</f>
        <v>SABANA DE PARRA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SABANA DE PARRA</v>
      </c>
      <c r="I4" s="25" t="str">
        <f>_xlfn.XLOOKUP(A2,'PRTSEN YARACUY (ACTUALIZADO)'!AD1:AD73,'PRTSEN YARACUY (ACTUALIZADO)'!M1:M73,"NO EXISTE",0)</f>
        <v>120/240/208</v>
      </c>
      <c r="J4" s="25" t="str">
        <f>_xlfn.XLOOKUP(A2,'PRTSEN YARACUY (ACTUALIZADO)'!AD1:AD73,'PRTSEN YARACUY (ACTUALIZADO)'!N1:N73,"NO EXISTE",0)</f>
        <v>KM</v>
      </c>
      <c r="K4" s="47">
        <f>_xlfn.XLOOKUP(A2,'PRTSEN YARACUY (ACTUALIZADO)'!AD1:AD73,'PRTSEN YARACUY (ACTUALIZADO)'!O1:O73,"NO EXISTE",0)</f>
        <v>1</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BT CAMBIO DE CALIBRE Y CONEXIONES SECTORES: SABANA DE PARRA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MEJORAS EN SECTORES DE BT EN: SABANA DE PARRA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MEJORAS EN LA RED DE BT SECTORES: CENTRO DE SABANA DE PARRA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ADECUACIÓN DE LÍNEAS DE BAJA TENSIÓN *MEJORA LA EFICIENCIA, SEGURIDAD Y ESTABILIDAD DEL SUMINISTRO ELÉCTRICO*, REDUCIENDO PÉRDIDAS, FALLAS E INTERRUPCIONES, Y BENEFICIANDO A USUARIOS RESIDENCIALES E INDUSTRIALES.</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0</v>
      </c>
      <c r="C16" s="25">
        <f>_xlfn.XLOOKUP(A2,'PRTSEN YARACUY (ACTUALIZADO)'!AD1:AD73,'PRTSEN YARACUY (ACTUALIZADO)'!U1:U73,"SIN FECHA",0)</f>
        <v>0</v>
      </c>
      <c r="D16" s="25">
        <f>_xlfn.XLOOKUP(A2,'PRTSEN YARACUY (ACTUALIZADO)'!AD1:AD73,'PRTSEN YARACUY (ACTUALIZADO)'!V1:V73,"SIN FECHA",0)</f>
        <v>0</v>
      </c>
      <c r="E16" s="99"/>
      <c r="F16" s="100"/>
      <c r="G16" s="100"/>
      <c r="H16" s="100"/>
      <c r="I16" s="100"/>
      <c r="J16" s="100"/>
      <c r="K16" s="101"/>
    </row>
    <row r="17" spans="1:11" ht="24.75" customHeight="1" x14ac:dyDescent="0.3">
      <c r="A17" s="108" t="s">
        <v>361</v>
      </c>
      <c r="B17" s="110">
        <f>_xlfn.XLOOKUP(A2,'PRTSEN YARACUY (ACTUALIZADO)'!AD1:AD73,'PRTSEN YARACUY (ACTUALIZADO)'!G1:G73,"SIN CALCULOS",0)</f>
        <v>38232.5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38232.5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483</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URACHICHE</v>
      </c>
      <c r="C4" s="86" t="str">
        <f>_xlfn.XLOOKUP(A2,'PRTSEN YARACUY (ACTUALIZADO)'!AD1:AD73,'PRTSEN YARACUY (ACTUALIZADO)'!R1:R73,"NO EXISTE",0)</f>
        <v>URACHICHE</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SABANA DE PARRA</v>
      </c>
      <c r="I4" s="25" t="str">
        <f>_xlfn.XLOOKUP(A2,'PRTSEN YARACUY (ACTUALIZADO)'!AD1:AD73,'PRTSEN YARACUY (ACTUALIZADO)'!M1:M73,"NO EXISTE",0)</f>
        <v>120/240/208</v>
      </c>
      <c r="J4" s="25" t="str">
        <f>_xlfn.XLOOKUP(A2,'PRTSEN YARACUY (ACTUALIZADO)'!AD1:AD73,'PRTSEN YARACUY (ACTUALIZADO)'!N1:N73,"NO EXISTE",0)</f>
        <v>KM</v>
      </c>
      <c r="K4" s="47">
        <f>_xlfn.XLOOKUP(A2,'PRTSEN YARACUY (ACTUALIZADO)'!AD1:AD73,'PRTSEN YARACUY (ACTUALIZADO)'!O1:O73,"NO EXISTE",0)</f>
        <v>0.5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BT CAMBIO DE CALIBRE Y CONEXIONES SECTORES: URACHICHE</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MEJORAS EN SECTORES DE BT EN: URACHICHE</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MEJORAS EN LA RED DE BT SECTORES: CENTRO DE URACHICHE</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ADECUACIÓN DE LÍNEAS DE BAJA TENSIÓN *MEJORA LA EFICIENCIA, SEGURIDAD Y ESTABILIDAD DEL SUMINISTRO ELÉCTRICO*, REDUCIENDO PÉRDIDAS, FALLAS E INTERRUPCIONES, Y BENEFICIANDO A USUARIOS RESIDENCIALES E INDUSTRIALES.</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0</v>
      </c>
      <c r="C16" s="25">
        <f>_xlfn.XLOOKUP(A2,'PRTSEN YARACUY (ACTUALIZADO)'!AD1:AD73,'PRTSEN YARACUY (ACTUALIZADO)'!U1:U73,"SIN FECHA",0)</f>
        <v>0</v>
      </c>
      <c r="D16" s="25">
        <f>_xlfn.XLOOKUP(A2,'PRTSEN YARACUY (ACTUALIZADO)'!AD1:AD73,'PRTSEN YARACUY (ACTUALIZADO)'!V1:V73,"SIN FECHA",0)</f>
        <v>0</v>
      </c>
      <c r="E16" s="99"/>
      <c r="F16" s="100"/>
      <c r="G16" s="100"/>
      <c r="H16" s="100"/>
      <c r="I16" s="100"/>
      <c r="J16" s="100"/>
      <c r="K16" s="101"/>
    </row>
    <row r="17" spans="1:11" ht="24.75" customHeight="1" x14ac:dyDescent="0.3">
      <c r="A17" s="108" t="s">
        <v>361</v>
      </c>
      <c r="B17" s="110">
        <f>_xlfn.XLOOKUP(A2,'PRTSEN YARACUY (ACTUALIZADO)'!AD1:AD73,'PRTSEN YARACUY (ACTUALIZADO)'!G1:G73,"SIN CALCULOS",0)</f>
        <v>19116.25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19116.25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E2" sqref="E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484</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BRUZUAL</v>
      </c>
      <c r="C4" s="86" t="str">
        <f>_xlfn.XLOOKUP(A2,'PRTSEN YARACUY (ACTUALIZADO)'!AD1:AD73,'PRTSEN YARACUY (ACTUALIZADO)'!R1:R73,"NO EXISTE",0)</f>
        <v>CHIVACOA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CHIVACOA</v>
      </c>
      <c r="I4" s="25" t="str">
        <f>_xlfn.XLOOKUP(A2,'PRTSEN YARACUY (ACTUALIZADO)'!AD1:AD73,'PRTSEN YARACUY (ACTUALIZADO)'!M1:M73,"NO EXISTE",0)</f>
        <v>120/240/208</v>
      </c>
      <c r="J4" s="25" t="str">
        <f>_xlfn.XLOOKUP(A2,'PRTSEN YARACUY (ACTUALIZADO)'!AD1:AD73,'PRTSEN YARACUY (ACTUALIZADO)'!N1:N73,"NO EXISTE",0)</f>
        <v>KM</v>
      </c>
      <c r="K4" s="47">
        <f>_xlfn.XLOOKUP(A2,'PRTSEN YARACUY (ACTUALIZADO)'!AD1:AD73,'PRTSEN YARACUY (ACTUALIZADO)'!O1:O73,"NO EXISTE",0)</f>
        <v>1.5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BT CAMBIO DE CALIBRE Y CONEXIONES SECTORES: CHIVACOA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MEJORAS EN SECTORES DE BT EN: CHIVACOA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MEJORAS EN LA RED DE BT SECTORES: CENTRO DE CHIVACOA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ADECUACIÓN DE LÍNEAS DE BAJA TENSIÓN *MEJORA LA EFICIENCIA, SEGURIDAD Y ESTABILIDAD DEL SUMINISTRO ELÉCTRICO*, REDUCIENDO PÉRDIDAS, FALLAS E INTERRUPCIONES, Y BENEFICIANDO A USUARIOS RESIDENCIALES E INDUSTRIALES.</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0</v>
      </c>
      <c r="C16" s="25">
        <f>_xlfn.XLOOKUP(A2,'PRTSEN YARACUY (ACTUALIZADO)'!AD1:AD73,'PRTSEN YARACUY (ACTUALIZADO)'!U1:U73,"SIN FECHA",0)</f>
        <v>0</v>
      </c>
      <c r="D16" s="25">
        <f>_xlfn.XLOOKUP(A2,'PRTSEN YARACUY (ACTUALIZADO)'!AD1:AD73,'PRTSEN YARACUY (ACTUALIZADO)'!V1:V73,"SIN FECHA",0)</f>
        <v>0</v>
      </c>
      <c r="E16" s="99"/>
      <c r="F16" s="100"/>
      <c r="G16" s="100"/>
      <c r="H16" s="100"/>
      <c r="I16" s="100"/>
      <c r="J16" s="100"/>
      <c r="K16" s="101"/>
    </row>
    <row r="17" spans="1:11" ht="24.75" customHeight="1" x14ac:dyDescent="0.3">
      <c r="A17" s="108" t="s">
        <v>361</v>
      </c>
      <c r="B17" s="110">
        <f>_xlfn.XLOOKUP(A2,'PRTSEN YARACUY (ACTUALIZADO)'!AD1:AD73,'PRTSEN YARACUY (ACTUALIZADO)'!G1:G73,"SIN CALCULOS",0)</f>
        <v>57348.75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57348.75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485</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SAN FELIPE, INDEPENDENCIA, SUCRE, ARISTIDES BASTIDAS, LA TRINIDAD Y VEROES</v>
      </c>
      <c r="C4" s="86" t="str">
        <f>_xlfn.XLOOKUP(A2,'PRTSEN YARACUY (ACTUALIZADO)'!AD1:AD73,'PRTSEN YARACUY (ACTUALIZADO)'!R1:R73,"NO EXISTE",0)</f>
        <v>SAN FELIPE, BORAURE, SAN PABLO, GUAMA, EL CHINO, CAÑAVERAL Y MARIN.</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AEROPUERTO, SAN PABLO, SAN JAVIER, CAÑAVERAL, SUCRE, EL GUAYABO Y FARRIAR.</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50</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INSTALACIÓN INDICADORES DE FALLAS (IF) CTOS: AEROPUERTO, SAN PABLO, SAN JAVIER, CAÑAVERAL, SUCRE, EL GUAYABO Y FARRIAR.</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ADQUISICIÓN Y MONTAJE DE 48 INDICADORES DE FALLAS.</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SUMINISTRO E INSTALACIÓN DE 48 INDICADORES DE FALLA PARA CIRCUITOS DE LOS MUNICIPIOS: SAN FELIPE, INDEPENDENCIA, SUCRE, ARISTIDES BASTIDAS, LA TRINIDAD Y VEROES DEL ESTADO YARACUY.</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3</v>
      </c>
      <c r="C16" s="25" t="str">
        <f>_xlfn.XLOOKUP(A2,'PRTSEN YARACUY (ACTUALIZADO)'!AD1:AD73,'PRTSEN YARACUY (ACTUALIZADO)'!U1:U73,"SIN FECHA",0)</f>
        <v>3/3/2026</v>
      </c>
      <c r="D16" s="25" t="str">
        <f>_xlfn.XLOOKUP(A2,'PRTSEN YARACUY (ACTUALIZADO)'!AD1:AD73,'PRTSEN YARACUY (ACTUALIZADO)'!V1:V73,"SIN FECHA",0)</f>
        <v>3/6/2026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194400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194400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486</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PEÑA, URACHICHE, BRUZUAL Y NIRGUA</v>
      </c>
      <c r="C4" s="86" t="str">
        <f>_xlfn.XLOOKUP(A2,'PRTSEN YARACUY (ACTUALIZADO)'!AD1:AD73,'PRTSEN YARACUY (ACTUALIZADO)'!R1:R73,"NO EXISTE",0)</f>
        <v>YARITAGUA, URACHICHE, CHIVACOA Y NIRGUA.</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DUACA, SALOM, MANZANITA, EL ROSARIO, EL PALMAR Y URACHICHE.</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75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INSTALACIÓN INDICADORES DE FALLAS (IF) CTOS: DUACA, SALOM, MANZANITA, EL ROSARIO, EL PALMAR Y URACHICHE.</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ADQUISICIÓN Y MONTAJE DE 48 INDICADORES DE FALLAS.</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SUMINISTRO E INSTALACIÓN DE 48 INDICADORES DE FALLA PARA CIRCUITOS DE LOS MUNICIPIOS: PEÑA, URACHICHE, BRUZUAL Y NIRGUA DEL ESTADO YARACUY.</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3</v>
      </c>
      <c r="C16" s="25" t="str">
        <f>_xlfn.XLOOKUP(A2,'PRTSEN YARACUY (ACTUALIZADO)'!AD1:AD73,'PRTSEN YARACUY (ACTUALIZADO)'!U1:U73,"SIN FECHA",0)</f>
        <v>3/3/2026</v>
      </c>
      <c r="D16" s="25" t="str">
        <f>_xlfn.XLOOKUP(A2,'PRTSEN YARACUY (ACTUALIZADO)'!AD1:AD73,'PRTSEN YARACUY (ACTUALIZADO)'!V1:V73,"SIN FECHA",0)</f>
        <v>3/6/2026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194400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194400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482</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LA TRINIDAD, COCOROTE, SAN FELIPE, VEROES Y SUCRE.</v>
      </c>
      <c r="C4" s="86" t="str">
        <f>_xlfn.XLOOKUP(A2,'PRTSEN YARACUY (ACTUALIZADO)'!AD1:AD73,'PRTSEN YARACUY (ACTUALIZADO)'!R1:R73,"NO EXISTE",0)</f>
        <v>SAN FELIPE, BORAURE, SAN PABLO, GUAMA, EL CHINO, CAÑAVERAL Y MARIN.</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AEROPUERTO, SUCRE, CAÑAVERAL, MARIN Y SAN JAVIER.</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25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SUSTITUCIÓN POSTES MT Y BT YARACUY, EN LOS CTOS DE LOS MUNICIPIOS: LA TRINIDAD, COCOROTE, SAN FELIPE, VEROES Y SUCRE.</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SUSTITUCIÓN DE POSTES DE M/T Y B/T CORROÍDOS, DETERIORADOS, DOBLADOS. EN LOS CTOS DE DISTRIBUCIÓN DEL ESTADO YARACUY: AEROPUERTO, SUCRE, CAÑAVERAL, MARIN Y SAN JAVIER.</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SUSTITUCIÓN DE POSTES DE MT Y BT, QUE PRESENTAN ALTO DETERIORO, CORROSIÓN O DOBLADOS + 30°.</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0</v>
      </c>
      <c r="C16" s="25">
        <f>_xlfn.XLOOKUP(A2,'PRTSEN YARACUY (ACTUALIZADO)'!AD1:AD73,'PRTSEN YARACUY (ACTUALIZADO)'!U1:U73,"SIN FECHA",0)</f>
        <v>0</v>
      </c>
      <c r="D16" s="25">
        <f>_xlfn.XLOOKUP(A2,'PRTSEN YARACUY (ACTUALIZADO)'!AD1:AD73,'PRTSEN YARACUY (ACTUALIZADO)'!V1:V73,"SIN FECHA",0)</f>
        <v>0</v>
      </c>
      <c r="E16" s="99"/>
      <c r="F16" s="100"/>
      <c r="G16" s="100"/>
      <c r="H16" s="100"/>
      <c r="I16" s="100"/>
      <c r="J16" s="100"/>
      <c r="K16" s="101"/>
    </row>
    <row r="17" spans="1:11" ht="24.75" customHeight="1" x14ac:dyDescent="0.3">
      <c r="A17" s="108" t="s">
        <v>361</v>
      </c>
      <c r="B17" s="110">
        <f>_xlfn.XLOOKUP(A2,'PRTSEN YARACUY (ACTUALIZADO)'!AD1:AD73,'PRTSEN YARACUY (ACTUALIZADO)'!G1:G73,"SIN CALCULOS",0)</f>
        <v>27953.212574215398</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27953.212574215398</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487</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PEÑA, PAÉZ, BRUZUAL, URACHICHE Y NIRGUA.</v>
      </c>
      <c r="C4" s="86" t="str">
        <f>_xlfn.XLOOKUP(A2,'PRTSEN YARACUY (ACTUALIZADO)'!AD1:AD73,'PRTSEN YARACUY (ACTUALIZADO)'!R1:R73,"NO EXISTE",0)</f>
        <v>PEÑA, PAÉZ, BRUZUAL, URACHICHE Y NIRGUA.</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PAYARE, CAMPO ELÍAS, NIRGUA, URACHICHE, SABANA DE PARRA, YARITAGUA NORTE.</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30</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SUSTITUCIÓN POSTES MT Y BT YARACUY, EN LOS CTOS DE LOS MUNICIPIOS: PEÑA, PAÉZ, BRUZUAL, URACHICHE Y NIRGUA.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SUSTITUCIÓN DE POSTES DE M/T Y B/T CORROÍDOS, DETERIORADOS, DOBLADOS. EN CTOS DE DISTRIBUCIÓN YARACUY: PAYARE, CAMPO ELÍAS, NIRGUA, URACHICHE, SABANA DE PARRA, YARITAGUA NORTE.</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CAMBIO, SUSTITUCIÓN DE POSTES DE MT Y BT, QUE PRESENTAN ALTO DETERIORO, CORROSIÓN O DOBLADOS + 30°.</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0</v>
      </c>
      <c r="C16" s="25">
        <f>_xlfn.XLOOKUP(A2,'PRTSEN YARACUY (ACTUALIZADO)'!AD1:AD73,'PRTSEN YARACUY (ACTUALIZADO)'!U1:U73,"SIN FECHA",0)</f>
        <v>0</v>
      </c>
      <c r="D16" s="25">
        <f>_xlfn.XLOOKUP(A2,'PRTSEN YARACUY (ACTUALIZADO)'!AD1:AD73,'PRTSEN YARACUY (ACTUALIZADO)'!V1:V73,"SIN FECHA",0)</f>
        <v>0</v>
      </c>
      <c r="E16" s="99"/>
      <c r="F16" s="100"/>
      <c r="G16" s="100"/>
      <c r="H16" s="100"/>
      <c r="I16" s="100"/>
      <c r="J16" s="100"/>
      <c r="K16" s="101"/>
    </row>
    <row r="17" spans="1:11" ht="24.75" customHeight="1" x14ac:dyDescent="0.3">
      <c r="A17" s="108" t="s">
        <v>361</v>
      </c>
      <c r="B17" s="110">
        <f>_xlfn.XLOOKUP(A2,'PRTSEN YARACUY (ACTUALIZADO)'!AD1:AD73,'PRTSEN YARACUY (ACTUALIZADO)'!G1:G73,"SIN CALCULOS",0)</f>
        <v>27953.212574215398</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27953.212574215398</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488</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INDEPENDENCIA, COCOROTE Y LA TRINIDAD.</v>
      </c>
      <c r="C4" s="86" t="str">
        <f>_xlfn.XLOOKUP(A2,'PRTSEN YARACUY (ACTUALIZADO)'!AD1:AD73,'PRTSEN YARACUY (ACTUALIZADO)'!R1:R73,"NO EXISTE",0)</f>
        <v>RECORRIDO DEL CTO. AEROPUERTO DE S/E INDEPENDENCIA HASTA PALITO BLANCO BORAURE.</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AEROPUERTO</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23</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SUSTITUCIÓN CUCHILLAS MONOPOLARES MT EN EL CTO. AEROPUERTO S/E INDEPENDENCIA.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33 CUCHILLAS – SECCIONAMIENTOS MONOPOLARES DE 600 AMP EN EL CTO. AEROPUERTO DE LA S/E INDEPENDENCIA.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SUSTITUIR LOS 11 PUNTOS INDICADOS EN LAS RESTRICCIONES OPERATIVAS CON SECCIONAMIENTO (CUCHILLAS) DAÑADAS EN EL CTO. AEROPUERTO DE S/E INDEPENDENCIA.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AUMENTO DE LA SELECTIVIDAD, Y EFICIENCIA OPERATIVA. GARANTIZA LA SEGURIDAD DE LAS OPERACIONES Y AUMENTA LA VIDA ÚTIL DE LA INFRAESTRUCTURA.</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0</v>
      </c>
      <c r="C16" s="25">
        <f>_xlfn.XLOOKUP(A2,'PRTSEN YARACUY (ACTUALIZADO)'!AD1:AD73,'PRTSEN YARACUY (ACTUALIZADO)'!U1:U73,"SIN FECHA",0)</f>
        <v>0</v>
      </c>
      <c r="D16" s="25">
        <f>_xlfn.XLOOKUP(A2,'PRTSEN YARACUY (ACTUALIZADO)'!AD1:AD73,'PRTSEN YARACUY (ACTUALIZADO)'!V1:V73,"SIN FECHA",0)</f>
        <v>0</v>
      </c>
      <c r="E16" s="99"/>
      <c r="F16" s="100"/>
      <c r="G16" s="100"/>
      <c r="H16" s="100"/>
      <c r="I16" s="100"/>
      <c r="J16" s="100"/>
      <c r="K16" s="101"/>
    </row>
    <row r="17" spans="1:11" ht="24.75" customHeight="1" x14ac:dyDescent="0.3">
      <c r="A17" s="108" t="s">
        <v>361</v>
      </c>
      <c r="B17" s="110">
        <f>_xlfn.XLOOKUP(A2,'PRTSEN YARACUY (ACTUALIZADO)'!AD1:AD73,'PRTSEN YARACUY (ACTUALIZADO)'!G1:G73,"SIN CALCULOS",0)</f>
        <v>21737.5</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21737.5</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2" sqref="A2"/>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489</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INDEPENDENCIA, COCOROTE Y SAN FELIPE.</v>
      </c>
      <c r="C4" s="86" t="str">
        <f>_xlfn.XLOOKUP(A2,'PRTSEN YARACUY (ACTUALIZADO)'!AD1:AD73,'PRTSEN YARACUY (ACTUALIZADO)'!R1:R73,"NO EXISTE",0)</f>
        <v>RECORRIDO DEL CTO. CAÑAVERAL DE S/E INDEPENDENCIA HASTA LA MARROQUINA.</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CAÑAVERAL</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9</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SUSTITUCIÓN CUCHILLAS MONOPOLARES MT EN EL CTO. CAÑAVERAL S/E INDEPENDENCIA.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15 CUCHILLAS – SECCIONAMIENTOS MONOPOLARES DE 600 AMP EN EL CTO. CAÑAVERAL DE LA S/E INDEPENDENCIA.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SUSTITUIR LOS 5 PUNTOS INDICADOS EN LAS RESTRICCIONES OPERATIVAS CON SECCIONAMIENTO (CUCHILLAS) DAÑADAS EN EL CTO. CAÑAVERAL DE S/E INDEPENDENCIA.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AUMENTO DE LA SELECTIVIDAD, Y EFICIENCIA OPERATIVA. GARANTIZA LA SEGURIDAD DE LAS OPERACIONES Y AUMENTA LA VIDA ÚTIL DE LA INFRAESTRUCTURA.</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0</v>
      </c>
      <c r="C16" s="25">
        <f>_xlfn.XLOOKUP(A2,'PRTSEN YARACUY (ACTUALIZADO)'!AD1:AD73,'PRTSEN YARACUY (ACTUALIZADO)'!U1:U73,"SIN FECHA",0)</f>
        <v>0</v>
      </c>
      <c r="D16" s="25">
        <f>_xlfn.XLOOKUP(A2,'PRTSEN YARACUY (ACTUALIZADO)'!AD1:AD73,'PRTSEN YARACUY (ACTUALIZADO)'!V1:V73,"SIN FECHA",0)</f>
        <v>0</v>
      </c>
      <c r="E16" s="99"/>
      <c r="F16" s="100"/>
      <c r="G16" s="100"/>
      <c r="H16" s="100"/>
      <c r="I16" s="100"/>
      <c r="J16" s="100"/>
      <c r="K16" s="101"/>
    </row>
    <row r="17" spans="1:11" ht="24.75" customHeight="1" x14ac:dyDescent="0.3">
      <c r="A17" s="108" t="s">
        <v>361</v>
      </c>
      <c r="B17" s="110">
        <f>_xlfn.XLOOKUP(A2,'PRTSEN YARACUY (ACTUALIZADO)'!AD1:AD73,'PRTSEN YARACUY (ACTUALIZADO)'!G1:G73,"SIN CALCULOS",0)</f>
        <v>9880.68</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9880.68</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10" activeCellId="1" sqref="A8:D8 A10:D10"/>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490</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INDEPENDENCIA Y COCOROTE.</v>
      </c>
      <c r="C4" s="86" t="str">
        <f>_xlfn.XLOOKUP(A2,'PRTSEN YARACUY (ACTUALIZADO)'!AD1:AD73,'PRTSEN YARACUY (ACTUALIZADO)'!R1:R73,"NO EXISTE",0)</f>
        <v>RECORRIDO DEL CTO. COCOROTE DE S/E INDEPENDENCIA HASTA INTERCONEXIÓN CON EL CTO. SUCRE EN JAIME.</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COCOROTE</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18</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SUSTITUCIÓN CUCHILLAS MONOPOLARES MT EN EL CTO. COCOROTE S/E INDEPENDENCIA.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27 CUCHILLAS – SECCIONAMIENTOS MONOPOLARES DE 600 AMP EN EL CTO. COCOROTE DE LA S/E INDEPENDENCIA.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SUSTITUIR LOS 9 PUNTOS INDICADOS EN LAS RESTRICCIONES OPERATIVAS CON SECCIONAMIENTO (CUCHILLAS) DAÑADAS EN EL CTO. COCOROTE DE S/E INDEPENDENCIA.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AUMENTO DE LA SELECTIVIDAD, Y EFICIENCIA OPERATIVA. GARANTIZA LA SEGURIDAD DE LAS OPERACIONES Y AUMENTA LA VIDA ÚTIL DE LA INFRAESTRUCTURA.</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1</v>
      </c>
      <c r="C16" s="25" t="str">
        <f>_xlfn.XLOOKUP(A2,'PRTSEN YARACUY (ACTUALIZADO)'!AD1:AD73,'PRTSEN YARACUY (ACTUALIZADO)'!U1:U73,"SIN FECHA",0)</f>
        <v>3/3/2026</v>
      </c>
      <c r="D16" s="25" t="str">
        <f>_xlfn.XLOOKUP(A2,'PRTSEN YARACUY (ACTUALIZADO)'!AD1:AD73,'PRTSEN YARACUY (ACTUALIZADO)'!V1:V73,"SIN FECHA",0)</f>
        <v>3/4/2026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17785.259999999998</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17785.259999999998</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10" activeCellId="1" sqref="A8:D8 A10:D10"/>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491</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BOLIVAR, MANUEL MONGE Y VEROES (PUEBLO NUEVO) Y PALMA SOLA (FALCÓN)</v>
      </c>
      <c r="C4" s="86" t="str">
        <f>_xlfn.XLOOKUP(A2,'PRTSEN YARACUY (ACTUALIZADO)'!AD1:AD73,'PRTSEN YARACUY (ACTUALIZADO)'!R1:R73,"NO EXISTE",0)</f>
        <v>BOLIVAR, MANUEL MONGE Y VEROES (PUEBLO NUEVO) Y PALMA SOLA (FALCÓN)</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AROA, CAYURE, CARABOBO, LAS CUMARAGUAS, PALMA SOLA, PUEBLO NUEVO, YUMARE EXPRESS Y CENTRAL YUQUERO.</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100</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SUSTITUCIÓN DE CORTACORRIENTES S/F 100 AMP – Y PARARRAYOS 15 KV, PARA LOS CIRCUITOS DE LA S/E AROA Y PALMA SOLA.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COMPONENTES (CORTACORRIENTE S/F 100 AMP Y PARARRAYOS) DAÑADOS O PUENTEADOS EN LOS CTOS. ASOCIADOS A LAS S/ES AROA Y PALMA SOLA DEL CS AROA.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SUSTITUIR 200 CORTACORRIENTES S/F 100 AMP, EN LOS CTOS. ASOCIADOS A LA S/Es AROA Y PALMA SOLA, DEL C/S AROA.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PROTECCIÓN EFICIENTES DE EQUIPOS ANTE FALLAS, REDUCCIÓN DE INTERRUPCIONES DIRECTAS AL CTO, AUMENTO DE LA EFICIENCIA OPERACIONAL, FORTALECIMIENTO DE LA SEGURIDAD.</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3</v>
      </c>
      <c r="C16" s="25" t="str">
        <f>_xlfn.XLOOKUP(A2,'PRTSEN YARACUY (ACTUALIZADO)'!AD1:AD73,'PRTSEN YARACUY (ACTUALIZADO)'!U1:U73,"SIN FECHA",0)</f>
        <v>3/3/2026</v>
      </c>
      <c r="D16" s="25" t="str">
        <f>_xlfn.XLOOKUP(A2,'PRTSEN YARACUY (ACTUALIZADO)'!AD1:AD73,'PRTSEN YARACUY (ACTUALIZADO)'!V1:V73,"SIN FECHA",0)</f>
        <v>3/6/2026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297440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297440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10" activeCellId="1" sqref="A8:D8 A10:D10"/>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481</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CHIVACOA, PEÑA.</v>
      </c>
      <c r="C4" s="86" t="str">
        <f>_xlfn.XLOOKUP(A2,'PRTSEN YARACUY (ACTUALIZADO)'!AD1:AD73,'PRTSEN YARACUY (ACTUALIZADO)'!R1:R73,"NO EXISTE",0)</f>
        <v>CHIVACOA, PEÑA.</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AGUARUCA, PAYARE, CAMPO ELÍAS, DUACA, MANZANITA, EL PALMAR.</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175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SUSTITUCIÓN DE CORTACORRIENTES S/F 100 AMP – Y PARARRAYOS 15 KV, PARA LOS CIRCUITOS DE LA S/E YARITAGUA Y CHIVACOA.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COMPONENTES (CORTACORRIENTE S/F 100 AMP Y PARARRAYOS) DAÑADOS O PUENTEADOS EN LOS CTOS. ASOCIADOS A LAS S/E YARITAGUA Y CHIVACOA.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SUSTITUIR 300 CORTACORRIENTES S/F 100 AMP, EN LOS CTOS. ASOCIADOS A  LAS S/Es YARITAGUA Y CHIVACOA. DEL C/S YARITAGUA.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PROTECCIÓN EFICIENTES DE EQUIPOS ANTE FALLAS, REDUCCIÓN DE INTERRUPCIONES DIRECTAS AL CTO, AUMENTO DE LA EFICIENCIA OPERACIONAL, FORTALECIMIENTO DE LA SEGURIDAD.</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4</v>
      </c>
      <c r="C16" s="25" t="str">
        <f>_xlfn.XLOOKUP(A2,'PRTSEN YARACUY (ACTUALIZADO)'!AD1:AD73,'PRTSEN YARACUY (ACTUALIZADO)'!U1:U73,"SIN FECHA",0)</f>
        <v>3/3/2026</v>
      </c>
      <c r="D16" s="25" t="str">
        <f>_xlfn.XLOOKUP(A2,'PRTSEN YARACUY (ACTUALIZADO)'!AD1:AD73,'PRTSEN YARACUY (ACTUALIZADO)'!V1:V73,"SIN FECHA",0)</f>
        <v>3/7/2026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371800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371800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10" activeCellId="1" sqref="A8:D8 A10:D10"/>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492</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JOSE ANTONIO PAÉZ</v>
      </c>
      <c r="C4" s="86" t="str">
        <f>_xlfn.XLOOKUP(A2,'PRTSEN YARACUY (ACTUALIZADO)'!AD1:AD73,'PRTSEN YARACUY (ACTUALIZADO)'!R1:R73,"NO EXISTE",0)</f>
        <v>SABANA DE PARRA, CAMUNARE Y URACHICHE.</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SABANA DE PARRA, LA PERREÑA Y URACHICHE.</v>
      </c>
      <c r="I4" s="25" t="str">
        <f>_xlfn.XLOOKUP(A2,'PRTSEN YARACUY (ACTUALIZADO)'!AD1:AD73,'PRTSEN YARACUY (ACTUALIZADO)'!M1:M73,"NO EXISTE",0)</f>
        <v>13,8 KV</v>
      </c>
      <c r="J4" s="25" t="str">
        <f>_xlfn.XLOOKUP(A2,'PRTSEN YARACUY (ACTUALIZADO)'!AD1:AD73,'PRTSEN YARACUY (ACTUALIZADO)'!N1:N73,"NO EXISTE",0)</f>
        <v>KM</v>
      </c>
      <c r="K4" s="47">
        <f>_xlfn.XLOOKUP(A2,'PRTSEN YARACUY (ACTUALIZADO)'!AD1:AD73,'PRTSEN YARACUY (ACTUALIZADO)'!O1:O73,"NO EXISTE",0)</f>
        <v>55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SUSTITUCIÓN DE CORTACORRIENTES S/F 100 AMP – Y PARARRAYOS 15 KV, PARA LOS CIRCUITOS DE LA S/E SABANA DE PARRA.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COMPONENTES (CORTACORRIENTE S/F 100 AMP Y PARARRAYOS) DAÑADOS O PUENTEADOS EN LOS CTOS. ASOCIADOS A LA S/E SABANA DE PARRA.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SUSTITUIR 100 CORTACORRIENTES S/F 100 AMP, EN LOS CTOS. ASOCIADOS A LA S/E SABANA DE PARRA  DEL C/S YARITAGUA.</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PROTECCIÓN EFICIENTES DE EQUIPOS ANTE FALLAS, REDUCCIÓN DE INTERRUPCIONES DIRECTAS AL CTO, AUMENTO DE LA EFICIENCIA OPERACIONAL, FORTALECIMIENTO DE LA SEGURIDAD.</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1</v>
      </c>
      <c r="C16" s="25" t="str">
        <f>_xlfn.XLOOKUP(A2,'PRTSEN YARACUY (ACTUALIZADO)'!AD1:AD73,'PRTSEN YARACUY (ACTUALIZADO)'!U1:U73,"SIN FECHA",0)</f>
        <v>3/3/2026</v>
      </c>
      <c r="D16" s="25" t="str">
        <f>_xlfn.XLOOKUP(A2,'PRTSEN YARACUY (ACTUALIZADO)'!AD1:AD73,'PRTSEN YARACUY (ACTUALIZADO)'!V1:V73,"SIN FECHA",0)</f>
        <v>3/4/2026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148720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148720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10" activeCellId="1" sqref="A8:D8 A10:D10"/>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493</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INDEPENDENCIA, SAN FELIPE, SAN PABLO, COCOROTE, LA TRINIDAD Y SUCRE.</v>
      </c>
      <c r="C4" s="86" t="str">
        <f>_xlfn.XLOOKUP(A2,'PRTSEN YARACUY (ACTUALIZADO)'!AD1:AD73,'PRTSEN YARACUY (ACTUALIZADO)'!R1:R73,"NO EXISTE",0)</f>
        <v>INDEPENDENCIA, SAN FELIPE, SAN PABLO, COCOROTE, LA TRINIDAD Y SUCRE.</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AEROPUERTO, CAÑAVERAL, SUCRE, SAN PABLO, SAN JAVIER, HIGUERÓN, SAN ANTONIO, SAN RAFAEL.</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325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SUSTITUCIÓN DE CORTACORRIENTES S/F 100 AMP – Y PARARRAYOS 15 KV, PARA LOS CIRCUITOS DE LA S/E INDEPENDENCIA.</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COMPONENTES (CORTACORRIENTE S/F 100 AMP Y PARARRAYOS) DAÑADOS O PUENTEADOS EN LOS CTOS. ASOCIADOS A LA S/E INDEPENDENCIA  DEL C/S SAN FELIPE.</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SUSTITUIR 400 CORTACORRIENTES S/F 100 AMP, EN LOS CTOS. ASOCIADOS A LA S/E INDEPENDENCIA DEL C/S SAN FELIPE.</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PROTECCIÓN EFICIENTES DE EQUIPOS ANTE FALLAS, REDUCCIÓN DE INTERRUPCIONES DIRECTAS AL CTO, AUMENTO DE LA EFICIENCIA OPERACIONAL, FORTALECIMIENTO DE LA SEGURIDAD.</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5</v>
      </c>
      <c r="C16" s="25" t="str">
        <f>_xlfn.XLOOKUP(A2,'PRTSEN YARACUY (ACTUALIZADO)'!AD1:AD73,'PRTSEN YARACUY (ACTUALIZADO)'!U1:U73,"SIN FECHA",0)</f>
        <v>3/3/2026</v>
      </c>
      <c r="D16" s="25" t="str">
        <f>_xlfn.XLOOKUP(A2,'PRTSEN YARACUY (ACTUALIZADO)'!AD1:AD73,'PRTSEN YARACUY (ACTUALIZADO)'!V1:V73,"SIN FECHA",0)</f>
        <v>3/8/2026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594880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594880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10" activeCellId="1" sqref="A8:D8 A10:D10"/>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495</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SAN FELIPE Y VEROES.</v>
      </c>
      <c r="C4" s="86" t="str">
        <f>_xlfn.XLOOKUP(A2,'PRTSEN YARACUY (ACTUALIZADO)'!AD1:AD73,'PRTSEN YARACUY (ACTUALIZADO)'!R1:R73,"NO EXISTE",0)</f>
        <v>SAN FELIPE Y VEROES.</v>
      </c>
      <c r="D4" s="87"/>
      <c r="E4" s="25" t="str">
        <f>_xlfn.XLOOKUP(A2,'PRTSEN YARACUY (ACTUALIZADO)'!AD1:AD73,'PRTSEN YARACUY (ACTUALIZADO)'!E1:E73,"NO EXISTE",0)</f>
        <v>PENDIENTE</v>
      </c>
      <c r="F4" s="25" t="str">
        <f>_xlfn.XLOOKUP(A2,'PRTSEN YARACUY (ACTUALIZADO)'!AD1:AD73,'PRTSEN YARACUY (ACTUALIZADO)'!I1:I73,"NO EXISTE",0)</f>
        <v>EN PLANIFICACION</v>
      </c>
      <c r="G4" s="25" t="str">
        <f>_xlfn.XLOOKUP(A2,'PRTSEN YARACUY (ACTUALIZADO)'!AD1:AD73,'PRTSEN YARACUY (ACTUALIZADO)'!K1:K73,"NO EXISTE",0)</f>
        <v>CIRCUITO</v>
      </c>
      <c r="H4" s="69" t="str">
        <f>_xlfn.XLOOKUP(A2,'PRTSEN YARACUY (ACTUALIZADO)'!AD1:AD73,'PRTSEN YARACUY (ACTUALIZADO)'!L1:L73,"NO EXISTE",0)</f>
        <v>AEROPUERTO, CAÑAVERAL, SUCRE, SAN PABLO, SAN JAVIER, HIGUERÓN, SAN ANTONIO, SAN RAFAEL.</v>
      </c>
      <c r="I4" s="25" t="str">
        <f>_xlfn.XLOOKUP(A2,'PRTSEN YARACUY (ACTUALIZADO)'!AD1:AD73,'PRTSEN YARACUY (ACTUALIZADO)'!M1:M73,"NO EXISTE",0)</f>
        <v>12,47 KV</v>
      </c>
      <c r="J4" s="25" t="str">
        <f>_xlfn.XLOOKUP(A2,'PRTSEN YARACUY (ACTUALIZADO)'!AD1:AD73,'PRTSEN YARACUY (ACTUALIZADO)'!N1:N73,"NO EXISTE",0)</f>
        <v>KM</v>
      </c>
      <c r="K4" s="47">
        <f>_xlfn.XLOOKUP(A2,'PRTSEN YARACUY (ACTUALIZADO)'!AD1:AD73,'PRTSEN YARACUY (ACTUALIZADO)'!O1:O73,"NO EXISTE",0)</f>
        <v>325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SUSTITUCIÓN DE CORTACORRIENTES S/F 100 AMP – Y PARARRAYOS 15 KV, PARA LOS CIRCUITOS DE LA S/E CARBONERO.</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CAMBIO DE COMPONENTES (CORTACORRIENTE S/F 100 AMP Y PARARRAYOS) DAÑADOS O PUENTEADOS EN LOS CTOS. ASOCIADOS A LA S/E CARBONERO  DEL C/S SAN FELIPE.</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SUSTITUIR 150 CORTACORRIENTES S/F 100 AMP, EN LOS CTOS. ASOCIADOS A LA S/E CARBONERO DEL C/S SAN FELIPE.</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PROTECCIÓN EFICIENTES DE EQUIPOS ANTE FALLAS, REDUCCIÓN DE INTERRUPCIONES DIRECTAS AL CTO, AUMENTO DE LA EFICIENCIA OPERACIONAL, FORTALECIMIENTO DE LA SEGURIDAD.</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2</v>
      </c>
      <c r="C16" s="25" t="str">
        <f>_xlfn.XLOOKUP(A2,'PRTSEN YARACUY (ACTUALIZADO)'!AD1:AD73,'PRTSEN YARACUY (ACTUALIZADO)'!U1:U73,"SIN FECHA",0)</f>
        <v>3/3/2026</v>
      </c>
      <c r="D16" s="25" t="str">
        <f>_xlfn.XLOOKUP(A2,'PRTSEN YARACUY (ACTUALIZADO)'!AD1:AD73,'PRTSEN YARACUY (ACTUALIZADO)'!V1:V73,"SIN FECHA",0)</f>
        <v>3/5/2026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223080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223080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zoomScale="60" zoomScaleNormal="60" workbookViewId="0">
      <selection activeCell="A10" activeCellId="1" sqref="A8:D8 A10:D10"/>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494</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TODOS</v>
      </c>
      <c r="C4" s="86" t="str">
        <f>_xlfn.XLOOKUP(A2,'PRTSEN YARACUY (ACTUALIZADO)'!AD1:AD73,'PRTSEN YARACUY (ACTUALIZADO)'!R1:R73,"NO EXISTE",0)</f>
        <v>ESTADO YARACUY</v>
      </c>
      <c r="D4" s="87"/>
      <c r="E4" s="25" t="str">
        <f>_xlfn.XLOOKUP(A2,'PRTSEN YARACUY (ACTUALIZADO)'!AD1:AD73,'PRTSEN YARACUY (ACTUALIZADO)'!E1:E73,"NO EXISTE",0)</f>
        <v>PENDIENTE</v>
      </c>
      <c r="F4" s="25" t="str">
        <f>_xlfn.XLOOKUP(A2,'PRTSEN YARACUY (ACTUALIZADO)'!AD1:AD73,'PRTSEN YARACUY (ACTUALIZADO)'!I1:I73,"NO EXISTE",0)</f>
        <v>INGENIERIA CONCEPTUAL</v>
      </c>
      <c r="G4" s="25" t="str">
        <f>_xlfn.XLOOKUP(A2,'PRTSEN YARACUY (ACTUALIZADO)'!AD1:AD73,'PRTSEN YARACUY (ACTUALIZADO)'!K1:K73,"NO EXISTE",0)</f>
        <v>CIRCUITO</v>
      </c>
      <c r="H4" s="69" t="str">
        <f>_xlfn.XLOOKUP(A2,'PRTSEN YARACUY (ACTUALIZADO)'!AD1:AD73,'PRTSEN YARACUY (ACTUALIZADO)'!L1:L73,"NO EXISTE",0)</f>
        <v>COMPENSACIÓN REACTIVA</v>
      </c>
      <c r="I4" s="25">
        <f>_xlfn.XLOOKUP(A2,'PRTSEN YARACUY (ACTUALIZADO)'!AD1:AD73,'PRTSEN YARACUY (ACTUALIZADO)'!M1:M73,"NO EXISTE",0)</f>
        <v>13.8</v>
      </c>
      <c r="J4" s="25" t="str">
        <f>_xlfn.XLOOKUP(A2,'PRTSEN YARACUY (ACTUALIZADO)'!AD1:AD73,'PRTSEN YARACUY (ACTUALIZADO)'!N1:N73,"NO EXISTE",0)</f>
        <v>MVAR</v>
      </c>
      <c r="K4" s="47">
        <f>_xlfn.XLOOKUP(A2,'PRTSEN YARACUY (ACTUALIZADO)'!AD1:AD73,'PRTSEN YARACUY (ACTUALIZADO)'!O1:O73,"NO EXISTE",0)</f>
        <v>16.600000000000001</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COMPENSACIÓN REACTIVA INSTALACIÓN DE BANCOS DE CONDENSADORES CIRCUITOS YARACUY</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REACTIVACIÓN DE BANCOS DE CONDENSADORES EN RED DE MEDIA TENSIÓN CON FALTA DE EQUIPOS DE MANIOBRA Y PROTECCIÓN.</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5</v>
      </c>
      <c r="C16" s="25" t="str">
        <f>_xlfn.XLOOKUP(A2,'PRTSEN YARACUY (ACTUALIZADO)'!AD1:AD73,'PRTSEN YARACUY (ACTUALIZADO)'!U1:U73,"SIN FECHA",0)</f>
        <v>3/3/2026</v>
      </c>
      <c r="D16" s="25" t="str">
        <f>_xlfn.XLOOKUP(A2,'PRTSEN YARACUY (ACTUALIZADO)'!AD1:AD73,'PRTSEN YARACUY (ACTUALIZADO)'!V1:V73,"SIN FECHA",0)</f>
        <v>3/8/2026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350273.868380317</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350273.868380317</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A2">
      <formula1>PRT_ESTADO_NNN</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pageSetUpPr fitToPage="1"/>
  </sheetPr>
  <dimension ref="A1:K20"/>
  <sheetViews>
    <sheetView showGridLines="0" topLeftCell="A5" zoomScale="60" zoomScaleNormal="60" workbookViewId="0">
      <selection activeCell="A8" sqref="A8:D8"/>
    </sheetView>
  </sheetViews>
  <sheetFormatPr baseColWidth="10" defaultRowHeight="15.6" x14ac:dyDescent="0.3"/>
  <cols>
    <col min="1" max="1" width="39" style="19" bestFit="1" customWidth="1"/>
    <col min="2" max="2" width="25" style="19" customWidth="1"/>
    <col min="3" max="4" width="22.44140625" style="19" customWidth="1"/>
    <col min="5" max="5" width="30.109375" style="19" customWidth="1"/>
    <col min="6" max="6" width="39" style="19" bestFit="1" customWidth="1"/>
    <col min="7" max="7" width="30.109375" style="19" customWidth="1"/>
    <col min="8" max="8" width="51.5546875" style="19" customWidth="1"/>
    <col min="9" max="9" width="22.44140625" style="19" customWidth="1"/>
    <col min="10" max="10" width="24" style="19" bestFit="1" customWidth="1"/>
    <col min="11" max="11" width="19" style="19" bestFit="1" customWidth="1"/>
    <col min="12" max="256" width="11.44140625" style="19"/>
    <col min="257" max="260" width="30.6640625" style="19" customWidth="1"/>
    <col min="261" max="267" width="20.6640625" style="19" customWidth="1"/>
    <col min="268" max="512" width="11.44140625" style="19"/>
    <col min="513" max="516" width="30.6640625" style="19" customWidth="1"/>
    <col min="517" max="523" width="20.6640625" style="19" customWidth="1"/>
    <col min="524" max="768" width="11.44140625" style="19"/>
    <col min="769" max="772" width="30.6640625" style="19" customWidth="1"/>
    <col min="773" max="779" width="20.6640625" style="19" customWidth="1"/>
    <col min="780" max="1024" width="11.44140625" style="19"/>
    <col min="1025" max="1028" width="30.6640625" style="19" customWidth="1"/>
    <col min="1029" max="1035" width="20.6640625" style="19" customWidth="1"/>
    <col min="1036" max="1280" width="11.44140625" style="19"/>
    <col min="1281" max="1284" width="30.6640625" style="19" customWidth="1"/>
    <col min="1285" max="1291" width="20.6640625" style="19" customWidth="1"/>
    <col min="1292" max="1536" width="11.44140625" style="19"/>
    <col min="1537" max="1540" width="30.6640625" style="19" customWidth="1"/>
    <col min="1541" max="1547" width="20.6640625" style="19" customWidth="1"/>
    <col min="1548" max="1792" width="11.44140625" style="19"/>
    <col min="1793" max="1796" width="30.6640625" style="19" customWidth="1"/>
    <col min="1797" max="1803" width="20.6640625" style="19" customWidth="1"/>
    <col min="1804" max="2048" width="11.44140625" style="19"/>
    <col min="2049" max="2052" width="30.6640625" style="19" customWidth="1"/>
    <col min="2053" max="2059" width="20.6640625" style="19" customWidth="1"/>
    <col min="2060" max="2304" width="11.44140625" style="19"/>
    <col min="2305" max="2308" width="30.6640625" style="19" customWidth="1"/>
    <col min="2309" max="2315" width="20.6640625" style="19" customWidth="1"/>
    <col min="2316" max="2560" width="11.44140625" style="19"/>
    <col min="2561" max="2564" width="30.6640625" style="19" customWidth="1"/>
    <col min="2565" max="2571" width="20.6640625" style="19" customWidth="1"/>
    <col min="2572" max="2816" width="11.44140625" style="19"/>
    <col min="2817" max="2820" width="30.6640625" style="19" customWidth="1"/>
    <col min="2821" max="2827" width="20.6640625" style="19" customWidth="1"/>
    <col min="2828" max="3072" width="11.44140625" style="19"/>
    <col min="3073" max="3076" width="30.6640625" style="19" customWidth="1"/>
    <col min="3077" max="3083" width="20.6640625" style="19" customWidth="1"/>
    <col min="3084" max="3328" width="11.44140625" style="19"/>
    <col min="3329" max="3332" width="30.6640625" style="19" customWidth="1"/>
    <col min="3333" max="3339" width="20.6640625" style="19" customWidth="1"/>
    <col min="3340" max="3584" width="11.44140625" style="19"/>
    <col min="3585" max="3588" width="30.6640625" style="19" customWidth="1"/>
    <col min="3589" max="3595" width="20.6640625" style="19" customWidth="1"/>
    <col min="3596" max="3840" width="11.44140625" style="19"/>
    <col min="3841" max="3844" width="30.6640625" style="19" customWidth="1"/>
    <col min="3845" max="3851" width="20.6640625" style="19" customWidth="1"/>
    <col min="3852" max="4096" width="11.44140625" style="19"/>
    <col min="4097" max="4100" width="30.6640625" style="19" customWidth="1"/>
    <col min="4101" max="4107" width="20.6640625" style="19" customWidth="1"/>
    <col min="4108" max="4352" width="11.44140625" style="19"/>
    <col min="4353" max="4356" width="30.6640625" style="19" customWidth="1"/>
    <col min="4357" max="4363" width="20.6640625" style="19" customWidth="1"/>
    <col min="4364" max="4608" width="11.44140625" style="19"/>
    <col min="4609" max="4612" width="30.6640625" style="19" customWidth="1"/>
    <col min="4613" max="4619" width="20.6640625" style="19" customWidth="1"/>
    <col min="4620" max="4864" width="11.44140625" style="19"/>
    <col min="4865" max="4868" width="30.6640625" style="19" customWidth="1"/>
    <col min="4869" max="4875" width="20.6640625" style="19" customWidth="1"/>
    <col min="4876" max="5120" width="11.44140625" style="19"/>
    <col min="5121" max="5124" width="30.6640625" style="19" customWidth="1"/>
    <col min="5125" max="5131" width="20.6640625" style="19" customWidth="1"/>
    <col min="5132" max="5376" width="11.44140625" style="19"/>
    <col min="5377" max="5380" width="30.6640625" style="19" customWidth="1"/>
    <col min="5381" max="5387" width="20.6640625" style="19" customWidth="1"/>
    <col min="5388" max="5632" width="11.44140625" style="19"/>
    <col min="5633" max="5636" width="30.6640625" style="19" customWidth="1"/>
    <col min="5637" max="5643" width="20.6640625" style="19" customWidth="1"/>
    <col min="5644" max="5888" width="11.44140625" style="19"/>
    <col min="5889" max="5892" width="30.6640625" style="19" customWidth="1"/>
    <col min="5893" max="5899" width="20.6640625" style="19" customWidth="1"/>
    <col min="5900" max="6144" width="11.44140625" style="19"/>
    <col min="6145" max="6148" width="30.6640625" style="19" customWidth="1"/>
    <col min="6149" max="6155" width="20.6640625" style="19" customWidth="1"/>
    <col min="6156" max="6400" width="11.44140625" style="19"/>
    <col min="6401" max="6404" width="30.6640625" style="19" customWidth="1"/>
    <col min="6405" max="6411" width="20.6640625" style="19" customWidth="1"/>
    <col min="6412" max="6656" width="11.44140625" style="19"/>
    <col min="6657" max="6660" width="30.6640625" style="19" customWidth="1"/>
    <col min="6661" max="6667" width="20.6640625" style="19" customWidth="1"/>
    <col min="6668" max="6912" width="11.44140625" style="19"/>
    <col min="6913" max="6916" width="30.6640625" style="19" customWidth="1"/>
    <col min="6917" max="6923" width="20.6640625" style="19" customWidth="1"/>
    <col min="6924" max="7168" width="11.44140625" style="19"/>
    <col min="7169" max="7172" width="30.6640625" style="19" customWidth="1"/>
    <col min="7173" max="7179" width="20.6640625" style="19" customWidth="1"/>
    <col min="7180" max="7424" width="11.44140625" style="19"/>
    <col min="7425" max="7428" width="30.6640625" style="19" customWidth="1"/>
    <col min="7429" max="7435" width="20.6640625" style="19" customWidth="1"/>
    <col min="7436" max="7680" width="11.44140625" style="19"/>
    <col min="7681" max="7684" width="30.6640625" style="19" customWidth="1"/>
    <col min="7685" max="7691" width="20.6640625" style="19" customWidth="1"/>
    <col min="7692" max="7936" width="11.44140625" style="19"/>
    <col min="7937" max="7940" width="30.6640625" style="19" customWidth="1"/>
    <col min="7941" max="7947" width="20.6640625" style="19" customWidth="1"/>
    <col min="7948" max="8192" width="11.44140625" style="19"/>
    <col min="8193" max="8196" width="30.6640625" style="19" customWidth="1"/>
    <col min="8197" max="8203" width="20.6640625" style="19" customWidth="1"/>
    <col min="8204" max="8448" width="11.44140625" style="19"/>
    <col min="8449" max="8452" width="30.6640625" style="19" customWidth="1"/>
    <col min="8453" max="8459" width="20.6640625" style="19" customWidth="1"/>
    <col min="8460" max="8704" width="11.44140625" style="19"/>
    <col min="8705" max="8708" width="30.6640625" style="19" customWidth="1"/>
    <col min="8709" max="8715" width="20.6640625" style="19" customWidth="1"/>
    <col min="8716" max="8960" width="11.44140625" style="19"/>
    <col min="8961" max="8964" width="30.6640625" style="19" customWidth="1"/>
    <col min="8965" max="8971" width="20.6640625" style="19" customWidth="1"/>
    <col min="8972" max="9216" width="11.44140625" style="19"/>
    <col min="9217" max="9220" width="30.6640625" style="19" customWidth="1"/>
    <col min="9221" max="9227" width="20.6640625" style="19" customWidth="1"/>
    <col min="9228" max="9472" width="11.44140625" style="19"/>
    <col min="9473" max="9476" width="30.6640625" style="19" customWidth="1"/>
    <col min="9477" max="9483" width="20.6640625" style="19" customWidth="1"/>
    <col min="9484" max="9728" width="11.44140625" style="19"/>
    <col min="9729" max="9732" width="30.6640625" style="19" customWidth="1"/>
    <col min="9733" max="9739" width="20.6640625" style="19" customWidth="1"/>
    <col min="9740" max="9984" width="11.44140625" style="19"/>
    <col min="9985" max="9988" width="30.6640625" style="19" customWidth="1"/>
    <col min="9989" max="9995" width="20.6640625" style="19" customWidth="1"/>
    <col min="9996" max="10240" width="11.44140625" style="19"/>
    <col min="10241" max="10244" width="30.6640625" style="19" customWidth="1"/>
    <col min="10245" max="10251" width="20.6640625" style="19" customWidth="1"/>
    <col min="10252" max="10496" width="11.44140625" style="19"/>
    <col min="10497" max="10500" width="30.6640625" style="19" customWidth="1"/>
    <col min="10501" max="10507" width="20.6640625" style="19" customWidth="1"/>
    <col min="10508" max="10752" width="11.44140625" style="19"/>
    <col min="10753" max="10756" width="30.6640625" style="19" customWidth="1"/>
    <col min="10757" max="10763" width="20.6640625" style="19" customWidth="1"/>
    <col min="10764" max="11008" width="11.44140625" style="19"/>
    <col min="11009" max="11012" width="30.6640625" style="19" customWidth="1"/>
    <col min="11013" max="11019" width="20.6640625" style="19" customWidth="1"/>
    <col min="11020" max="11264" width="11.44140625" style="19"/>
    <col min="11265" max="11268" width="30.6640625" style="19" customWidth="1"/>
    <col min="11269" max="11275" width="20.6640625" style="19" customWidth="1"/>
    <col min="11276" max="11520" width="11.44140625" style="19"/>
    <col min="11521" max="11524" width="30.6640625" style="19" customWidth="1"/>
    <col min="11525" max="11531" width="20.6640625" style="19" customWidth="1"/>
    <col min="11532" max="11776" width="11.44140625" style="19"/>
    <col min="11777" max="11780" width="30.6640625" style="19" customWidth="1"/>
    <col min="11781" max="11787" width="20.6640625" style="19" customWidth="1"/>
    <col min="11788" max="12032" width="11.44140625" style="19"/>
    <col min="12033" max="12036" width="30.6640625" style="19" customWidth="1"/>
    <col min="12037" max="12043" width="20.6640625" style="19" customWidth="1"/>
    <col min="12044" max="12288" width="11.44140625" style="19"/>
    <col min="12289" max="12292" width="30.6640625" style="19" customWidth="1"/>
    <col min="12293" max="12299" width="20.6640625" style="19" customWidth="1"/>
    <col min="12300" max="12544" width="11.44140625" style="19"/>
    <col min="12545" max="12548" width="30.6640625" style="19" customWidth="1"/>
    <col min="12549" max="12555" width="20.6640625" style="19" customWidth="1"/>
    <col min="12556" max="12800" width="11.44140625" style="19"/>
    <col min="12801" max="12804" width="30.6640625" style="19" customWidth="1"/>
    <col min="12805" max="12811" width="20.6640625" style="19" customWidth="1"/>
    <col min="12812" max="13056" width="11.44140625" style="19"/>
    <col min="13057" max="13060" width="30.6640625" style="19" customWidth="1"/>
    <col min="13061" max="13067" width="20.6640625" style="19" customWidth="1"/>
    <col min="13068" max="13312" width="11.44140625" style="19"/>
    <col min="13313" max="13316" width="30.6640625" style="19" customWidth="1"/>
    <col min="13317" max="13323" width="20.6640625" style="19" customWidth="1"/>
    <col min="13324" max="13568" width="11.44140625" style="19"/>
    <col min="13569" max="13572" width="30.6640625" style="19" customWidth="1"/>
    <col min="13573" max="13579" width="20.6640625" style="19" customWidth="1"/>
    <col min="13580" max="13824" width="11.44140625" style="19"/>
    <col min="13825" max="13828" width="30.6640625" style="19" customWidth="1"/>
    <col min="13829" max="13835" width="20.6640625" style="19" customWidth="1"/>
    <col min="13836" max="14080" width="11.44140625" style="19"/>
    <col min="14081" max="14084" width="30.6640625" style="19" customWidth="1"/>
    <col min="14085" max="14091" width="20.6640625" style="19" customWidth="1"/>
    <col min="14092" max="14336" width="11.44140625" style="19"/>
    <col min="14337" max="14340" width="30.6640625" style="19" customWidth="1"/>
    <col min="14341" max="14347" width="20.6640625" style="19" customWidth="1"/>
    <col min="14348" max="14592" width="11.44140625" style="19"/>
    <col min="14593" max="14596" width="30.6640625" style="19" customWidth="1"/>
    <col min="14597" max="14603" width="20.6640625" style="19" customWidth="1"/>
    <col min="14604" max="14848" width="11.44140625" style="19"/>
    <col min="14849" max="14852" width="30.6640625" style="19" customWidth="1"/>
    <col min="14853" max="14859" width="20.6640625" style="19" customWidth="1"/>
    <col min="14860" max="15104" width="11.44140625" style="19"/>
    <col min="15105" max="15108" width="30.6640625" style="19" customWidth="1"/>
    <col min="15109" max="15115" width="20.6640625" style="19" customWidth="1"/>
    <col min="15116" max="15360" width="11.44140625" style="19"/>
    <col min="15361" max="15364" width="30.6640625" style="19" customWidth="1"/>
    <col min="15365" max="15371" width="20.6640625" style="19" customWidth="1"/>
    <col min="15372" max="15616" width="11.44140625" style="19"/>
    <col min="15617" max="15620" width="30.6640625" style="19" customWidth="1"/>
    <col min="15621" max="15627" width="20.6640625" style="19" customWidth="1"/>
    <col min="15628" max="15872" width="11.44140625" style="19"/>
    <col min="15873" max="15876" width="30.6640625" style="19" customWidth="1"/>
    <col min="15877" max="15883" width="20.6640625" style="19" customWidth="1"/>
    <col min="15884" max="16128" width="11.44140625" style="19"/>
    <col min="16129" max="16132" width="30.6640625" style="19" customWidth="1"/>
    <col min="16133" max="16139" width="20.6640625" style="19" customWidth="1"/>
    <col min="16140" max="16384" width="11.44140625" style="19"/>
  </cols>
  <sheetData>
    <row r="1" spans="1:11" ht="34.5" customHeight="1" thickBot="1" x14ac:dyDescent="0.35">
      <c r="A1" s="61" t="s">
        <v>364</v>
      </c>
      <c r="B1" s="62"/>
      <c r="C1" s="63"/>
      <c r="D1" s="63"/>
      <c r="E1" s="63"/>
      <c r="F1" s="63"/>
      <c r="G1" s="63"/>
      <c r="H1" s="63"/>
      <c r="I1" s="63"/>
      <c r="J1" s="63"/>
      <c r="K1" s="64"/>
    </row>
    <row r="2" spans="1:11" ht="75.75" customHeight="1" thickBot="1" x14ac:dyDescent="0.35">
      <c r="A2" s="70" t="s">
        <v>496</v>
      </c>
      <c r="B2" s="65"/>
      <c r="C2" s="66"/>
      <c r="D2" s="66"/>
      <c r="E2" s="66"/>
      <c r="F2" s="66"/>
      <c r="G2" s="66"/>
      <c r="H2" s="66"/>
      <c r="I2" s="66"/>
      <c r="J2" s="66"/>
      <c r="K2" s="67"/>
    </row>
    <row r="3" spans="1:11" ht="60.75" customHeight="1" x14ac:dyDescent="0.3">
      <c r="A3" s="80" t="s">
        <v>0</v>
      </c>
      <c r="B3" s="24" t="s">
        <v>17</v>
      </c>
      <c r="C3" s="84" t="s">
        <v>349</v>
      </c>
      <c r="D3" s="85"/>
      <c r="E3" s="24" t="s">
        <v>350</v>
      </c>
      <c r="F3" s="24" t="s">
        <v>351</v>
      </c>
      <c r="G3" s="24" t="s">
        <v>352</v>
      </c>
      <c r="H3" s="24" t="s">
        <v>353</v>
      </c>
      <c r="I3" s="24" t="s">
        <v>354</v>
      </c>
      <c r="J3" s="24" t="s">
        <v>419</v>
      </c>
      <c r="K3" s="23" t="s">
        <v>420</v>
      </c>
    </row>
    <row r="4" spans="1:11" ht="44.25" customHeight="1" x14ac:dyDescent="0.3">
      <c r="A4" s="71" t="str">
        <f>_xlfn.XLOOKUP(A2,'PRTSEN YARACUY (ACTUALIZADO)'!AD1:AD73,'PRTSEN YARACUY (ACTUALIZADO)'!P1:P73,"NO EXISTE",0)</f>
        <v>YARACUY</v>
      </c>
      <c r="B4" s="72" t="str">
        <f>_xlfn.XLOOKUP(A2,'PRTSEN YARACUY (ACTUALIZADO)'!AD1:AD73,'PRTSEN YARACUY (ACTUALIZADO)'!Q1:Q73,"NO EXISTE",0)</f>
        <v>JOSE ANTONIO PAÉZ</v>
      </c>
      <c r="C4" s="86" t="str">
        <f>_xlfn.XLOOKUP(A2,'PRTSEN YARACUY (ACTUALIZADO)'!AD1:AD73,'PRTSEN YARACUY (ACTUALIZADO)'!R1:R73,"NO EXISTE",0)</f>
        <v>AUTOPISTA CENTRO OCCIDENTAL CIMARRÓN - ANDRESOTE, PARROQUIA SABANA DE PARRA, MUNICIPIO JOSE ANTONIO PAÉZ, YARACUY.  10°07'42.4"N 69°01'55.1"W</v>
      </c>
      <c r="D4" s="87"/>
      <c r="E4" s="25" t="str">
        <f>_xlfn.XLOOKUP(A2,'PRTSEN YARACUY (ACTUALIZADO)'!AD1:AD73,'PRTSEN YARACUY (ACTUALIZADO)'!E1:E73,"NO EXISTE",0)</f>
        <v>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v>
      </c>
      <c r="F4" s="25" t="str">
        <f>_xlfn.XLOOKUP(A2,'PRTSEN YARACUY (ACTUALIZADO)'!AD1:AD73,'PRTSEN YARACUY (ACTUALIZADO)'!I1:I73,"NO EXISTE",0)</f>
        <v>EN PLANIFICACION</v>
      </c>
      <c r="G4" s="25" t="str">
        <f>_xlfn.XLOOKUP(A2,'PRTSEN YARACUY (ACTUALIZADO)'!AD1:AD73,'PRTSEN YARACUY (ACTUALIZADO)'!K1:K73,"NO EXISTE",0)</f>
        <v>SUBESTACION</v>
      </c>
      <c r="H4" s="69" t="str">
        <f>_xlfn.XLOOKUP(A2,'PRTSEN YARACUY (ACTUALIZADO)'!AD1:AD73,'PRTSEN YARACUY (ACTUALIZADO)'!L1:L73,"NO EXISTE",0)</f>
        <v>S/E SABANA DE PARRA</v>
      </c>
      <c r="I4" s="25">
        <f>_xlfn.XLOOKUP(A2,'PRTSEN YARACUY (ACTUALIZADO)'!AD1:AD73,'PRTSEN YARACUY (ACTUALIZADO)'!M1:M73,"NO EXISTE",0)</f>
        <v>34.5</v>
      </c>
      <c r="J4" s="25" t="str">
        <f>_xlfn.XLOOKUP(A2,'PRTSEN YARACUY (ACTUALIZADO)'!AD1:AD73,'PRTSEN YARACUY (ACTUALIZADO)'!N1:N73,"NO EXISTE",0)</f>
        <v>MVA</v>
      </c>
      <c r="K4" s="47">
        <f>_xlfn.XLOOKUP(A2,'PRTSEN YARACUY (ACTUALIZADO)'!AD1:AD73,'PRTSEN YARACUY (ACTUALIZADO)'!O1:O73,"NO EXISTE",0)</f>
        <v>15</v>
      </c>
    </row>
    <row r="5" spans="1:11" ht="29.25" customHeight="1" x14ac:dyDescent="0.3">
      <c r="A5" s="81" t="s">
        <v>6</v>
      </c>
      <c r="B5" s="82"/>
      <c r="C5" s="82"/>
      <c r="D5" s="83"/>
      <c r="E5" s="88" t="s">
        <v>355</v>
      </c>
      <c r="F5" s="82"/>
      <c r="G5" s="82"/>
      <c r="H5" s="82"/>
      <c r="I5" s="82"/>
      <c r="J5" s="82"/>
      <c r="K5" s="89"/>
    </row>
    <row r="6" spans="1:11" ht="53.25" customHeight="1" x14ac:dyDescent="0.3">
      <c r="A6" s="90" t="str">
        <f>_xlfn.XLOOKUP(A2,'PRTSEN YARACUY (ACTUALIZADO)'!AD1:AD73,'PRTSEN YARACUY (ACTUALIZADO)'!B1:B73,"NO EXISTE",0)</f>
        <v>ADECUACIÓN INTEGRAL DE SUBESTACIÓN SABANA DE PARRA 34.5713,8 KV. REEMPLAZO Y SUSTITUCIÓN DE EQUIPOS.</v>
      </c>
      <c r="B6" s="91"/>
      <c r="C6" s="91"/>
      <c r="D6" s="92"/>
      <c r="E6" s="93"/>
      <c r="F6" s="94"/>
      <c r="G6" s="94"/>
      <c r="H6" s="94"/>
      <c r="I6" s="94"/>
      <c r="J6" s="94"/>
      <c r="K6" s="95"/>
    </row>
    <row r="7" spans="1:11" ht="29.25" customHeight="1" x14ac:dyDescent="0.3">
      <c r="A7" s="81" t="s">
        <v>7</v>
      </c>
      <c r="B7" s="82"/>
      <c r="C7" s="82"/>
      <c r="D7" s="83"/>
      <c r="E7" s="96"/>
      <c r="F7" s="97"/>
      <c r="G7" s="97"/>
      <c r="H7" s="97"/>
      <c r="I7" s="97"/>
      <c r="J7" s="97"/>
      <c r="K7" s="98"/>
    </row>
    <row r="8" spans="1:11" ht="53.25" customHeight="1" x14ac:dyDescent="0.3">
      <c r="A8" s="90" t="str">
        <f>_xlfn.XLOOKUP(A2,'PRTSEN YARACUY (ACTUALIZADO)'!AD1:AD73,'PRTSEN YARACUY (ACTUALIZADO)'!C1:C73,"NO EXISTE",0)</f>
        <v>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v>
      </c>
      <c r="B8" s="91"/>
      <c r="C8" s="91"/>
      <c r="D8" s="92"/>
      <c r="E8" s="96"/>
      <c r="F8" s="97"/>
      <c r="G8" s="97"/>
      <c r="H8" s="97"/>
      <c r="I8" s="97"/>
      <c r="J8" s="97"/>
      <c r="K8" s="98"/>
    </row>
    <row r="9" spans="1:11" ht="29.25" customHeight="1" x14ac:dyDescent="0.3">
      <c r="A9" s="81" t="s">
        <v>8</v>
      </c>
      <c r="B9" s="82"/>
      <c r="C9" s="82"/>
      <c r="D9" s="83"/>
      <c r="E9" s="96"/>
      <c r="F9" s="97"/>
      <c r="G9" s="97"/>
      <c r="H9" s="97"/>
      <c r="I9" s="97"/>
      <c r="J9" s="97"/>
      <c r="K9" s="98"/>
    </row>
    <row r="10" spans="1:11" ht="114.75" customHeight="1" x14ac:dyDescent="0.3">
      <c r="A10" s="102" t="str">
        <f>_xlfn.XLOOKUP(A2,'PRTSEN YARACUY (ACTUALIZADO)'!AD1:AD73,'PRTSEN YARACUY (ACTUALIZADO)'!D1:D73,"NO EXISTE",0)</f>
        <v>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v>
      </c>
      <c r="B10" s="103"/>
      <c r="C10" s="103"/>
      <c r="D10" s="104"/>
      <c r="E10" s="96"/>
      <c r="F10" s="97"/>
      <c r="G10" s="97"/>
      <c r="H10" s="97"/>
      <c r="I10" s="97"/>
      <c r="J10" s="97"/>
      <c r="K10" s="98"/>
    </row>
    <row r="11" spans="1:11" ht="29.25" customHeight="1" x14ac:dyDescent="0.3">
      <c r="A11" s="81" t="s">
        <v>356</v>
      </c>
      <c r="B11" s="82"/>
      <c r="C11" s="82"/>
      <c r="D11" s="83"/>
      <c r="E11" s="96"/>
      <c r="F11" s="97"/>
      <c r="G11" s="97"/>
      <c r="H11" s="97"/>
      <c r="I11" s="97"/>
      <c r="J11" s="97"/>
      <c r="K11" s="98"/>
    </row>
    <row r="12" spans="1:11" ht="195.75" customHeight="1" x14ac:dyDescent="0.3">
      <c r="A12" s="102" t="str">
        <f>_xlfn.XLOOKUP(A2,'PRTSEN YARACUY (ACTUALIZADO)'!AD1:AD73,'PRTSEN YARACUY (ACTUALIZADO)'!F1:F73,"NO EXISTE",0)</f>
        <v>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v>
      </c>
      <c r="B12" s="103"/>
      <c r="C12" s="103"/>
      <c r="D12" s="104"/>
      <c r="E12" s="96"/>
      <c r="F12" s="97"/>
      <c r="G12" s="97"/>
      <c r="H12" s="97"/>
      <c r="I12" s="97"/>
      <c r="J12" s="97"/>
      <c r="K12" s="98"/>
    </row>
    <row r="13" spans="1:11" ht="29.25" customHeight="1" x14ac:dyDescent="0.3">
      <c r="A13" s="81" t="s">
        <v>357</v>
      </c>
      <c r="B13" s="82"/>
      <c r="C13" s="82"/>
      <c r="D13" s="83"/>
      <c r="E13" s="96"/>
      <c r="F13" s="97"/>
      <c r="G13" s="97"/>
      <c r="H13" s="97"/>
      <c r="I13" s="97"/>
      <c r="J13" s="97"/>
      <c r="K13" s="98"/>
    </row>
    <row r="14" spans="1:11" ht="29.25" customHeight="1" x14ac:dyDescent="0.3">
      <c r="A14" s="90"/>
      <c r="B14" s="91"/>
      <c r="C14" s="91"/>
      <c r="D14" s="92"/>
      <c r="E14" s="96"/>
      <c r="F14" s="97"/>
      <c r="G14" s="97"/>
      <c r="H14" s="97"/>
      <c r="I14" s="97"/>
      <c r="J14" s="97"/>
      <c r="K14" s="98"/>
    </row>
    <row r="15" spans="1:11" ht="53.25" customHeight="1" x14ac:dyDescent="0.3">
      <c r="A15" s="108" t="s">
        <v>358</v>
      </c>
      <c r="B15" s="22" t="s">
        <v>421</v>
      </c>
      <c r="C15" s="22" t="s">
        <v>359</v>
      </c>
      <c r="D15" s="22" t="s">
        <v>360</v>
      </c>
      <c r="E15" s="96"/>
      <c r="F15" s="97"/>
      <c r="G15" s="97"/>
      <c r="H15" s="97"/>
      <c r="I15" s="97"/>
      <c r="J15" s="97"/>
      <c r="K15" s="98"/>
    </row>
    <row r="16" spans="1:11" ht="30.75" customHeight="1" x14ac:dyDescent="0.3">
      <c r="A16" s="109"/>
      <c r="B16" s="25">
        <f>(YEAR(D16)-YEAR(C16))*12 + MONTH(D16)-MONTH(C16)</f>
        <v>7</v>
      </c>
      <c r="C16" s="25" t="str">
        <f>_xlfn.XLOOKUP(A2,'PRTSEN YARACUY (ACTUALIZADO)'!AD1:AD73,'PRTSEN YARACUY (ACTUALIZADO)'!U1:U73,"SIN FECHA",0)</f>
        <v>3/3/2026</v>
      </c>
      <c r="D16" s="25" t="str">
        <f>_xlfn.XLOOKUP(A2,'PRTSEN YARACUY (ACTUALIZADO)'!AD1:AD73,'PRTSEN YARACUY (ACTUALIZADO)'!V1:V73,"SIN FECHA",0)</f>
        <v>3/10/2026</v>
      </c>
      <c r="E16" s="99"/>
      <c r="F16" s="100"/>
      <c r="G16" s="100"/>
      <c r="H16" s="100"/>
      <c r="I16" s="100"/>
      <c r="J16" s="100"/>
      <c r="K16" s="101"/>
    </row>
    <row r="17" spans="1:11" ht="24.75" customHeight="1" x14ac:dyDescent="0.3">
      <c r="A17" s="108" t="s">
        <v>361</v>
      </c>
      <c r="B17" s="110">
        <f>_xlfn.XLOOKUP(A2,'PRTSEN YARACUY (ACTUALIZADO)'!AD1:AD73,'PRTSEN YARACUY (ACTUALIZADO)'!G1:G73,"SIN CALCULOS",0)</f>
        <v>425000</v>
      </c>
      <c r="C17" s="112" t="s">
        <v>362</v>
      </c>
      <c r="D17" s="114"/>
      <c r="E17" s="22">
        <v>2025</v>
      </c>
      <c r="F17" s="22">
        <v>2026</v>
      </c>
      <c r="G17" s="22">
        <v>2027</v>
      </c>
      <c r="H17" s="22">
        <v>2028</v>
      </c>
      <c r="I17" s="22">
        <v>2029</v>
      </c>
      <c r="J17" s="22">
        <v>2030</v>
      </c>
      <c r="K17" s="48">
        <v>2031</v>
      </c>
    </row>
    <row r="18" spans="1:11" ht="36.75" customHeight="1" x14ac:dyDescent="0.3">
      <c r="A18" s="109"/>
      <c r="B18" s="111"/>
      <c r="C18" s="113"/>
      <c r="D18" s="115"/>
      <c r="E18" s="54">
        <f>_xlfn.XLOOKUP($A$2,'PRTSEN YARACUY (ACTUALIZADO)'!$AD$1:$AD$73,'PRTSEN YARACUY (ACTUALIZADO)'!W1:W73,"0",0)</f>
        <v>0</v>
      </c>
      <c r="F18" s="54">
        <f>_xlfn.XLOOKUP($A$2,'PRTSEN YARACUY (ACTUALIZADO)'!$AD$1:$AD$73,'PRTSEN YARACUY (ACTUALIZADO)'!X1:X73,"0",0)</f>
        <v>425000</v>
      </c>
      <c r="G18" s="54">
        <f>_xlfn.XLOOKUP($A$2,'PRTSEN YARACUY (ACTUALIZADO)'!$AD$1:$AD$73,'PRTSEN YARACUY (ACTUALIZADO)'!Y1:Y73,"0",0)</f>
        <v>0</v>
      </c>
      <c r="H18" s="54">
        <f>_xlfn.XLOOKUP($A$2,'PRTSEN YARACUY (ACTUALIZADO)'!$AD$1:$AD$73,'PRTSEN YARACUY (ACTUALIZADO)'!Z1:Z73,"0",0)</f>
        <v>0</v>
      </c>
      <c r="I18" s="54">
        <f>_xlfn.XLOOKUP($A$2,'PRTSEN YARACUY (ACTUALIZADO)'!$AD$1:$AD$73,'PRTSEN YARACUY (ACTUALIZADO)'!AA1:AA73,"0",0)</f>
        <v>0</v>
      </c>
      <c r="J18" s="54">
        <f>_xlfn.XLOOKUP($A$2,'PRTSEN YARACUY (ACTUALIZADO)'!$AD$1:$AD$73,'PRTSEN YARACUY (ACTUALIZADO)'!AB1:AB73,"0",0)</f>
        <v>0</v>
      </c>
      <c r="K18" s="77">
        <f>_xlfn.XLOOKUP($A$2,'PRTSEN YARACUY (ACTUALIZADO)'!$AD$1:$AD$73,'PRTSEN YARACUY (ACTUALIZADO)'!AC1:AC73,"0",0)</f>
        <v>0</v>
      </c>
    </row>
    <row r="19" spans="1:11" ht="42" customHeight="1" x14ac:dyDescent="0.3">
      <c r="A19" s="81" t="s">
        <v>363</v>
      </c>
      <c r="B19" s="82"/>
      <c r="C19" s="82"/>
      <c r="D19" s="82"/>
      <c r="E19" s="82"/>
      <c r="F19" s="82"/>
      <c r="G19" s="82"/>
      <c r="H19" s="82"/>
      <c r="I19" s="82"/>
      <c r="J19" s="82"/>
      <c r="K19" s="89"/>
    </row>
    <row r="20" spans="1:11" ht="123.75" customHeight="1" thickBot="1" x14ac:dyDescent="0.35">
      <c r="A20" s="105" t="str">
        <f>IF(_xlfn.XLOOKUP(A2,'PRTSEN YARACUY (ACTUALIZADO)'!AD1:AD73,'PRTSEN YARACUY (ACTUALIZADO)'!AF1:AF73,"",0)=0,"",_xlfn.XLOOKUP(A2,'PRTSEN YARACUY (ACTUALIZADO)'!AD1:AD73,'PRTSEN YARACUY (ACTUALIZADO)'!AF1:AF73,"",0))</f>
        <v/>
      </c>
      <c r="B20" s="106"/>
      <c r="C20" s="106"/>
      <c r="D20" s="106"/>
      <c r="E20" s="106"/>
      <c r="F20" s="106"/>
      <c r="G20" s="106"/>
      <c r="H20" s="106"/>
      <c r="I20" s="106"/>
      <c r="J20" s="106"/>
      <c r="K20" s="107"/>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A2">
      <formula1>PRT_ESTADO_NNN</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formula1>"AMAZONAS, ANZOATEGUI, APURE, ARAGUA, BARINAS, BOLIVAR, CARABOBO, CARACAS, COJEDES, DELTA AMACURO, FALCON, GUARICO, LA GUAIRA, LARA, MERIDA, MIRANDA, MONAGAS, NUEVA ESPARTA, PORTUGUESA, SUCRE, TACHIRA, TRUJILLO, YARACUY, ZULIA"</formula1>
    </dataValidation>
  </dataValidations>
  <printOptions horizontalCentered="1" verticalCentered="1"/>
  <pageMargins left="0.23622047244094491" right="0.23622047244094491" top="0.74803149606299213" bottom="0.74803149606299213" header="0.31496062992125984" footer="0.31496062992125984"/>
  <pageSetup scale="41"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75</vt:i4>
      </vt:variant>
      <vt:variant>
        <vt:lpstr>Rangos con nombre</vt:lpstr>
      </vt:variant>
      <vt:variant>
        <vt:i4>110</vt:i4>
      </vt:variant>
    </vt:vector>
  </HeadingPairs>
  <TitlesOfParts>
    <vt:vector size="185" baseType="lpstr">
      <vt:lpstr>PRTSEN YARACUY (ACTUALIZADO)</vt:lpstr>
      <vt:lpstr>CONSULTA FICHA PROYECTO</vt:lpstr>
      <vt:lpstr>SEGMENTO RECUPERAC</vt:lpstr>
      <vt:lpstr>PRT-YARACUY-1</vt:lpstr>
      <vt:lpstr>PRT-YARACUY-2</vt:lpstr>
      <vt:lpstr>PRT-YARACUY-3</vt:lpstr>
      <vt:lpstr>PRT-YARACUY-4</vt:lpstr>
      <vt:lpstr>PRT-YARACUY-5</vt:lpstr>
      <vt:lpstr>PRT-YARACUY-6</vt:lpstr>
      <vt:lpstr>PRT-YARACUY-7</vt:lpstr>
      <vt:lpstr>PRT-YARACUY-8</vt:lpstr>
      <vt:lpstr>PRT-YARACUY-9</vt:lpstr>
      <vt:lpstr>PRT-YARACUY-10</vt:lpstr>
      <vt:lpstr>PRT-YARACUY-11</vt:lpstr>
      <vt:lpstr>PRT-YARACUY-12</vt:lpstr>
      <vt:lpstr>PRT-YARACUY-13</vt:lpstr>
      <vt:lpstr>PRT-YARACUY-14</vt:lpstr>
      <vt:lpstr>PRT-YARACUY-15</vt:lpstr>
      <vt:lpstr>PRT-YARACUY-16</vt:lpstr>
      <vt:lpstr>PRT-YARACUY-17</vt:lpstr>
      <vt:lpstr>PRT-YARACUY-18</vt:lpstr>
      <vt:lpstr>PRT-YARACUY-19</vt:lpstr>
      <vt:lpstr>PRT-YARACUY-20</vt:lpstr>
      <vt:lpstr>PRT-YARACUY-21</vt:lpstr>
      <vt:lpstr>PRT-YARACUY-22</vt:lpstr>
      <vt:lpstr>PRT-YARACUY-23</vt:lpstr>
      <vt:lpstr>PRT-YARACUY-24</vt:lpstr>
      <vt:lpstr>PRT-YARACUY-25</vt:lpstr>
      <vt:lpstr>PRT-YARACUY-26</vt:lpstr>
      <vt:lpstr>PRT-YARACUY-27</vt:lpstr>
      <vt:lpstr>PRT-YARACUY-28</vt:lpstr>
      <vt:lpstr>PRT-YARACUY-29</vt:lpstr>
      <vt:lpstr>PRT-YARACUY-30</vt:lpstr>
      <vt:lpstr>PRT-YARACUY-31</vt:lpstr>
      <vt:lpstr>PRT-YARACUY-32</vt:lpstr>
      <vt:lpstr>PRT-YARACUY-33</vt:lpstr>
      <vt:lpstr>PRT-YARACUY-34</vt:lpstr>
      <vt:lpstr>PRT-YARACUY-35</vt:lpstr>
      <vt:lpstr>PRT-YARACUY-36</vt:lpstr>
      <vt:lpstr>PRT-YARACUY-37</vt:lpstr>
      <vt:lpstr>PRT-YARACUY-38</vt:lpstr>
      <vt:lpstr>PRT-YARACUY-39</vt:lpstr>
      <vt:lpstr>PRT-YARACUY-40</vt:lpstr>
      <vt:lpstr>PRT-YARACUY-41</vt:lpstr>
      <vt:lpstr>PRT-YARACUY-42</vt:lpstr>
      <vt:lpstr>PRT-YARACUY-43</vt:lpstr>
      <vt:lpstr>PRT-YARACUY-44</vt:lpstr>
      <vt:lpstr>PRT-YARACUY-45</vt:lpstr>
      <vt:lpstr>PRT-YARACUY-46</vt:lpstr>
      <vt:lpstr>PRT-YARACUY-47</vt:lpstr>
      <vt:lpstr>PRT-YARACUY-48</vt:lpstr>
      <vt:lpstr>PRT-YARACUY-49</vt:lpstr>
      <vt:lpstr>PRT-YARACUY-50</vt:lpstr>
      <vt:lpstr>PRT-YARACUY-51</vt:lpstr>
      <vt:lpstr>PRT-YARACUY-52</vt:lpstr>
      <vt:lpstr>PRT-YARACUY-53</vt:lpstr>
      <vt:lpstr>PRT-YARACUY-54</vt:lpstr>
      <vt:lpstr>PRT-YARACUY-55</vt:lpstr>
      <vt:lpstr>PRT-YARACUY-56</vt:lpstr>
      <vt:lpstr>PRT-YARACUY-57</vt:lpstr>
      <vt:lpstr>PRT-YARACUY-58</vt:lpstr>
      <vt:lpstr>PRT-YARACUY-59</vt:lpstr>
      <vt:lpstr>PRT-YARACUY-60</vt:lpstr>
      <vt:lpstr>PRT-YARACUY-61</vt:lpstr>
      <vt:lpstr>PRT-YARACUY-62</vt:lpstr>
      <vt:lpstr>PRT-YARACUY-63</vt:lpstr>
      <vt:lpstr>PRT-YARACUY-64</vt:lpstr>
      <vt:lpstr>PRT-YARACUY-65</vt:lpstr>
      <vt:lpstr>PRT-YARACUY-66</vt:lpstr>
      <vt:lpstr>PRT-YARACUY-67</vt:lpstr>
      <vt:lpstr>PRT-YARACUY-68</vt:lpstr>
      <vt:lpstr>PRT-YARACUY-69</vt:lpstr>
      <vt:lpstr>PRT-YARACUY-70</vt:lpstr>
      <vt:lpstr>PRT-YARACUY-71</vt:lpstr>
      <vt:lpstr>PRT-YARACUY-72</vt:lpstr>
      <vt:lpstr>ACTUALIZADO_25_08_2025</vt:lpstr>
      <vt:lpstr>ALCANCE_DEL_PROYECTO</vt:lpstr>
      <vt:lpstr>AÑO_DE_ATENCIÓN</vt:lpstr>
      <vt:lpstr>'CONSULTA FICHA PROYECTO'!Área_de_impresión</vt:lpstr>
      <vt:lpstr>'PRTSEN YARACUY (ACTUALIZADO)'!Área_de_impresión</vt:lpstr>
      <vt:lpstr>'PRT-YARACUY-1'!Área_de_impresión</vt:lpstr>
      <vt:lpstr>'PRT-YARACUY-10'!Área_de_impresión</vt:lpstr>
      <vt:lpstr>'PRT-YARACUY-11'!Área_de_impresión</vt:lpstr>
      <vt:lpstr>'PRT-YARACUY-12'!Área_de_impresión</vt:lpstr>
      <vt:lpstr>'PRT-YARACUY-13'!Área_de_impresión</vt:lpstr>
      <vt:lpstr>'PRT-YARACUY-14'!Área_de_impresión</vt:lpstr>
      <vt:lpstr>'PRT-YARACUY-15'!Área_de_impresión</vt:lpstr>
      <vt:lpstr>'PRT-YARACUY-16'!Área_de_impresión</vt:lpstr>
      <vt:lpstr>'PRT-YARACUY-17'!Área_de_impresión</vt:lpstr>
      <vt:lpstr>'PRT-YARACUY-18'!Área_de_impresión</vt:lpstr>
      <vt:lpstr>'PRT-YARACUY-19'!Área_de_impresión</vt:lpstr>
      <vt:lpstr>'PRT-YARACUY-2'!Área_de_impresión</vt:lpstr>
      <vt:lpstr>'PRT-YARACUY-20'!Área_de_impresión</vt:lpstr>
      <vt:lpstr>'PRT-YARACUY-21'!Área_de_impresión</vt:lpstr>
      <vt:lpstr>'PRT-YARACUY-22'!Área_de_impresión</vt:lpstr>
      <vt:lpstr>'PRT-YARACUY-23'!Área_de_impresión</vt:lpstr>
      <vt:lpstr>'PRT-YARACUY-24'!Área_de_impresión</vt:lpstr>
      <vt:lpstr>'PRT-YARACUY-25'!Área_de_impresión</vt:lpstr>
      <vt:lpstr>'PRT-YARACUY-26'!Área_de_impresión</vt:lpstr>
      <vt:lpstr>'PRT-YARACUY-27'!Área_de_impresión</vt:lpstr>
      <vt:lpstr>'PRT-YARACUY-28'!Área_de_impresión</vt:lpstr>
      <vt:lpstr>'PRT-YARACUY-29'!Área_de_impresión</vt:lpstr>
      <vt:lpstr>'PRT-YARACUY-3'!Área_de_impresión</vt:lpstr>
      <vt:lpstr>'PRT-YARACUY-30'!Área_de_impresión</vt:lpstr>
      <vt:lpstr>'PRT-YARACUY-31'!Área_de_impresión</vt:lpstr>
      <vt:lpstr>'PRT-YARACUY-32'!Área_de_impresión</vt:lpstr>
      <vt:lpstr>'PRT-YARACUY-33'!Área_de_impresión</vt:lpstr>
      <vt:lpstr>'PRT-YARACUY-34'!Área_de_impresión</vt:lpstr>
      <vt:lpstr>'PRT-YARACUY-35'!Área_de_impresión</vt:lpstr>
      <vt:lpstr>'PRT-YARACUY-36'!Área_de_impresión</vt:lpstr>
      <vt:lpstr>'PRT-YARACUY-37'!Área_de_impresión</vt:lpstr>
      <vt:lpstr>'PRT-YARACUY-38'!Área_de_impresión</vt:lpstr>
      <vt:lpstr>'PRT-YARACUY-39'!Área_de_impresión</vt:lpstr>
      <vt:lpstr>'PRT-YARACUY-4'!Área_de_impresión</vt:lpstr>
      <vt:lpstr>'PRT-YARACUY-40'!Área_de_impresión</vt:lpstr>
      <vt:lpstr>'PRT-YARACUY-41'!Área_de_impresión</vt:lpstr>
      <vt:lpstr>'PRT-YARACUY-42'!Área_de_impresión</vt:lpstr>
      <vt:lpstr>'PRT-YARACUY-43'!Área_de_impresión</vt:lpstr>
      <vt:lpstr>'PRT-YARACUY-44'!Área_de_impresión</vt:lpstr>
      <vt:lpstr>'PRT-YARACUY-45'!Área_de_impresión</vt:lpstr>
      <vt:lpstr>'PRT-YARACUY-46'!Área_de_impresión</vt:lpstr>
      <vt:lpstr>'PRT-YARACUY-47'!Área_de_impresión</vt:lpstr>
      <vt:lpstr>'PRT-YARACUY-48'!Área_de_impresión</vt:lpstr>
      <vt:lpstr>'PRT-YARACUY-49'!Área_de_impresión</vt:lpstr>
      <vt:lpstr>'PRT-YARACUY-5'!Área_de_impresión</vt:lpstr>
      <vt:lpstr>'PRT-YARACUY-50'!Área_de_impresión</vt:lpstr>
      <vt:lpstr>'PRT-YARACUY-51'!Área_de_impresión</vt:lpstr>
      <vt:lpstr>'PRT-YARACUY-52'!Área_de_impresión</vt:lpstr>
      <vt:lpstr>'PRT-YARACUY-53'!Área_de_impresión</vt:lpstr>
      <vt:lpstr>'PRT-YARACUY-54'!Área_de_impresión</vt:lpstr>
      <vt:lpstr>'PRT-YARACUY-55'!Área_de_impresión</vt:lpstr>
      <vt:lpstr>'PRT-YARACUY-56'!Área_de_impresión</vt:lpstr>
      <vt:lpstr>'PRT-YARACUY-57'!Área_de_impresión</vt:lpstr>
      <vt:lpstr>'PRT-YARACUY-58'!Área_de_impresión</vt:lpstr>
      <vt:lpstr>'PRT-YARACUY-59'!Área_de_impresión</vt:lpstr>
      <vt:lpstr>'PRT-YARACUY-6'!Área_de_impresión</vt:lpstr>
      <vt:lpstr>'PRT-YARACUY-60'!Área_de_impresión</vt:lpstr>
      <vt:lpstr>'PRT-YARACUY-61'!Área_de_impresión</vt:lpstr>
      <vt:lpstr>'PRT-YARACUY-62'!Área_de_impresión</vt:lpstr>
      <vt:lpstr>'PRT-YARACUY-63'!Área_de_impresión</vt:lpstr>
      <vt:lpstr>'PRT-YARACUY-64'!Área_de_impresión</vt:lpstr>
      <vt:lpstr>'PRT-YARACUY-65'!Área_de_impresión</vt:lpstr>
      <vt:lpstr>'PRT-YARACUY-66'!Área_de_impresión</vt:lpstr>
      <vt:lpstr>'PRT-YARACUY-67'!Área_de_impresión</vt:lpstr>
      <vt:lpstr>'PRT-YARACUY-68'!Área_de_impresión</vt:lpstr>
      <vt:lpstr>'PRT-YARACUY-69'!Área_de_impresión</vt:lpstr>
      <vt:lpstr>'PRT-YARACUY-7'!Área_de_impresión</vt:lpstr>
      <vt:lpstr>'PRT-YARACUY-70'!Área_de_impresión</vt:lpstr>
      <vt:lpstr>'PRT-YARACUY-71'!Área_de_impresión</vt:lpstr>
      <vt:lpstr>'PRT-YARACUY-72'!Área_de_impresión</vt:lpstr>
      <vt:lpstr>'PRT-YARACUY-8'!Área_de_impresión</vt:lpstr>
      <vt:lpstr>'PRT-YARACUY-9'!Área_de_impresión</vt:lpstr>
      <vt:lpstr>CAPACIDAD__MVA__KM__MVAR</vt:lpstr>
      <vt:lpstr>DESCRIPCION_DEL_PROYECTO</vt:lpstr>
      <vt:lpstr>DESEMBOLSO___2025</vt:lpstr>
      <vt:lpstr>DESEMBOLSO___2026</vt:lpstr>
      <vt:lpstr>DESEMBOLSO___2027</vt:lpstr>
      <vt:lpstr>DESEMBOLSO___2028</vt:lpstr>
      <vt:lpstr>DESEMBOLSO___2029</vt:lpstr>
      <vt:lpstr>DESEMBOLSO___2030</vt:lpstr>
      <vt:lpstr>DESEMBOLSO___2031</vt:lpstr>
      <vt:lpstr>DIRECCION_DE_LA_INSTACION</vt:lpstr>
      <vt:lpstr>ESTADO</vt:lpstr>
      <vt:lpstr>ESTATUS_DEL_PROYECTO__EN_EJECUCION__POR_EJECUTAR__PARALIZADO__EJECUTADO</vt:lpstr>
      <vt:lpstr>FASE_DEL_PROYECTO__CON_INGENIERIA__DETALLE__CON_IINGENIERIA_CONCEPTUAL__EN_PLANIFICACION</vt:lpstr>
      <vt:lpstr>FECHA_ACTUALIZACION_DE_LOS_PROYECTOS</vt:lpstr>
      <vt:lpstr>FECHA_DE_ATENCION</vt:lpstr>
      <vt:lpstr>FECHA_FIN_DEL_PROYECTO</vt:lpstr>
      <vt:lpstr>FECHA_INICIO_DEL_PROYECTO</vt:lpstr>
      <vt:lpstr>IMPACTO_PARA_EL_SEN___BENEFICIOS</vt:lpstr>
      <vt:lpstr>LAPSO_DE_EJECUCION_DEL_PROYECTO___EN_NRO_DE__MESES</vt:lpstr>
      <vt:lpstr>MONTO_INVERSIÓN</vt:lpstr>
      <vt:lpstr>MUNICIPIO</vt:lpstr>
      <vt:lpstr>N°</vt:lpstr>
      <vt:lpstr>NIVEL_DE_TENSION_DE_LA_INSTALACION</vt:lpstr>
      <vt:lpstr>NOMBRE_DE_LA_INSTALACION</vt:lpstr>
      <vt:lpstr>NOMBRE_DEL_PROYECTO</vt:lpstr>
      <vt:lpstr>OBSERVACION1</vt:lpstr>
      <vt:lpstr>OBSERVACION2</vt:lpstr>
      <vt:lpstr>PRT_ESTADO_NNN</vt:lpstr>
      <vt:lpstr>SITUACION_ACTUAL_DEL_PROYECTO</vt:lpstr>
      <vt:lpstr>TIPO</vt:lpstr>
      <vt:lpstr>TIPO_DE_INSTALACION</vt:lpstr>
      <vt:lpstr>'PRTSEN YARACUY (ACTUALIZADO)'!Títulos_a_imprimir</vt:lpstr>
      <vt:lpstr>UNIDAD_DE_MEDIDA____MVA__MW__km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2025-11-15T19:49:24Z</cp:lastPrinted>
  <dcterms:created xsi:type="dcterms:W3CDTF">2025-10-10T16:04:04Z</dcterms:created>
  <dcterms:modified xsi:type="dcterms:W3CDTF">2025-11-18T18:30:48Z</dcterms:modified>
</cp:coreProperties>
</file>