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VKScores">Sheet1!$C$2:$C$16</definedName>
    <definedName name="RSScores">Sheet1!$G$2:$G$16</definedName>
  </definedNames>
  <calcPr/>
  <extLst>
    <ext uri="GoogleSheetsCustomDataVersion1">
      <go:sheetsCustomData xmlns:go="http://customooxmlschemas.google.com/" r:id="rId5" roundtripDataSignature="AMtx7miLuO8vAEKsuy+XLpE6DqDTDwLMrQ=="/>
    </ext>
  </extLst>
</workbook>
</file>

<file path=xl/sharedStrings.xml><?xml version="1.0" encoding="utf-8"?>
<sst xmlns="http://schemas.openxmlformats.org/spreadsheetml/2006/main" count="53" uniqueCount="47">
  <si>
    <t>Against</t>
  </si>
  <si>
    <t>Virat Kholi</t>
  </si>
  <si>
    <t>VK Formatted</t>
  </si>
  <si>
    <t># Balls Faced K</t>
  </si>
  <si>
    <t>Strike Rate K</t>
  </si>
  <si>
    <t>Rohit Sharma</t>
  </si>
  <si>
    <t>RS Formatted</t>
  </si>
  <si>
    <t># Balls Faced R</t>
  </si>
  <si>
    <t>Strike Rate R</t>
  </si>
  <si>
    <t>NewZealand</t>
  </si>
  <si>
    <t>102*</t>
  </si>
  <si>
    <t xml:space="preserve">West Indies </t>
  </si>
  <si>
    <t>Zimbabwe</t>
  </si>
  <si>
    <t xml:space="preserve">Australia </t>
  </si>
  <si>
    <t>141*</t>
  </si>
  <si>
    <t>South Africa</t>
  </si>
  <si>
    <t>England</t>
  </si>
  <si>
    <t>Srilanka</t>
  </si>
  <si>
    <t>59*</t>
  </si>
  <si>
    <t>101*</t>
  </si>
  <si>
    <t>39*</t>
  </si>
  <si>
    <t>Bangladesh</t>
  </si>
  <si>
    <t>Pakistan</t>
  </si>
  <si>
    <t>112*</t>
  </si>
  <si>
    <t>SriLanka</t>
  </si>
  <si>
    <t>Sum</t>
  </si>
  <si>
    <t>Batting Average</t>
  </si>
  <si>
    <t>Strike Rate</t>
  </si>
  <si>
    <r>
      <t> </t>
    </r>
    <r>
      <rPr>
        <rFont val="Arial"/>
        <b/>
        <i/>
        <sz val="7.0"/>
      </rPr>
      <t>Strike rate =  ( Runs scored / No.of balls faced ) * 100</t>
    </r>
  </si>
  <si>
    <t>Average</t>
  </si>
  <si>
    <t>Average = Total no. of runs scored / (total no. of innings played - total no. of innings not out).</t>
  </si>
  <si>
    <t>Std Deviation</t>
  </si>
  <si>
    <t>Median</t>
  </si>
  <si>
    <t>Range</t>
  </si>
  <si>
    <t>Highest score</t>
  </si>
  <si>
    <t>Lowest score</t>
  </si>
  <si>
    <t>No of innings - Played &amp; Out</t>
  </si>
  <si>
    <t>Total runs</t>
  </si>
  <si>
    <t>Total balls faced</t>
  </si>
  <si>
    <t>Overall Strike rate</t>
  </si>
  <si>
    <t>Hundreds</t>
  </si>
  <si>
    <t>Fiftees</t>
  </si>
  <si>
    <t>Observations:</t>
  </si>
  <si>
    <t>Kholi is more consistent than Rohit.</t>
  </si>
  <si>
    <t>Rohit scores hundered when he has strike rate more than 100.</t>
  </si>
  <si>
    <t>Whenever Rohit hits hundered Kholi scores less even though having good strike rate.</t>
  </si>
  <si>
    <t>Whenever Rohit fails for single digit score Kholi maintains good score.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</si>
</sst>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/>
    <font>
      <b/>
      <sz val="7.0"/>
      <color theme="1"/>
      <name val="Arial"/>
    </font>
    <font>
      <b/>
      <i/>
      <sz val="8.0"/>
      <color theme="1"/>
      <name val="Quattrocento Sans"/>
    </font>
    <font>
      <b/>
      <sz val="11.0"/>
      <color rgb="FF000000"/>
      <name val="Calibri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2" fontId="3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5" numFmtId="0" xfId="0" applyFont="1"/>
    <xf borderId="0" fillId="0" fontId="1" numFmtId="2" xfId="0" applyAlignment="1" applyFont="1" applyNumberFormat="1">
      <alignment horizontal="right"/>
    </xf>
    <xf borderId="0" fillId="0" fontId="2" numFmtId="0" xfId="0" applyFont="1"/>
    <xf borderId="0" fillId="0" fontId="4" numFmtId="0" xfId="0" applyFont="1"/>
    <xf borderId="0" fillId="0" fontId="4" numFmtId="2" xfId="0" applyFont="1" applyNumberFormat="1"/>
    <xf borderId="2" fillId="3" fontId="4" numFmtId="0" xfId="0" applyBorder="1" applyFill="1" applyFont="1"/>
    <xf borderId="2" fillId="3" fontId="6" numFmtId="0" xfId="0" applyAlignment="1" applyBorder="1" applyFont="1">
      <alignment shrinkToFit="0" wrapText="1"/>
    </xf>
    <xf borderId="2" fillId="3" fontId="7" numFmtId="0" xfId="0" applyAlignment="1" applyBorder="1" applyFont="1">
      <alignment shrinkToFit="0" wrapText="1"/>
    </xf>
    <xf borderId="0" fillId="0" fontId="8" numFmtId="0" xfId="0" applyAlignment="1" applyFont="1">
      <alignment readingOrder="0" shrinkToFit="0" vertical="bottom" wrapText="0"/>
    </xf>
    <xf borderId="0" fillId="0" fontId="1" numFmtId="2" xfId="0" applyFont="1" applyNumberFormat="1"/>
    <xf borderId="0" fillId="0" fontId="1" numFmtId="0" xfId="0" applyFont="1"/>
    <xf borderId="0" fillId="0" fontId="9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8" displayName="Table_1" id="1">
  <tableColumns count="9">
    <tableColumn name="Against" id="1"/>
    <tableColumn name="Virat Kholi" id="2"/>
    <tableColumn name="VK Formatted" id="3"/>
    <tableColumn name="# Balls Faced K" id="4"/>
    <tableColumn name="Strike Rate K" id="5"/>
    <tableColumn name="Rohit Sharma" id="6"/>
    <tableColumn name="RS Formatted" id="7"/>
    <tableColumn name="# Balls Faced R" id="8"/>
    <tableColumn name="Strike Rate R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8" width="21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4" t="s">
        <v>6</v>
      </c>
      <c r="H1" s="5" t="s">
        <v>7</v>
      </c>
      <c r="I1" s="3" t="s">
        <v>8</v>
      </c>
    </row>
    <row r="2">
      <c r="A2" s="1" t="s">
        <v>9</v>
      </c>
      <c r="B2" s="1" t="s">
        <v>10</v>
      </c>
      <c r="C2" s="6">
        <v>102.0</v>
      </c>
      <c r="D2" s="1">
        <v>80.0</v>
      </c>
      <c r="E2" s="7">
        <f t="shared" ref="E2:E17" si="1">IF(ISERR(C2/D2*100),"DNB",(C2/D2*100))</f>
        <v>127.5</v>
      </c>
      <c r="F2" s="1">
        <v>3.0</v>
      </c>
      <c r="G2" s="1">
        <v>3.0</v>
      </c>
      <c r="H2" s="1">
        <v>5.0</v>
      </c>
      <c r="I2" s="7">
        <f t="shared" ref="I2:I17" si="2">IF(ISERR(G2/H2*100),"DNB",(G2/H2*100))</f>
        <v>60</v>
      </c>
    </row>
    <row r="3">
      <c r="A3" s="1" t="s">
        <v>11</v>
      </c>
      <c r="B3" s="1">
        <v>47.0</v>
      </c>
      <c r="C3" s="1">
        <v>47.0</v>
      </c>
      <c r="D3" s="1">
        <v>21.0</v>
      </c>
      <c r="E3" s="7">
        <f t="shared" si="1"/>
        <v>223.8095238</v>
      </c>
      <c r="F3" s="1">
        <v>20.0</v>
      </c>
      <c r="G3" s="1">
        <v>20.0</v>
      </c>
      <c r="H3" s="1">
        <v>24.0</v>
      </c>
      <c r="I3" s="7">
        <f t="shared" si="2"/>
        <v>83.33333333</v>
      </c>
    </row>
    <row r="4">
      <c r="A4" s="1" t="s">
        <v>12</v>
      </c>
      <c r="B4" s="1">
        <v>56.0</v>
      </c>
      <c r="C4" s="1">
        <v>56.0</v>
      </c>
      <c r="D4" s="1">
        <v>49.0</v>
      </c>
      <c r="E4" s="7">
        <f t="shared" si="1"/>
        <v>114.2857143</v>
      </c>
      <c r="F4" s="1">
        <v>0.0</v>
      </c>
      <c r="G4" s="1">
        <v>0.0</v>
      </c>
      <c r="H4" s="1">
        <v>2.0</v>
      </c>
      <c r="I4" s="7">
        <f t="shared" si="2"/>
        <v>0</v>
      </c>
    </row>
    <row r="5">
      <c r="A5" s="1" t="s">
        <v>13</v>
      </c>
      <c r="B5" s="1">
        <v>43.0</v>
      </c>
      <c r="C5" s="1">
        <v>43.0</v>
      </c>
      <c r="D5" s="1">
        <v>52.0</v>
      </c>
      <c r="E5" s="7">
        <f t="shared" si="1"/>
        <v>82.69230769</v>
      </c>
      <c r="F5" s="1" t="s">
        <v>14</v>
      </c>
      <c r="G5" s="6">
        <v>141.0</v>
      </c>
      <c r="H5" s="1">
        <v>123.0</v>
      </c>
      <c r="I5" s="7">
        <f t="shared" si="2"/>
        <v>114.6341463</v>
      </c>
    </row>
    <row r="6">
      <c r="A6" s="1" t="s">
        <v>15</v>
      </c>
      <c r="B6" s="1">
        <v>21.0</v>
      </c>
      <c r="C6" s="1">
        <v>21.0</v>
      </c>
      <c r="D6" s="1">
        <v>33.0</v>
      </c>
      <c r="E6" s="7">
        <f t="shared" si="1"/>
        <v>63.63636364</v>
      </c>
      <c r="F6" s="1"/>
      <c r="G6" s="8"/>
      <c r="H6" s="1"/>
      <c r="I6" s="9" t="str">
        <f t="shared" si="2"/>
        <v>DNB</v>
      </c>
    </row>
    <row r="7">
      <c r="A7" s="1" t="s">
        <v>16</v>
      </c>
      <c r="B7" s="1"/>
      <c r="C7" s="1"/>
      <c r="D7" s="1"/>
      <c r="E7" s="9" t="str">
        <f t="shared" si="1"/>
        <v>DNB</v>
      </c>
      <c r="F7" s="1">
        <v>15.0</v>
      </c>
      <c r="G7" s="1">
        <v>15.0</v>
      </c>
      <c r="H7" s="1">
        <v>12.0</v>
      </c>
      <c r="I7" s="7">
        <f t="shared" si="2"/>
        <v>125</v>
      </c>
    </row>
    <row r="8">
      <c r="A8" s="1" t="s">
        <v>17</v>
      </c>
      <c r="B8" s="1" t="s">
        <v>18</v>
      </c>
      <c r="C8" s="6">
        <v>59.0</v>
      </c>
      <c r="D8" s="1">
        <v>50.0</v>
      </c>
      <c r="E8" s="7">
        <f t="shared" si="1"/>
        <v>118</v>
      </c>
      <c r="F8" s="1" t="s">
        <v>19</v>
      </c>
      <c r="G8" s="6">
        <v>101.0</v>
      </c>
      <c r="H8" s="1">
        <v>100.0</v>
      </c>
      <c r="I8" s="7">
        <f t="shared" si="2"/>
        <v>101</v>
      </c>
    </row>
    <row r="9">
      <c r="A9" s="1" t="s">
        <v>15</v>
      </c>
      <c r="B9" s="1">
        <v>66.0</v>
      </c>
      <c r="C9" s="1">
        <v>66.0</v>
      </c>
      <c r="D9" s="1">
        <v>101.0</v>
      </c>
      <c r="E9" s="7">
        <f t="shared" si="1"/>
        <v>65.34653465</v>
      </c>
      <c r="F9" s="1">
        <v>18.0</v>
      </c>
      <c r="G9" s="1">
        <v>18.0</v>
      </c>
      <c r="H9" s="1">
        <v>22.0</v>
      </c>
      <c r="I9" s="7">
        <f t="shared" si="2"/>
        <v>81.81818182</v>
      </c>
    </row>
    <row r="10">
      <c r="A10" s="1" t="s">
        <v>12</v>
      </c>
      <c r="B10" s="1" t="s">
        <v>20</v>
      </c>
      <c r="C10" s="6">
        <v>39.0</v>
      </c>
      <c r="D10" s="1">
        <v>25.0</v>
      </c>
      <c r="E10" s="7">
        <f t="shared" si="1"/>
        <v>156</v>
      </c>
      <c r="F10" s="1">
        <v>114.0</v>
      </c>
      <c r="G10" s="1">
        <v>114.0</v>
      </c>
      <c r="H10" s="1">
        <v>119.0</v>
      </c>
      <c r="I10" s="7">
        <f t="shared" si="2"/>
        <v>95.79831933</v>
      </c>
    </row>
    <row r="11">
      <c r="A11" s="1" t="s">
        <v>21</v>
      </c>
      <c r="B11" s="1">
        <v>60.0</v>
      </c>
      <c r="C11" s="1">
        <v>60.0</v>
      </c>
      <c r="D11" s="1">
        <v>56.0</v>
      </c>
      <c r="E11" s="7">
        <f t="shared" si="1"/>
        <v>107.1428571</v>
      </c>
      <c r="F11" s="1"/>
      <c r="G11" s="8"/>
      <c r="H11" s="1"/>
      <c r="I11" s="9" t="str">
        <f t="shared" si="2"/>
        <v>DNB</v>
      </c>
    </row>
    <row r="12">
      <c r="A12" s="1" t="s">
        <v>22</v>
      </c>
      <c r="B12" s="1" t="s">
        <v>23</v>
      </c>
      <c r="C12" s="6">
        <v>112.0</v>
      </c>
      <c r="D12" s="1">
        <v>95.0</v>
      </c>
      <c r="E12" s="7">
        <f t="shared" si="1"/>
        <v>117.8947368</v>
      </c>
      <c r="F12" s="1">
        <v>7.0</v>
      </c>
      <c r="G12" s="1">
        <v>7.0</v>
      </c>
      <c r="H12" s="1">
        <v>12.0</v>
      </c>
      <c r="I12" s="7">
        <f t="shared" si="2"/>
        <v>58.33333333</v>
      </c>
    </row>
    <row r="13">
      <c r="A13" s="1" t="s">
        <v>24</v>
      </c>
      <c r="B13" s="1"/>
      <c r="C13" s="1"/>
      <c r="D13" s="1"/>
      <c r="E13" s="9" t="str">
        <f t="shared" si="1"/>
        <v>DNB</v>
      </c>
      <c r="F13" s="1">
        <v>264.0</v>
      </c>
      <c r="G13" s="1">
        <v>264.0</v>
      </c>
      <c r="H13" s="1">
        <v>173.0</v>
      </c>
      <c r="I13" s="7">
        <f t="shared" si="2"/>
        <v>152.6011561</v>
      </c>
    </row>
    <row r="14">
      <c r="A14" s="1" t="s">
        <v>16</v>
      </c>
      <c r="B14" s="1">
        <v>73.0</v>
      </c>
      <c r="C14" s="1">
        <v>73.0</v>
      </c>
      <c r="D14" s="1">
        <v>53.0</v>
      </c>
      <c r="E14" s="7">
        <f t="shared" si="1"/>
        <v>137.7358491</v>
      </c>
      <c r="F14" s="1">
        <v>30.0</v>
      </c>
      <c r="G14" s="1">
        <v>30.0</v>
      </c>
      <c r="H14" s="1">
        <v>50.0</v>
      </c>
      <c r="I14" s="7">
        <f t="shared" si="2"/>
        <v>60</v>
      </c>
    </row>
    <row r="15">
      <c r="A15" s="1" t="s">
        <v>11</v>
      </c>
      <c r="B15" s="1">
        <v>24.0</v>
      </c>
      <c r="C15" s="1">
        <v>24.0</v>
      </c>
      <c r="D15" s="1">
        <v>12.0</v>
      </c>
      <c r="E15" s="7">
        <f t="shared" si="1"/>
        <v>200</v>
      </c>
      <c r="F15" s="1">
        <v>12.0</v>
      </c>
      <c r="G15" s="1">
        <v>12.0</v>
      </c>
      <c r="H15" s="1">
        <v>10.0</v>
      </c>
      <c r="I15" s="7">
        <f t="shared" si="2"/>
        <v>120</v>
      </c>
    </row>
    <row r="16">
      <c r="A16" s="1" t="s">
        <v>13</v>
      </c>
      <c r="B16" s="1">
        <v>42.0</v>
      </c>
      <c r="C16" s="1">
        <v>42.0</v>
      </c>
      <c r="D16" s="1">
        <v>29.0</v>
      </c>
      <c r="E16" s="7">
        <f t="shared" si="1"/>
        <v>144.8275862</v>
      </c>
      <c r="F16" s="1">
        <v>14.0</v>
      </c>
      <c r="G16" s="1">
        <v>14.0</v>
      </c>
      <c r="H16" s="1">
        <v>20.0</v>
      </c>
      <c r="I16" s="7">
        <f t="shared" si="2"/>
        <v>70</v>
      </c>
    </row>
    <row r="17">
      <c r="A17" s="10" t="s">
        <v>25</v>
      </c>
      <c r="B17" s="11"/>
      <c r="C17" s="11">
        <f t="shared" ref="C17:D17" si="3">SUM(C2:C16)</f>
        <v>744</v>
      </c>
      <c r="D17" s="11">
        <f t="shared" si="3"/>
        <v>656</v>
      </c>
      <c r="E17" s="7">
        <f t="shared" si="1"/>
        <v>113.4146341</v>
      </c>
      <c r="F17" s="11"/>
      <c r="G17" s="11">
        <f t="shared" ref="G17:H17" si="4">SUM(G2:G16)</f>
        <v>739</v>
      </c>
      <c r="H17" s="11">
        <f t="shared" si="4"/>
        <v>672</v>
      </c>
      <c r="I17" s="7">
        <f t="shared" si="2"/>
        <v>109.9702381</v>
      </c>
    </row>
    <row r="18">
      <c r="A18" s="10" t="s">
        <v>26</v>
      </c>
      <c r="B18" s="11"/>
      <c r="C18" s="12">
        <f>C17/(count(B2:B16))</f>
        <v>82.66666667</v>
      </c>
      <c r="D18" s="11"/>
      <c r="E18" s="11"/>
      <c r="F18" s="11"/>
      <c r="G18" s="12">
        <f>G17/(count(F2:F16))</f>
        <v>67.18181818</v>
      </c>
      <c r="H18" s="11"/>
      <c r="I18" s="1"/>
    </row>
    <row r="19">
      <c r="I19" s="13" t="s">
        <v>27</v>
      </c>
      <c r="J19" s="14" t="s">
        <v>28</v>
      </c>
    </row>
    <row r="20" ht="15.75" customHeight="1">
      <c r="I20" s="13" t="s">
        <v>29</v>
      </c>
      <c r="J20" s="15" t="s">
        <v>30</v>
      </c>
    </row>
    <row r="21" ht="15.75" customHeight="1"/>
    <row r="22" ht="15.75" customHeight="1">
      <c r="A22" s="16" t="s">
        <v>31</v>
      </c>
      <c r="C22" s="17">
        <f>STDEVP(VKScores)</f>
        <v>25.7656714</v>
      </c>
      <c r="F22" s="17">
        <f>STDEVP(RSScores)</f>
        <v>74.94187096</v>
      </c>
    </row>
    <row r="23" ht="15.75" customHeight="1">
      <c r="A23" s="16" t="s">
        <v>32</v>
      </c>
      <c r="C23" s="18">
        <f>MEDIAN(VKScores)</f>
        <v>56</v>
      </c>
      <c r="F23" s="18">
        <f>MEDIAN(RSScores)</f>
        <v>18</v>
      </c>
    </row>
    <row r="24" ht="15.75" customHeight="1">
      <c r="A24" s="16" t="s">
        <v>33</v>
      </c>
      <c r="C24" s="18">
        <f>Max(C2:C16)-MIN(C2:C16)</f>
        <v>91</v>
      </c>
      <c r="F24" s="18">
        <f>Max(RSScores)-Min(RSScores)</f>
        <v>264</v>
      </c>
    </row>
    <row r="25" ht="15.75" customHeight="1">
      <c r="A25" s="16" t="s">
        <v>34</v>
      </c>
      <c r="C25" s="18">
        <f>Max(VKScores)</f>
        <v>112</v>
      </c>
      <c r="F25" s="18">
        <f>Max(RSScores)</f>
        <v>264</v>
      </c>
    </row>
    <row r="26" ht="15.75" customHeight="1">
      <c r="A26" s="16" t="s">
        <v>35</v>
      </c>
      <c r="C26" s="18">
        <f>MIN(VKScores)</f>
        <v>21</v>
      </c>
      <c r="F26" s="18">
        <f>Min(RSScores)</f>
        <v>0</v>
      </c>
    </row>
    <row r="27" ht="15.75" customHeight="1">
      <c r="A27" s="16" t="s">
        <v>36</v>
      </c>
      <c r="C27" s="18">
        <f>COUNT(B2:B16)</f>
        <v>9</v>
      </c>
      <c r="F27" s="18">
        <f>COUNT(F2:F16)</f>
        <v>11</v>
      </c>
    </row>
    <row r="28" ht="15.75" customHeight="1">
      <c r="A28" s="16" t="s">
        <v>37</v>
      </c>
      <c r="C28" s="18">
        <f>C17</f>
        <v>744</v>
      </c>
      <c r="F28" s="18">
        <f>G17</f>
        <v>739</v>
      </c>
    </row>
    <row r="29" ht="15.75" customHeight="1">
      <c r="A29" s="16" t="s">
        <v>38</v>
      </c>
      <c r="C29" s="18">
        <f>D17</f>
        <v>656</v>
      </c>
      <c r="F29" s="18">
        <f>H17</f>
        <v>672</v>
      </c>
    </row>
    <row r="30" ht="15.75" customHeight="1">
      <c r="A30" s="16" t="s">
        <v>39</v>
      </c>
      <c r="C30" s="17">
        <f>E17</f>
        <v>113.4146341</v>
      </c>
      <c r="F30" s="17">
        <f>I17</f>
        <v>109.9702381</v>
      </c>
    </row>
    <row r="31" ht="15.75" customHeight="1">
      <c r="A31" s="16" t="s">
        <v>26</v>
      </c>
      <c r="C31" s="17">
        <f>C18</f>
        <v>82.66666667</v>
      </c>
      <c r="F31" s="17">
        <f>G18</f>
        <v>67.18181818</v>
      </c>
    </row>
    <row r="32" ht="15.75" customHeight="1">
      <c r="A32" s="16" t="s">
        <v>40</v>
      </c>
      <c r="C32" s="18">
        <f>COUNTIF($C$2:$C$16,"&gt;=100")</f>
        <v>2</v>
      </c>
      <c r="F32" s="18">
        <f>COUNTIF($G$2:$G$16,"&gt;=100")</f>
        <v>4</v>
      </c>
    </row>
    <row r="33" ht="15.75" customHeight="1">
      <c r="A33" s="16" t="s">
        <v>41</v>
      </c>
      <c r="C33" s="18">
        <f>COUNTIF($C$2:$C$16,"&gt;=50")-C32</f>
        <v>5</v>
      </c>
      <c r="F33" s="18">
        <f>COUNTIF($G$2:$G$16,"&gt;=50")-F32</f>
        <v>0</v>
      </c>
    </row>
    <row r="34" ht="15.75" customHeight="1"/>
    <row r="35" ht="15.75" customHeight="1"/>
    <row r="36" ht="15.75" customHeight="1"/>
    <row r="37" ht="15.75" customHeight="1">
      <c r="B37" s="19" t="s">
        <v>42</v>
      </c>
    </row>
    <row r="38" ht="15.75" customHeight="1">
      <c r="B38" s="20" t="s">
        <v>43</v>
      </c>
    </row>
    <row r="39" ht="15.75" customHeight="1">
      <c r="B39" s="20" t="s">
        <v>44</v>
      </c>
    </row>
    <row r="40" ht="15.75" customHeight="1">
      <c r="B40" s="20" t="s">
        <v>45</v>
      </c>
    </row>
    <row r="41" ht="15.75" customHeight="1">
      <c r="B41" s="20" t="s">
        <v>46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conditionalFormatting sqref="C2">
    <cfRule type="notContainsBlanks" dxfId="0" priority="1">
      <formula>LEN(TRIM(C2))&gt;0</formula>
    </cfRule>
  </conditionalFormatting>
  <conditionalFormatting sqref="A1:I18">
    <cfRule type="notContainsBlanks" dxfId="0" priority="2">
      <formula>LEN(TRIM(A1))&gt;0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2020-02-29T01:13:29Z</dcterms:created>
  <dc:creator>Laxminarayen N V</dc:creator>
</cp:coreProperties>
</file>