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autoCompressPictures="0"/>
  <bookViews>
    <workbookView xWindow="240" yWindow="375" windowWidth="8565" windowHeight="8400" tabRatio="834"/>
  </bookViews>
  <sheets>
    <sheet name="пиу" sheetId="2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2" l="1"/>
  <c r="C21" i="2"/>
  <c r="C19" i="2"/>
  <c r="E4" i="2"/>
  <c r="F4" i="2"/>
  <c r="G4" i="2"/>
  <c r="H4" i="2"/>
  <c r="I4" i="2"/>
  <c r="J4" i="2"/>
  <c r="K4" i="2"/>
  <c r="L4" i="2"/>
  <c r="M4" i="2"/>
  <c r="N4" i="2"/>
  <c r="O4" i="2"/>
  <c r="P4" i="2"/>
  <c r="C4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9" i="2"/>
  <c r="D9" i="2"/>
  <c r="C7" i="2"/>
  <c r="D7" i="2"/>
  <c r="C6" i="2"/>
  <c r="D6" i="2"/>
  <c r="C5" i="2"/>
  <c r="D5" i="2"/>
  <c r="C8" i="2"/>
  <c r="C10" i="2"/>
  <c r="C20" i="2"/>
  <c r="D8" i="2"/>
  <c r="D10" i="2"/>
  <c r="D20" i="2"/>
  <c r="F8" i="2"/>
  <c r="F10" i="2"/>
  <c r="F13" i="2"/>
  <c r="F20" i="2"/>
  <c r="G8" i="2"/>
  <c r="G10" i="2"/>
  <c r="G13" i="2"/>
  <c r="G20" i="2"/>
  <c r="H8" i="2"/>
  <c r="H10" i="2"/>
  <c r="H13" i="2"/>
  <c r="H20" i="2"/>
  <c r="I8" i="2"/>
  <c r="I10" i="2"/>
  <c r="I13" i="2"/>
  <c r="I20" i="2"/>
  <c r="J8" i="2"/>
  <c r="J10" i="2"/>
  <c r="J13" i="2"/>
  <c r="J20" i="2"/>
  <c r="K8" i="2"/>
  <c r="K10" i="2"/>
  <c r="K13" i="2"/>
  <c r="K20" i="2"/>
  <c r="L8" i="2"/>
  <c r="L10" i="2"/>
  <c r="L13" i="2"/>
  <c r="L20" i="2"/>
  <c r="M8" i="2"/>
  <c r="M10" i="2"/>
  <c r="M13" i="2"/>
  <c r="M20" i="2"/>
  <c r="N8" i="2"/>
  <c r="N10" i="2"/>
  <c r="N13" i="2"/>
  <c r="N20" i="2"/>
  <c r="O8" i="2"/>
  <c r="O10" i="2"/>
  <c r="O13" i="2"/>
  <c r="O20" i="2"/>
  <c r="P8" i="2"/>
  <c r="P10" i="2"/>
  <c r="P13" i="2"/>
  <c r="P20" i="2"/>
  <c r="E8" i="2"/>
  <c r="E10" i="2"/>
  <c r="E13" i="2"/>
  <c r="E20" i="2"/>
  <c r="P12" i="2"/>
  <c r="I12" i="2"/>
  <c r="J12" i="2"/>
  <c r="K12" i="2"/>
  <c r="L12" i="2"/>
  <c r="M12" i="2"/>
  <c r="N12" i="2"/>
  <c r="O12" i="2"/>
  <c r="P11" i="2"/>
  <c r="O11" i="2"/>
  <c r="N11" i="2"/>
  <c r="M11" i="2"/>
  <c r="L11" i="2"/>
  <c r="K11" i="2"/>
  <c r="J11" i="2"/>
  <c r="I11" i="2"/>
  <c r="I21" i="2"/>
  <c r="J21" i="2"/>
  <c r="K21" i="2"/>
  <c r="L21" i="2"/>
  <c r="M21" i="2"/>
  <c r="N21" i="2"/>
  <c r="O21" i="2"/>
  <c r="P21" i="2"/>
  <c r="E12" i="2"/>
  <c r="G12" i="2"/>
  <c r="H12" i="2"/>
  <c r="F12" i="2"/>
  <c r="E11" i="2"/>
  <c r="D12" i="2"/>
  <c r="C12" i="2"/>
  <c r="C11" i="2"/>
  <c r="D11" i="2"/>
  <c r="E21" i="2"/>
  <c r="F11" i="2"/>
  <c r="H11" i="2"/>
  <c r="G11" i="2"/>
  <c r="G21" i="2"/>
  <c r="H21" i="2"/>
  <c r="F21" i="2"/>
</calcChain>
</file>

<file path=xl/sharedStrings.xml><?xml version="1.0" encoding="utf-8"?>
<sst xmlns="http://schemas.openxmlformats.org/spreadsheetml/2006/main" count="21" uniqueCount="21">
  <si>
    <t>Зарплата сотрудников</t>
  </si>
  <si>
    <t>Премии</t>
  </si>
  <si>
    <t>Транспортные расходы</t>
  </si>
  <si>
    <t>Аренда помещений</t>
  </si>
  <si>
    <t>Операционные расходы:</t>
  </si>
  <si>
    <t>Бонусы партнерам</t>
  </si>
  <si>
    <t>ЕСН (с зараб.платы)</t>
  </si>
  <si>
    <t>ИТОГО 2008</t>
  </si>
  <si>
    <t>Gross Profit</t>
  </si>
  <si>
    <t>Gross Margin, % (To Net Sales)</t>
  </si>
  <si>
    <t>% наценки</t>
  </si>
  <si>
    <t>EBITDA</t>
  </si>
  <si>
    <t>EBITDA Margin</t>
  </si>
  <si>
    <t>Форма 2.1. Бюджет департамента продаж/Бюджет доходов и расходов РДЦ (ТД, Регионы)</t>
  </si>
  <si>
    <t>Потери в связи с возвратом продукции</t>
  </si>
  <si>
    <t>Валовые продажи</t>
  </si>
  <si>
    <t>Продажи книжной продукции издательства</t>
  </si>
  <si>
    <t>Чистые продажи</t>
  </si>
  <si>
    <t>Доля в валовых продажах</t>
  </si>
  <si>
    <t>Себестоимость чистых продаж (книги ЭКСМО)</t>
  </si>
  <si>
    <t>Ремонт оргтехники и оборудования (+покупка оргтехники)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</si>
</sst>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164" formatCode="0.00000%"/>
    <numFmt numFmtId="165" formatCode="#,##0_ ;[Red]\-#,##0\ "/>
    <numFmt numFmtId="166" formatCode="#,##0.00_р_."/>
  </numFmts>
  <fonts count="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i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Arial Cyr"/>
      <charset val="204"/>
    </font>
    <font>
      <u/>
      <sz val="10"/>
      <color theme="10"/>
      <name val="Arial Cyr"/>
      <charset val="204"/>
    </font>
    <font>
      <u/>
      <sz val="10"/>
      <color theme="11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3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ill="1"/>
    <xf numFmtId="164" fontId="0" fillId="0" borderId="0" xfId="0" applyNumberFormat="1"/>
    <xf numFmtId="0" fontId="7" fillId="0" borderId="0" xfId="0" applyFont="1"/>
    <xf numFmtId="165" fontId="7" fillId="0" borderId="1" xfId="6" applyNumberFormat="1" applyFont="1" applyFill="1" applyBorder="1" applyAlignment="1">
      <alignment horizontal="right"/>
    </xf>
    <xf numFmtId="165" fontId="4" fillId="2" borderId="1" xfId="6" applyNumberFormat="1" applyFont="1" applyFill="1" applyBorder="1" applyAlignment="1">
      <alignment horizontal="right"/>
    </xf>
    <xf numFmtId="0" fontId="7" fillId="0" borderId="0" xfId="0" applyFont="1" applyFill="1"/>
    <xf numFmtId="9" fontId="4" fillId="3" borderId="1" xfId="4" applyFont="1" applyFill="1" applyBorder="1" applyAlignment="1">
      <alignment horizontal="right"/>
    </xf>
    <xf numFmtId="9" fontId="7" fillId="0" borderId="0" xfId="0" applyNumberFormat="1" applyFont="1"/>
    <xf numFmtId="9" fontId="7" fillId="0" borderId="1" xfId="4" applyFont="1" applyBorder="1" applyAlignment="1">
      <alignment horizontal="right"/>
    </xf>
    <xf numFmtId="165" fontId="4" fillId="2" borderId="1" xfId="6" applyNumberFormat="1" applyFont="1" applyFill="1" applyBorder="1"/>
    <xf numFmtId="165" fontId="4" fillId="3" borderId="1" xfId="6" applyNumberFormat="1" applyFont="1" applyFill="1" applyBorder="1"/>
    <xf numFmtId="0" fontId="9" fillId="0" borderId="0" xfId="0" applyFont="1"/>
    <xf numFmtId="9" fontId="9" fillId="0" borderId="0" xfId="0" applyNumberFormat="1" applyFont="1"/>
    <xf numFmtId="0" fontId="7" fillId="0" borderId="3" xfId="0" applyFont="1" applyBorder="1"/>
    <xf numFmtId="165" fontId="7" fillId="0" borderId="6" xfId="6" applyNumberFormat="1" applyFont="1" applyFill="1" applyBorder="1" applyAlignment="1">
      <alignment horizontal="right"/>
    </xf>
    <xf numFmtId="0" fontId="7" fillId="2" borderId="3" xfId="0" applyFont="1" applyFill="1" applyBorder="1"/>
    <xf numFmtId="165" fontId="4" fillId="2" borderId="6" xfId="6" applyNumberFormat="1" applyFont="1" applyFill="1" applyBorder="1" applyAlignment="1">
      <alignment horizontal="right"/>
    </xf>
    <xf numFmtId="0" fontId="7" fillId="0" borderId="3" xfId="0" applyFont="1" applyFill="1" applyBorder="1"/>
    <xf numFmtId="0" fontId="7" fillId="3" borderId="3" xfId="0" applyFont="1" applyFill="1" applyBorder="1"/>
    <xf numFmtId="9" fontId="7" fillId="3" borderId="3" xfId="0" applyNumberFormat="1" applyFont="1" applyFill="1" applyBorder="1"/>
    <xf numFmtId="9" fontId="4" fillId="3" borderId="6" xfId="4" applyFont="1" applyFill="1" applyBorder="1" applyAlignment="1">
      <alignment horizontal="right"/>
    </xf>
    <xf numFmtId="9" fontId="7" fillId="0" borderId="3" xfId="0" applyNumberFormat="1" applyFont="1" applyBorder="1"/>
    <xf numFmtId="9" fontId="7" fillId="0" borderId="6" xfId="4" applyFont="1" applyBorder="1" applyAlignment="1">
      <alignment horizontal="right"/>
    </xf>
    <xf numFmtId="165" fontId="4" fillId="2" borderId="6" xfId="6" applyNumberFormat="1" applyFont="1" applyFill="1" applyBorder="1"/>
    <xf numFmtId="0" fontId="7" fillId="0" borderId="7" xfId="0" applyFont="1" applyFill="1" applyBorder="1"/>
    <xf numFmtId="0" fontId="7" fillId="0" borderId="7" xfId="0" applyFont="1" applyBorder="1"/>
    <xf numFmtId="0" fontId="9" fillId="3" borderId="3" xfId="0" applyFont="1" applyFill="1" applyBorder="1"/>
    <xf numFmtId="165" fontId="4" fillId="3" borderId="6" xfId="6" applyNumberFormat="1" applyFont="1" applyFill="1" applyBorder="1"/>
    <xf numFmtId="9" fontId="9" fillId="3" borderId="8" xfId="0" applyNumberFormat="1" applyFont="1" applyFill="1" applyBorder="1"/>
    <xf numFmtId="10" fontId="4" fillId="3" borderId="9" xfId="4" applyNumberFormat="1" applyFont="1" applyFill="1" applyBorder="1"/>
    <xf numFmtId="10" fontId="4" fillId="3" borderId="10" xfId="4" applyNumberFormat="1" applyFont="1" applyFill="1" applyBorder="1"/>
    <xf numFmtId="0" fontId="7" fillId="0" borderId="11" xfId="0" applyFont="1" applyBorder="1"/>
    <xf numFmtId="165" fontId="4" fillId="0" borderId="2" xfId="0" applyNumberFormat="1" applyFont="1" applyBorder="1" applyAlignment="1">
      <alignment horizontal="right"/>
    </xf>
    <xf numFmtId="165" fontId="4" fillId="0" borderId="12" xfId="0" applyNumberFormat="1" applyFont="1" applyBorder="1" applyAlignment="1">
      <alignment horizontal="right"/>
    </xf>
    <xf numFmtId="0" fontId="4" fillId="0" borderId="12" xfId="0" applyFont="1" applyBorder="1"/>
    <xf numFmtId="0" fontId="7" fillId="0" borderId="6" xfId="0" applyFont="1" applyBorder="1"/>
    <xf numFmtId="0" fontId="7" fillId="0" borderId="6" xfId="0" applyFont="1" applyBorder="1" applyAlignment="1">
      <alignment horizontal="left" wrapText="1"/>
    </xf>
    <xf numFmtId="0" fontId="4" fillId="2" borderId="6" xfId="0" applyFont="1" applyFill="1" applyBorder="1"/>
    <xf numFmtId="0" fontId="7" fillId="0" borderId="6" xfId="0" applyFont="1" applyFill="1" applyBorder="1"/>
    <xf numFmtId="0" fontId="4" fillId="3" borderId="6" xfId="0" applyFont="1" applyFill="1" applyBorder="1" applyAlignment="1">
      <alignment horizontal="left"/>
    </xf>
    <xf numFmtId="9" fontId="4" fillId="3" borderId="6" xfId="0" applyNumberFormat="1" applyFont="1" applyFill="1" applyBorder="1" applyAlignment="1">
      <alignment horizontal="left"/>
    </xf>
    <xf numFmtId="9" fontId="7" fillId="0" borderId="6" xfId="0" applyNumberFormat="1" applyFont="1" applyFill="1" applyBorder="1" applyAlignment="1">
      <alignment horizontal="left"/>
    </xf>
    <xf numFmtId="0" fontId="7" fillId="0" borderId="16" xfId="0" applyFont="1" applyFill="1" applyBorder="1"/>
    <xf numFmtId="0" fontId="7" fillId="0" borderId="16" xfId="0" applyFont="1" applyBorder="1"/>
    <xf numFmtId="0" fontId="4" fillId="3" borderId="6" xfId="0" applyFont="1" applyFill="1" applyBorder="1"/>
    <xf numFmtId="9" fontId="4" fillId="3" borderId="10" xfId="0" applyNumberFormat="1" applyFont="1" applyFill="1" applyBorder="1"/>
    <xf numFmtId="0" fontId="8" fillId="2" borderId="17" xfId="0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right"/>
    </xf>
    <xf numFmtId="165" fontId="7" fillId="0" borderId="18" xfId="6" applyNumberFormat="1" applyFont="1" applyBorder="1"/>
    <xf numFmtId="165" fontId="4" fillId="2" borderId="18" xfId="6" applyNumberFormat="1" applyFont="1" applyFill="1" applyBorder="1" applyAlignment="1">
      <alignment horizontal="right"/>
    </xf>
    <xf numFmtId="165" fontId="7" fillId="0" borderId="18" xfId="6" applyNumberFormat="1" applyFont="1" applyFill="1" applyBorder="1"/>
    <xf numFmtId="9" fontId="4" fillId="3" borderId="18" xfId="4" applyFont="1" applyFill="1" applyBorder="1" applyAlignment="1">
      <alignment horizontal="right"/>
    </xf>
    <xf numFmtId="9" fontId="7" fillId="0" borderId="18" xfId="4" applyFont="1" applyBorder="1" applyAlignment="1">
      <alignment horizontal="right"/>
    </xf>
    <xf numFmtId="165" fontId="4" fillId="2" borderId="18" xfId="6" applyNumberFormat="1" applyFont="1" applyFill="1" applyBorder="1"/>
    <xf numFmtId="165" fontId="4" fillId="3" borderId="18" xfId="6" applyNumberFormat="1" applyFont="1" applyFill="1" applyBorder="1"/>
    <xf numFmtId="10" fontId="4" fillId="3" borderId="19" xfId="4" applyNumberFormat="1" applyFont="1" applyFill="1" applyBorder="1"/>
    <xf numFmtId="164" fontId="8" fillId="2" borderId="5" xfId="0" applyNumberFormat="1" applyFont="1" applyFill="1" applyBorder="1" applyAlignment="1">
      <alignment horizontal="center" vertical="center" wrapText="1"/>
    </xf>
    <xf numFmtId="166" fontId="4" fillId="0" borderId="20" xfId="0" applyNumberFormat="1" applyFont="1" applyBorder="1" applyAlignment="1">
      <alignment horizontal="center"/>
    </xf>
    <xf numFmtId="10" fontId="7" fillId="0" borderId="21" xfId="4" applyNumberFormat="1" applyFont="1" applyBorder="1"/>
    <xf numFmtId="10" fontId="4" fillId="2" borderId="21" xfId="4" applyNumberFormat="1" applyFont="1" applyFill="1" applyBorder="1"/>
    <xf numFmtId="10" fontId="4" fillId="3" borderId="21" xfId="4" applyNumberFormat="1" applyFont="1" applyFill="1" applyBorder="1" applyAlignment="1">
      <alignment horizontal="right"/>
    </xf>
    <xf numFmtId="10" fontId="7" fillId="0" borderId="21" xfId="4" applyNumberFormat="1" applyFont="1" applyBorder="1" applyAlignment="1">
      <alignment horizontal="right"/>
    </xf>
    <xf numFmtId="10" fontId="7" fillId="0" borderId="21" xfId="4" applyNumberFormat="1" applyFont="1" applyFill="1" applyBorder="1"/>
    <xf numFmtId="10" fontId="4" fillId="3" borderId="21" xfId="4" applyNumberFormat="1" applyFont="1" applyFill="1" applyBorder="1"/>
    <xf numFmtId="10" fontId="4" fillId="3" borderId="22" xfId="4" applyNumberFormat="1" applyFont="1" applyFill="1" applyBorder="1"/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2" borderId="15" xfId="3" applyNumberFormat="1" applyFont="1" applyFill="1" applyBorder="1" applyAlignment="1">
      <alignment horizontal="center" vertical="center"/>
    </xf>
    <xf numFmtId="0" fontId="4" fillId="2" borderId="13" xfId="3" applyNumberFormat="1" applyFont="1" applyFill="1" applyBorder="1" applyAlignment="1">
      <alignment horizontal="center" vertical="center"/>
    </xf>
    <xf numFmtId="0" fontId="4" fillId="2" borderId="23" xfId="3" applyNumberFormat="1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right"/>
    </xf>
    <xf numFmtId="165" fontId="7" fillId="0" borderId="3" xfId="6" applyNumberFormat="1" applyFont="1" applyFill="1" applyBorder="1" applyAlignment="1">
      <alignment horizontal="right"/>
    </xf>
    <xf numFmtId="165" fontId="4" fillId="2" borderId="3" xfId="6" applyNumberFormat="1" applyFont="1" applyFill="1" applyBorder="1" applyAlignment="1">
      <alignment horizontal="right"/>
    </xf>
    <xf numFmtId="9" fontId="4" fillId="3" borderId="3" xfId="4" applyFont="1" applyFill="1" applyBorder="1" applyAlignment="1">
      <alignment horizontal="right"/>
    </xf>
    <xf numFmtId="9" fontId="7" fillId="0" borderId="3" xfId="4" applyFont="1" applyBorder="1" applyAlignment="1">
      <alignment horizontal="right"/>
    </xf>
    <xf numFmtId="165" fontId="4" fillId="2" borderId="3" xfId="6" applyNumberFormat="1" applyFont="1" applyFill="1" applyBorder="1"/>
    <xf numFmtId="165" fontId="4" fillId="3" borderId="3" xfId="6" applyNumberFormat="1" applyFont="1" applyFill="1" applyBorder="1"/>
    <xf numFmtId="10" fontId="4" fillId="3" borderId="8" xfId="4" applyNumberFormat="1" applyFont="1" applyFill="1" applyBorder="1"/>
    <xf numFmtId="0" fontId="6" fillId="0" borderId="0" xfId="0" applyFont="1" applyAlignment="1">
      <alignment horizontal="center"/>
    </xf>
  </cellXfs>
  <cellStyles count="12">
    <cellStyle name="0,0_x000d__x000a_NA_x000d__x000a_" xfId="1"/>
    <cellStyle name="Comma" xfId="6" builtinId="3"/>
    <cellStyle name="Followed Hyperlink" xfId="9" builtinId="9" hidden="1"/>
    <cellStyle name="Followed Hyperlink" xfId="11" builtinId="9" hidden="1"/>
    <cellStyle name="Hyperlink" xfId="8" builtinId="8" hidden="1"/>
    <cellStyle name="Hyperlink" xfId="10" builtinId="8" hidden="1"/>
    <cellStyle name="Normal" xfId="0" builtinId="0"/>
    <cellStyle name="Percent" xfId="4" builtinId="5"/>
    <cellStyle name="Обычный 2" xfId="2"/>
    <cellStyle name="Обычный_Revenue" xfId="3"/>
    <cellStyle name="Процентный 2" xfId="5"/>
    <cellStyle name="Финансовый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 enableFormatConditionsCalculation="0"/>
  <dimension ref="A1:P21"/>
  <sheetViews>
    <sheetView tabSelected="1" workbookViewId="0">
      <selection activeCell="A2" sqref="A2"/>
    </sheetView>
  </sheetViews>
  <sheetFormatPr defaultColWidth="8.7109375" defaultRowHeight="12.75" x14ac:dyDescent="0.2"/>
  <cols>
    <col min="1" max="1" width="5.5703125" bestFit="1" customWidth="1"/>
    <col min="2" max="2" width="60" bestFit="1" customWidth="1"/>
    <col min="3" max="3" width="9.5703125" customWidth="1"/>
    <col min="4" max="4" width="11.42578125" style="2" customWidth="1"/>
    <col min="5" max="16" width="11.28515625" customWidth="1"/>
  </cols>
  <sheetData>
    <row r="1" spans="1:16" ht="18.75" x14ac:dyDescent="0.3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16" ht="13.5" thickBot="1" x14ac:dyDescent="0.25">
      <c r="C2" s="1"/>
    </row>
    <row r="3" spans="1:16" s="68" customFormat="1" ht="63.75" thickBot="1" x14ac:dyDescent="0.25">
      <c r="A3" s="66"/>
      <c r="B3" s="67"/>
      <c r="C3" s="47" t="s">
        <v>7</v>
      </c>
      <c r="D3" s="57" t="s">
        <v>18</v>
      </c>
      <c r="E3" s="70">
        <v>1</v>
      </c>
      <c r="F3" s="69">
        <v>2</v>
      </c>
      <c r="G3" s="69">
        <v>3</v>
      </c>
      <c r="H3" s="69">
        <v>4</v>
      </c>
      <c r="I3" s="69">
        <v>5</v>
      </c>
      <c r="J3" s="69">
        <v>6</v>
      </c>
      <c r="K3" s="69">
        <v>7</v>
      </c>
      <c r="L3" s="69">
        <v>8</v>
      </c>
      <c r="M3" s="69">
        <v>9</v>
      </c>
      <c r="N3" s="69">
        <v>10</v>
      </c>
      <c r="O3" s="69">
        <v>11</v>
      </c>
      <c r="P3" s="71">
        <v>12</v>
      </c>
    </row>
    <row r="4" spans="1:16" s="3" customFormat="1" ht="15.75" x14ac:dyDescent="0.25">
      <c r="A4" s="32"/>
      <c r="B4" s="35" t="s">
        <v>15</v>
      </c>
      <c r="C4" s="48">
        <f>SUM(E4:P4)</f>
        <v>353889.58876959991</v>
      </c>
      <c r="D4" s="58"/>
      <c r="E4" s="72">
        <f t="shared" ref="E4:P4" si="0">SUM(E5:E5)</f>
        <v>24866.759015132578</v>
      </c>
      <c r="F4" s="33">
        <f t="shared" si="0"/>
        <v>29255.370842003867</v>
      </c>
      <c r="G4" s="33">
        <f t="shared" si="0"/>
        <v>31608.691364998595</v>
      </c>
      <c r="H4" s="33">
        <f t="shared" si="0"/>
        <v>26021.514874865319</v>
      </c>
      <c r="I4" s="33">
        <f t="shared" si="0"/>
        <v>24905.114575910091</v>
      </c>
      <c r="J4" s="33">
        <f t="shared" si="0"/>
        <v>25445.626829645946</v>
      </c>
      <c r="K4" s="33">
        <f t="shared" si="0"/>
        <v>24186.155033116178</v>
      </c>
      <c r="L4" s="33">
        <f t="shared" si="0"/>
        <v>31548.45903727418</v>
      </c>
      <c r="M4" s="33">
        <f t="shared" si="0"/>
        <v>33621.152779106356</v>
      </c>
      <c r="N4" s="33">
        <f t="shared" si="0"/>
        <v>35125.239167377993</v>
      </c>
      <c r="O4" s="33">
        <f t="shared" si="0"/>
        <v>33190.359342105723</v>
      </c>
      <c r="P4" s="34">
        <f t="shared" si="0"/>
        <v>34115.14590806311</v>
      </c>
    </row>
    <row r="5" spans="1:16" s="3" customFormat="1" ht="15.75" x14ac:dyDescent="0.25">
      <c r="A5" s="14">
        <v>1101</v>
      </c>
      <c r="B5" s="36" t="s">
        <v>16</v>
      </c>
      <c r="C5" s="49">
        <f>SUM(E5:P5)</f>
        <v>353889.58876959991</v>
      </c>
      <c r="D5" s="59">
        <f>C5/C4</f>
        <v>1</v>
      </c>
      <c r="E5" s="73">
        <v>24866.759015132578</v>
      </c>
      <c r="F5" s="4">
        <v>29255.370842003867</v>
      </c>
      <c r="G5" s="4">
        <v>31608.691364998595</v>
      </c>
      <c r="H5" s="4">
        <v>26021.514874865319</v>
      </c>
      <c r="I5" s="4">
        <v>24905.114575910091</v>
      </c>
      <c r="J5" s="4">
        <v>25445.626829645946</v>
      </c>
      <c r="K5" s="4">
        <v>24186.155033116178</v>
      </c>
      <c r="L5" s="4">
        <v>31548.45903727418</v>
      </c>
      <c r="M5" s="4">
        <v>33621.152779106356</v>
      </c>
      <c r="N5" s="4">
        <v>35125.239167377993</v>
      </c>
      <c r="O5" s="4">
        <v>33190.359342105723</v>
      </c>
      <c r="P5" s="15">
        <v>34115.14590806311</v>
      </c>
    </row>
    <row r="6" spans="1:16" s="3" customFormat="1" ht="15.75" x14ac:dyDescent="0.25">
      <c r="A6" s="14"/>
      <c r="B6" s="37" t="s">
        <v>14</v>
      </c>
      <c r="C6" s="49">
        <f t="shared" ref="C6:C7" si="1">SUM(E6:P6)</f>
        <v>10581.273982698194</v>
      </c>
      <c r="D6" s="59">
        <f>C6/C4</f>
        <v>2.9899930143429964E-2</v>
      </c>
      <c r="E6" s="73">
        <v>743.75405125397731</v>
      </c>
      <c r="F6" s="4">
        <v>872.69022081203673</v>
      </c>
      <c r="G6" s="4">
        <v>944.143908940448</v>
      </c>
      <c r="H6" s="4">
        <v>777.00695721909005</v>
      </c>
      <c r="I6" s="4">
        <v>744.32166981701187</v>
      </c>
      <c r="J6" s="4">
        <v>761.43093426331814</v>
      </c>
      <c r="K6" s="4">
        <v>724.12403675255973</v>
      </c>
      <c r="L6" s="4">
        <v>945.21311730258549</v>
      </c>
      <c r="M6" s="4">
        <v>1005.6144073703334</v>
      </c>
      <c r="N6" s="4">
        <v>1050.2927370024827</v>
      </c>
      <c r="O6" s="4">
        <v>992.40127900817163</v>
      </c>
      <c r="P6" s="15">
        <v>1020.280662956179</v>
      </c>
    </row>
    <row r="7" spans="1:16" s="3" customFormat="1" ht="15.75" x14ac:dyDescent="0.25">
      <c r="A7" s="14">
        <v>1235</v>
      </c>
      <c r="B7" s="36" t="s">
        <v>5</v>
      </c>
      <c r="C7" s="49">
        <f t="shared" si="1"/>
        <v>5276.2664158594762</v>
      </c>
      <c r="D7" s="59">
        <f>C7/C4</f>
        <v>1.4909357560373423E-2</v>
      </c>
      <c r="E7" s="73">
        <v>0</v>
      </c>
      <c r="F7" s="4">
        <v>0</v>
      </c>
      <c r="G7" s="4">
        <v>0</v>
      </c>
      <c r="H7" s="4">
        <v>366.73899999999998</v>
      </c>
      <c r="I7" s="4">
        <v>0</v>
      </c>
      <c r="J7" s="4">
        <v>0</v>
      </c>
      <c r="K7" s="4">
        <v>621.82064651435735</v>
      </c>
      <c r="L7" s="4">
        <v>860.26229887853083</v>
      </c>
      <c r="M7" s="4">
        <v>906.73204845573332</v>
      </c>
      <c r="N7" s="4">
        <v>881.0630238510214</v>
      </c>
      <c r="O7" s="4">
        <v>785.77577157669407</v>
      </c>
      <c r="P7" s="15">
        <v>853.8736265831393</v>
      </c>
    </row>
    <row r="8" spans="1:16" s="3" customFormat="1" ht="15.75" x14ac:dyDescent="0.25">
      <c r="A8" s="16"/>
      <c r="B8" s="38" t="s">
        <v>17</v>
      </c>
      <c r="C8" s="50">
        <f t="shared" ref="C8:P8" si="2">SUM(C5:C5)-C6-C7</f>
        <v>338032.04837104224</v>
      </c>
      <c r="D8" s="60">
        <f t="shared" si="2"/>
        <v>0.95519071229619668</v>
      </c>
      <c r="E8" s="74">
        <f t="shared" si="2"/>
        <v>24123.0049638786</v>
      </c>
      <c r="F8" s="5">
        <f t="shared" si="2"/>
        <v>28382.68062119183</v>
      </c>
      <c r="G8" s="5">
        <f t="shared" si="2"/>
        <v>30664.547456058146</v>
      </c>
      <c r="H8" s="5">
        <f t="shared" si="2"/>
        <v>24877.768917646226</v>
      </c>
      <c r="I8" s="5">
        <f t="shared" si="2"/>
        <v>24160.79290609308</v>
      </c>
      <c r="J8" s="5">
        <f t="shared" si="2"/>
        <v>24684.195895382629</v>
      </c>
      <c r="K8" s="5">
        <f t="shared" si="2"/>
        <v>22840.210349849262</v>
      </c>
      <c r="L8" s="5">
        <f t="shared" si="2"/>
        <v>29742.983621093066</v>
      </c>
      <c r="M8" s="5">
        <f t="shared" si="2"/>
        <v>31708.806323280289</v>
      </c>
      <c r="N8" s="5">
        <f t="shared" si="2"/>
        <v>33193.883406524488</v>
      </c>
      <c r="O8" s="5">
        <f t="shared" si="2"/>
        <v>31412.182291520858</v>
      </c>
      <c r="P8" s="17">
        <f t="shared" si="2"/>
        <v>32240.991618523789</v>
      </c>
    </row>
    <row r="9" spans="1:16" s="6" customFormat="1" ht="15.75" x14ac:dyDescent="0.25">
      <c r="A9" s="18"/>
      <c r="B9" s="39" t="s">
        <v>19</v>
      </c>
      <c r="C9" s="51">
        <f>SUM(E9:P9)</f>
        <v>274554.07401029568</v>
      </c>
      <c r="D9" s="59">
        <f>C9/C4</f>
        <v>0.77581845502961189</v>
      </c>
      <c r="E9" s="73">
        <v>20267</v>
      </c>
      <c r="F9" s="4">
        <v>22990.287914446151</v>
      </c>
      <c r="G9" s="4">
        <v>24839.439755114592</v>
      </c>
      <c r="H9" s="4">
        <v>20150.358548398668</v>
      </c>
      <c r="I9" s="4">
        <v>19571.888957434858</v>
      </c>
      <c r="J9" s="4">
        <v>19997.029711196476</v>
      </c>
      <c r="K9" s="4">
        <v>18501.790956831697</v>
      </c>
      <c r="L9" s="4">
        <v>24096.949472180695</v>
      </c>
      <c r="M9" s="4">
        <v>25685.423214903203</v>
      </c>
      <c r="N9" s="4">
        <v>26887.799277954357</v>
      </c>
      <c r="O9" s="4">
        <v>25445.965292059282</v>
      </c>
      <c r="P9" s="15">
        <v>26120.140909775695</v>
      </c>
    </row>
    <row r="10" spans="1:16" s="3" customFormat="1" ht="15.75" x14ac:dyDescent="0.25">
      <c r="A10" s="19"/>
      <c r="B10" s="40" t="s">
        <v>8</v>
      </c>
      <c r="C10" s="50">
        <f t="shared" ref="C10:P10" si="3">C8-SUM(C9:C9)</f>
        <v>63477.974360746564</v>
      </c>
      <c r="D10" s="60">
        <f t="shared" si="3"/>
        <v>0.17937225726658479</v>
      </c>
      <c r="E10" s="74">
        <f t="shared" si="3"/>
        <v>3856.0049638786004</v>
      </c>
      <c r="F10" s="5">
        <f t="shared" si="3"/>
        <v>5392.3927067456789</v>
      </c>
      <c r="G10" s="5">
        <f t="shared" si="3"/>
        <v>5825.1077009435539</v>
      </c>
      <c r="H10" s="5">
        <f t="shared" si="3"/>
        <v>4727.4103692475583</v>
      </c>
      <c r="I10" s="5">
        <f t="shared" si="3"/>
        <v>4588.9039486582224</v>
      </c>
      <c r="J10" s="5">
        <f t="shared" si="3"/>
        <v>4687.1661841861533</v>
      </c>
      <c r="K10" s="5">
        <f t="shared" si="3"/>
        <v>4338.4193930175643</v>
      </c>
      <c r="L10" s="5">
        <f t="shared" si="3"/>
        <v>5646.0341489123712</v>
      </c>
      <c r="M10" s="5">
        <f t="shared" si="3"/>
        <v>6023.3831083770856</v>
      </c>
      <c r="N10" s="5">
        <f t="shared" si="3"/>
        <v>6306.0841285701317</v>
      </c>
      <c r="O10" s="5">
        <f t="shared" si="3"/>
        <v>5966.2169994615761</v>
      </c>
      <c r="P10" s="17">
        <f t="shared" si="3"/>
        <v>6120.8507087480939</v>
      </c>
    </row>
    <row r="11" spans="1:16" s="8" customFormat="1" ht="15.75" x14ac:dyDescent="0.25">
      <c r="A11" s="20"/>
      <c r="B11" s="41" t="s">
        <v>9</v>
      </c>
      <c r="C11" s="52">
        <f t="shared" ref="C11:P11" si="4">C10/C8</f>
        <v>0.18778685236102144</v>
      </c>
      <c r="D11" s="61">
        <f t="shared" si="4"/>
        <v>0.18778685236102144</v>
      </c>
      <c r="E11" s="75">
        <f t="shared" si="4"/>
        <v>0.15984762137439015</v>
      </c>
      <c r="F11" s="7">
        <f t="shared" si="4"/>
        <v>0.18998884491267776</v>
      </c>
      <c r="G11" s="7">
        <f t="shared" si="4"/>
        <v>0.18996229144717852</v>
      </c>
      <c r="H11" s="7">
        <f t="shared" si="4"/>
        <v>0.19002549565022792</v>
      </c>
      <c r="I11" s="7">
        <f t="shared" si="4"/>
        <v>0.18993184397938168</v>
      </c>
      <c r="J11" s="7">
        <f t="shared" si="4"/>
        <v>0.18988530977680843</v>
      </c>
      <c r="K11" s="7">
        <f t="shared" si="4"/>
        <v>0.18994656032343399</v>
      </c>
      <c r="L11" s="7">
        <f t="shared" si="4"/>
        <v>0.18982743025512505</v>
      </c>
      <c r="M11" s="7">
        <f t="shared" si="4"/>
        <v>0.18995931436103219</v>
      </c>
      <c r="N11" s="7">
        <f t="shared" si="4"/>
        <v>0.18997729344710018</v>
      </c>
      <c r="O11" s="7">
        <f t="shared" si="4"/>
        <v>0.18993322221589318</v>
      </c>
      <c r="P11" s="21">
        <f t="shared" si="4"/>
        <v>0.18984685028209278</v>
      </c>
    </row>
    <row r="12" spans="1:16" s="8" customFormat="1" ht="15.75" x14ac:dyDescent="0.25">
      <c r="A12" s="22"/>
      <c r="B12" s="42" t="s">
        <v>10</v>
      </c>
      <c r="C12" s="53">
        <f t="shared" ref="C12:P12" si="5">C8/SUM(C9:C9)-1</f>
        <v>0.23120390615061925</v>
      </c>
      <c r="D12" s="62">
        <f t="shared" si="5"/>
        <v>0.23120390615061925</v>
      </c>
      <c r="E12" s="76">
        <f t="shared" si="5"/>
        <v>0.19026027354214237</v>
      </c>
      <c r="F12" s="9">
        <f t="shared" si="5"/>
        <v>0.23455089935421469</v>
      </c>
      <c r="G12" s="9">
        <f t="shared" si="5"/>
        <v>0.23451043012128037</v>
      </c>
      <c r="H12" s="9">
        <f t="shared" si="5"/>
        <v>0.23460676185453</v>
      </c>
      <c r="I12" s="9">
        <f t="shared" si="5"/>
        <v>0.23446402943723088</v>
      </c>
      <c r="J12" s="9">
        <f t="shared" si="5"/>
        <v>0.2343931199723015</v>
      </c>
      <c r="K12" s="9">
        <f t="shared" si="5"/>
        <v>0.23448645610254415</v>
      </c>
      <c r="L12" s="9">
        <f t="shared" si="5"/>
        <v>0.23430493371912364</v>
      </c>
      <c r="M12" s="9">
        <f t="shared" si="5"/>
        <v>0.23450589301102887</v>
      </c>
      <c r="N12" s="9">
        <f t="shared" si="5"/>
        <v>0.23453329383266297</v>
      </c>
      <c r="O12" s="9">
        <f t="shared" si="5"/>
        <v>0.23446612973740888</v>
      </c>
      <c r="P12" s="23">
        <f t="shared" si="5"/>
        <v>0.2343345210077834</v>
      </c>
    </row>
    <row r="13" spans="1:16" s="3" customFormat="1" ht="15.75" x14ac:dyDescent="0.25">
      <c r="A13" s="16"/>
      <c r="B13" s="38" t="s">
        <v>4</v>
      </c>
      <c r="C13" s="54">
        <f>SUM(C14:C19)</f>
        <v>66188.004658476188</v>
      </c>
      <c r="D13" s="60">
        <f>C13/C4</f>
        <v>0.18703009853609437</v>
      </c>
      <c r="E13" s="77">
        <f t="shared" ref="E13:P13" si="6">SUM(E14:E19)</f>
        <v>5836.1590166666665</v>
      </c>
      <c r="F13" s="10">
        <f t="shared" si="6"/>
        <v>5043.1947666666665</v>
      </c>
      <c r="G13" s="10">
        <f t="shared" si="6"/>
        <v>5110.8656206666665</v>
      </c>
      <c r="H13" s="10">
        <f t="shared" si="6"/>
        <v>6130.3615446666663</v>
      </c>
      <c r="I13" s="10">
        <f t="shared" si="6"/>
        <v>5041.3690026666663</v>
      </c>
      <c r="J13" s="10">
        <f t="shared" si="6"/>
        <v>5215.0566206666663</v>
      </c>
      <c r="K13" s="10">
        <f t="shared" si="6"/>
        <v>6140.3175446666664</v>
      </c>
      <c r="L13" s="10">
        <f t="shared" si="6"/>
        <v>5315.305812190476</v>
      </c>
      <c r="M13" s="10">
        <f t="shared" si="6"/>
        <v>5392.8569444761906</v>
      </c>
      <c r="N13" s="10">
        <f t="shared" si="6"/>
        <v>6267.2310760952387</v>
      </c>
      <c r="O13" s="10">
        <f t="shared" si="6"/>
        <v>5225.7238560000005</v>
      </c>
      <c r="P13" s="24">
        <f t="shared" si="6"/>
        <v>5469.5628530476188</v>
      </c>
    </row>
    <row r="14" spans="1:16" s="6" customFormat="1" ht="15.75" x14ac:dyDescent="0.25">
      <c r="A14" s="25">
        <v>1213</v>
      </c>
      <c r="B14" s="43" t="s">
        <v>0</v>
      </c>
      <c r="C14" s="51">
        <f t="shared" ref="C14:C19" si="7">SUM(E14:P14)</f>
        <v>22908.000000000004</v>
      </c>
      <c r="D14" s="63">
        <f>C14/C4</f>
        <v>6.4732054084004925E-2</v>
      </c>
      <c r="E14" s="73">
        <v>1918.45</v>
      </c>
      <c r="F14" s="4">
        <v>1812.45</v>
      </c>
      <c r="G14" s="4">
        <v>1879.95</v>
      </c>
      <c r="H14" s="4">
        <v>1870.95</v>
      </c>
      <c r="I14" s="4">
        <v>1897.95</v>
      </c>
      <c r="J14" s="4">
        <v>1974.45</v>
      </c>
      <c r="K14" s="4">
        <v>1906.95</v>
      </c>
      <c r="L14" s="4">
        <v>1906.95</v>
      </c>
      <c r="M14" s="4">
        <v>1951.55</v>
      </c>
      <c r="N14" s="4">
        <v>1906.95</v>
      </c>
      <c r="O14" s="4">
        <v>1906.95</v>
      </c>
      <c r="P14" s="15">
        <v>1974.45</v>
      </c>
    </row>
    <row r="15" spans="1:16" s="6" customFormat="1" ht="15.75" x14ac:dyDescent="0.25">
      <c r="A15" s="25">
        <v>1214</v>
      </c>
      <c r="B15" s="43" t="s">
        <v>1</v>
      </c>
      <c r="C15" s="51">
        <f t="shared" si="7"/>
        <v>5890.4679999999998</v>
      </c>
      <c r="D15" s="63">
        <f>C15/C4</f>
        <v>1.6644931602763237E-2</v>
      </c>
      <c r="E15" s="73">
        <v>707.51699999999994</v>
      </c>
      <c r="F15" s="4">
        <v>165.464</v>
      </c>
      <c r="G15" s="4">
        <v>216.626</v>
      </c>
      <c r="H15" s="4">
        <v>1083.3599999999999</v>
      </c>
      <c r="I15" s="4">
        <v>172.66400000000002</v>
      </c>
      <c r="J15" s="4">
        <v>250.20000000000002</v>
      </c>
      <c r="K15" s="4">
        <v>1136.0070000000001</v>
      </c>
      <c r="L15" s="4">
        <v>190.249</v>
      </c>
      <c r="M15" s="4">
        <v>250.20000000000002</v>
      </c>
      <c r="N15" s="4">
        <v>1134.057</v>
      </c>
      <c r="O15" s="4">
        <v>220.524</v>
      </c>
      <c r="P15" s="15">
        <v>363.6</v>
      </c>
    </row>
    <row r="16" spans="1:16" s="6" customFormat="1" ht="15.75" x14ac:dyDescent="0.25">
      <c r="A16" s="18">
        <v>1254</v>
      </c>
      <c r="B16" s="39" t="s">
        <v>6</v>
      </c>
      <c r="C16" s="51">
        <f t="shared" si="7"/>
        <v>6303.660468</v>
      </c>
      <c r="D16" s="63">
        <f>C16/C4</f>
        <v>1.7812506126321799E-2</v>
      </c>
      <c r="E16" s="73">
        <v>680.14535000000001</v>
      </c>
      <c r="F16" s="4">
        <v>518.23410000000001</v>
      </c>
      <c r="G16" s="4">
        <v>543.24295399999994</v>
      </c>
      <c r="H16" s="4">
        <v>705.00487799999996</v>
      </c>
      <c r="I16" s="4">
        <v>499.70833600000003</v>
      </c>
      <c r="J16" s="4">
        <v>519.35995400000002</v>
      </c>
      <c r="K16" s="4">
        <v>626.31387799999993</v>
      </c>
      <c r="L16" s="4">
        <v>449.856336</v>
      </c>
      <c r="M16" s="4">
        <v>439.61075400000004</v>
      </c>
      <c r="N16" s="4">
        <v>518.30883800000004</v>
      </c>
      <c r="O16" s="4">
        <v>383.62985600000002</v>
      </c>
      <c r="P16" s="15">
        <v>420.24523399999998</v>
      </c>
    </row>
    <row r="17" spans="1:16" s="3" customFormat="1" ht="15.75" x14ac:dyDescent="0.25">
      <c r="A17" s="26">
        <v>1224</v>
      </c>
      <c r="B17" s="44" t="s">
        <v>2</v>
      </c>
      <c r="C17" s="49">
        <f t="shared" si="7"/>
        <v>16681.676190476192</v>
      </c>
      <c r="D17" s="59">
        <f>C17/C4</f>
        <v>4.7138081254311244E-2</v>
      </c>
      <c r="E17" s="73">
        <v>1281.9466666666667</v>
      </c>
      <c r="F17" s="4">
        <v>1281.9466666666667</v>
      </c>
      <c r="G17" s="4">
        <v>1281.9466666666667</v>
      </c>
      <c r="H17" s="4">
        <v>1281.9466666666667</v>
      </c>
      <c r="I17" s="4">
        <v>1281.9466666666667</v>
      </c>
      <c r="J17" s="4">
        <v>1281.9466666666667</v>
      </c>
      <c r="K17" s="4">
        <v>1281.9466666666667</v>
      </c>
      <c r="L17" s="4">
        <v>1579.1504761904762</v>
      </c>
      <c r="M17" s="4">
        <v>1562.3961904761904</v>
      </c>
      <c r="N17" s="4">
        <v>1518.8152380952381</v>
      </c>
      <c r="O17" s="4">
        <v>1525.52</v>
      </c>
      <c r="P17" s="15">
        <v>1522.1676190476192</v>
      </c>
    </row>
    <row r="18" spans="1:16" s="3" customFormat="1" ht="15.75" x14ac:dyDescent="0.25">
      <c r="A18" s="26">
        <v>1225</v>
      </c>
      <c r="B18" s="44" t="s">
        <v>20</v>
      </c>
      <c r="C18" s="49">
        <f t="shared" si="7"/>
        <v>339</v>
      </c>
      <c r="D18" s="59">
        <f>C18/C4</f>
        <v>9.5792589202364526E-4</v>
      </c>
      <c r="E18" s="73">
        <v>76</v>
      </c>
      <c r="F18" s="4">
        <v>93</v>
      </c>
      <c r="G18" s="4">
        <v>17</v>
      </c>
      <c r="H18" s="4">
        <v>17</v>
      </c>
      <c r="I18" s="4">
        <v>17</v>
      </c>
      <c r="J18" s="4">
        <v>17</v>
      </c>
      <c r="K18" s="4">
        <v>17</v>
      </c>
      <c r="L18" s="4">
        <v>17</v>
      </c>
      <c r="M18" s="4">
        <v>17</v>
      </c>
      <c r="N18" s="4">
        <v>17</v>
      </c>
      <c r="O18" s="4">
        <v>17</v>
      </c>
      <c r="P18" s="15">
        <v>17</v>
      </c>
    </row>
    <row r="19" spans="1:16" s="3" customFormat="1" ht="15.75" x14ac:dyDescent="0.25">
      <c r="A19" s="26">
        <v>1226</v>
      </c>
      <c r="B19" s="44" t="s">
        <v>3</v>
      </c>
      <c r="C19" s="49">
        <f t="shared" si="7"/>
        <v>14065.200000000003</v>
      </c>
      <c r="D19" s="59">
        <f>C19/C4</f>
        <v>3.9744599576669551E-2</v>
      </c>
      <c r="E19" s="73">
        <v>1172.0999999999999</v>
      </c>
      <c r="F19" s="4">
        <v>1172.0999999999999</v>
      </c>
      <c r="G19" s="4">
        <v>1172.0999999999999</v>
      </c>
      <c r="H19" s="4">
        <v>1172.0999999999999</v>
      </c>
      <c r="I19" s="4">
        <v>1172.0999999999999</v>
      </c>
      <c r="J19" s="4">
        <v>1172.0999999999999</v>
      </c>
      <c r="K19" s="4">
        <v>1172.0999999999999</v>
      </c>
      <c r="L19" s="4">
        <v>1172.0999999999999</v>
      </c>
      <c r="M19" s="4">
        <v>1172.0999999999999</v>
      </c>
      <c r="N19" s="4">
        <v>1172.0999999999999</v>
      </c>
      <c r="O19" s="4">
        <v>1172.0999999999999</v>
      </c>
      <c r="P19" s="15">
        <v>1172.0999999999999</v>
      </c>
    </row>
    <row r="20" spans="1:16" s="12" customFormat="1" ht="15.75" x14ac:dyDescent="0.25">
      <c r="A20" s="27"/>
      <c r="B20" s="45" t="s">
        <v>11</v>
      </c>
      <c r="C20" s="55">
        <f>C10-C13</f>
        <v>-2710.0302977296233</v>
      </c>
      <c r="D20" s="64">
        <f>D10-D13</f>
        <v>-7.6578412695095799E-3</v>
      </c>
      <c r="E20" s="78">
        <f>E10-E13</f>
        <v>-1980.1540527880661</v>
      </c>
      <c r="F20" s="11">
        <f t="shared" ref="F20:P20" si="8">F10-F13</f>
        <v>349.19794007901237</v>
      </c>
      <c r="G20" s="11">
        <f t="shared" si="8"/>
        <v>714.24208027688746</v>
      </c>
      <c r="H20" s="11">
        <f t="shared" si="8"/>
        <v>-1402.951175419108</v>
      </c>
      <c r="I20" s="11">
        <f t="shared" si="8"/>
        <v>-452.46505400844399</v>
      </c>
      <c r="J20" s="11">
        <f t="shared" si="8"/>
        <v>-527.89043648051302</v>
      </c>
      <c r="K20" s="11">
        <f t="shared" si="8"/>
        <v>-1801.8981516491021</v>
      </c>
      <c r="L20" s="11">
        <f t="shared" si="8"/>
        <v>330.72833672189518</v>
      </c>
      <c r="M20" s="11">
        <f t="shared" si="8"/>
        <v>630.52616390089497</v>
      </c>
      <c r="N20" s="11">
        <f t="shared" si="8"/>
        <v>38.853052474893047</v>
      </c>
      <c r="O20" s="11">
        <f t="shared" si="8"/>
        <v>740.49314346157553</v>
      </c>
      <c r="P20" s="28">
        <f t="shared" si="8"/>
        <v>651.28785570047512</v>
      </c>
    </row>
    <row r="21" spans="1:16" s="13" customFormat="1" ht="16.5" thickBot="1" x14ac:dyDescent="0.3">
      <c r="A21" s="29"/>
      <c r="B21" s="46" t="s">
        <v>12</v>
      </c>
      <c r="C21" s="56">
        <f>C20/C7</f>
        <v>-0.51362650862052306</v>
      </c>
      <c r="D21" s="65">
        <f>D20/D7</f>
        <v>-0.51362650862052173</v>
      </c>
      <c r="E21" s="79">
        <f t="shared" ref="E21:P21" si="9">E20/E8</f>
        <v>-8.2085712611389708E-2</v>
      </c>
      <c r="F21" s="30">
        <f t="shared" si="9"/>
        <v>1.2303205068596831E-2</v>
      </c>
      <c r="G21" s="30">
        <f t="shared" si="9"/>
        <v>2.3292112212005934E-2</v>
      </c>
      <c r="H21" s="30">
        <f t="shared" si="9"/>
        <v>-5.6393769877972087E-2</v>
      </c>
      <c r="I21" s="30">
        <f t="shared" si="9"/>
        <v>-1.8727243587040449E-2</v>
      </c>
      <c r="J21" s="30">
        <f t="shared" si="9"/>
        <v>-2.1385765966120008E-2</v>
      </c>
      <c r="K21" s="30">
        <f t="shared" si="9"/>
        <v>-7.889148672665329E-2</v>
      </c>
      <c r="L21" s="30">
        <f t="shared" si="9"/>
        <v>1.1119541365962693E-2</v>
      </c>
      <c r="M21" s="30">
        <f t="shared" si="9"/>
        <v>1.9884891202541704E-2</v>
      </c>
      <c r="N21" s="30">
        <f t="shared" si="9"/>
        <v>1.1704883095195848E-3</v>
      </c>
      <c r="O21" s="30">
        <f t="shared" si="9"/>
        <v>2.3573438374622512E-2</v>
      </c>
      <c r="P21" s="31">
        <f t="shared" si="9"/>
        <v>2.0200614900637338E-2</v>
      </c>
    </row>
  </sheetData>
  <mergeCells count="1">
    <mergeCell ref="A1:P1"/>
  </mergeCells>
  <phoneticPr fontId="2" type="noConversion"/>
  <pageMargins left="0.75" right="0.75" top="1" bottom="1" header="0.5" footer="0.5"/>
  <pageSetup paperSize="9" scale="58" orientation="landscape"/>
  <headerFooter alignWithMargins="0"/>
  <ignoredErrors>
    <ignoredError sqref="D8 C14:C16 C17:C19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пиу</vt:lpstr>
    </vt:vector>
  </TitlesOfParts>
  <Company>ЭКСМО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Stepanets.mv</dc:creator>
  <cp:lastModifiedBy>rootmaster</cp:lastModifiedBy>
  <cp:lastPrinted>2007-12-05T06:37:45Z</cp:lastPrinted>
  <dcterms:created xsi:type="dcterms:W3CDTF">2007-10-29T07:08:28Z</dcterms:created>
  <dcterms:modified xsi:type="dcterms:W3CDTF">2013-04-01T14:04:09Z</dcterms:modified>
</cp:coreProperties>
</file>