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0" windowWidth="21840" windowHeight="13740" tabRatio="938" firstSheet="4" activeTab="4"/>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ALL Themes" sheetId="52" r:id="rId12"/>
    <sheet name="Mail" sheetId="6" r:id="rId13"/>
    <sheet name="M-T" sheetId="30" r:id="rId14"/>
    <sheet name="F-S-C" sheetId="40" state="hidden" r:id="rId15"/>
    <sheet name="Constructor" sheetId="39" r:id="rId16"/>
    <sheet name="Documents" sheetId="23" r:id="rId17"/>
    <sheet name="Messenger" sheetId="9" state="hidden" r:id="rId18"/>
    <sheet name="to-do-list" sheetId="21" r:id="rId19"/>
    <sheet name="Faces" sheetId="17" state="hidden" r:id="rId20"/>
    <sheet name="Faces_new" sheetId="35" r:id="rId21"/>
    <sheet name="team" sheetId="24" state="hidden" r:id="rId22"/>
  </sheets>
  <definedNames>
    <definedName name="_xlnm._FilterDatabase" localSheetId="6" hidden="1">'Activities - old'!$A$1:$I$123</definedName>
    <definedName name="_xlnm._FilterDatabase" localSheetId="4" hidden="1">'ALL DIALOGUES(E+T+RS+RV)'!$A$2:$DX$89</definedName>
    <definedName name="_xlnm._FilterDatabase" localSheetId="11" hidden="1">'ALL Themes'!$A$1:$W$18</definedName>
    <definedName name="_xlnm._FilterDatabase" localSheetId="16" hidden="1">Documents!$A$1:$N$7</definedName>
    <definedName name="_xlnm._FilterDatabase" localSheetId="20" hidden="1">Faces_new!$A$1:$M$42</definedName>
    <definedName name="_xlnm._FilterDatabase" localSheetId="2" hidden="1">'Forma_1 - Full'!$A$2:$AM$227</definedName>
    <definedName name="_xlnm._FilterDatabase" localSheetId="14" hidden="1">'F-S-C'!$A$1:$N$114</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2" hidden="1">Mail!$A$2:$DU$9</definedName>
    <definedName name="_xlnm._FilterDatabase" localSheetId="13" hidden="1">'M-T'!$A$1:$F$13</definedName>
    <definedName name="_xlnm._FilterDatabase" localSheetId="0" hidden="1">'Sound files'!$A$1:$Q$213</definedName>
    <definedName name="_xlnm._FilterDatabase" localSheetId="18" hidden="1">'to-do-list'!$A$1:$M$7</definedName>
  </definedNames>
  <calcPr calcId="145621"/>
  <pivotCaches>
    <pivotCache cacheId="40" r:id="rId23"/>
  </pivotCaches>
  <extLst>
    <ext xmlns:mx="http://schemas.microsoft.com/office/mac/excel/2008/main" uri="{7523E5D3-25F3-A5E0-1632-64F254C22452}">
      <mx:ArchID Flags="2"/>
    </ext>
  </extLst>
</workbook>
</file>

<file path=xl/calcChain.xml><?xml version="1.0" encoding="utf-8"?>
<calcChain xmlns="http://schemas.openxmlformats.org/spreadsheetml/2006/main">
  <c r="W63" i="37" l="1"/>
  <c r="W64" i="37"/>
  <c r="W65" i="37"/>
  <c r="W66" i="37"/>
  <c r="W67" i="37"/>
  <c r="W68" i="37"/>
  <c r="W69" i="37"/>
  <c r="W70" i="37"/>
  <c r="W71" i="37"/>
  <c r="AK42" i="50" l="1"/>
  <c r="G42" i="50"/>
  <c r="B42" i="50"/>
  <c r="A42" i="50"/>
  <c r="F3" i="52"/>
  <c r="F6" i="52"/>
  <c r="F9" i="52"/>
  <c r="F10" i="52"/>
  <c r="F11" i="52"/>
  <c r="F12" i="52"/>
  <c r="F13" i="52"/>
  <c r="F14" i="52"/>
  <c r="F15" i="52"/>
  <c r="F16" i="52"/>
  <c r="F17" i="52"/>
  <c r="F18" i="52"/>
  <c r="L2" i="52"/>
  <c r="L4" i="52"/>
  <c r="L5" i="52"/>
  <c r="L7" i="52"/>
  <c r="L8" i="52"/>
  <c r="L9" i="52"/>
  <c r="L10" i="52"/>
  <c r="L11" i="52"/>
  <c r="L12" i="52"/>
  <c r="L13" i="52"/>
  <c r="L14" i="52"/>
  <c r="L15" i="52"/>
  <c r="L16" i="52"/>
  <c r="L17" i="52"/>
  <c r="L18" i="52"/>
  <c r="G3" i="52"/>
  <c r="G6" i="52"/>
  <c r="G9" i="52"/>
  <c r="G10" i="52"/>
  <c r="G11" i="52"/>
  <c r="G12" i="52"/>
  <c r="G13" i="52"/>
  <c r="G14" i="52"/>
  <c r="G15" i="52"/>
  <c r="G16" i="52"/>
  <c r="G17" i="52"/>
  <c r="G18" i="52"/>
  <c r="DV3" i="6"/>
  <c r="DW3" i="6"/>
  <c r="DV4" i="6"/>
  <c r="DW4" i="6"/>
  <c r="DV5" i="6"/>
  <c r="DW5" i="6"/>
  <c r="DV6" i="6"/>
  <c r="DW6" i="6"/>
  <c r="DV7" i="6"/>
  <c r="DW7" i="6"/>
  <c r="T2" i="52"/>
  <c r="U2" i="52"/>
  <c r="V2" i="52"/>
  <c r="W2" i="52"/>
  <c r="T3" i="52"/>
  <c r="U3" i="52"/>
  <c r="V3" i="52"/>
  <c r="W3" i="52"/>
  <c r="T4" i="52"/>
  <c r="U4" i="52"/>
  <c r="V4" i="52"/>
  <c r="W4" i="52"/>
  <c r="T5" i="52"/>
  <c r="U5" i="52"/>
  <c r="V5" i="52"/>
  <c r="W5" i="52"/>
  <c r="T6" i="52"/>
  <c r="U6" i="52"/>
  <c r="V6" i="52"/>
  <c r="W6" i="52"/>
  <c r="T7" i="52"/>
  <c r="U7" i="52"/>
  <c r="V7" i="52"/>
  <c r="W7" i="52"/>
  <c r="T8" i="52"/>
  <c r="U8" i="52"/>
  <c r="V8" i="52"/>
  <c r="W8" i="52"/>
  <c r="T9" i="52"/>
  <c r="U9" i="52"/>
  <c r="V9" i="52"/>
  <c r="W9" i="52"/>
  <c r="T10" i="52"/>
  <c r="U10" i="52"/>
  <c r="V10" i="52"/>
  <c r="W10" i="52"/>
  <c r="T11" i="52"/>
  <c r="U11" i="52"/>
  <c r="V11" i="52"/>
  <c r="W11" i="52"/>
  <c r="T12" i="52"/>
  <c r="U12" i="52"/>
  <c r="V12" i="52"/>
  <c r="W12" i="52"/>
  <c r="T13" i="52"/>
  <c r="U13" i="52"/>
  <c r="V13" i="52"/>
  <c r="W13" i="52"/>
  <c r="T14" i="52"/>
  <c r="U14" i="52"/>
  <c r="V14" i="52"/>
  <c r="W14" i="52"/>
  <c r="T15" i="52"/>
  <c r="U15" i="52"/>
  <c r="V15" i="52"/>
  <c r="W15" i="52"/>
  <c r="T16" i="52"/>
  <c r="U16" i="52"/>
  <c r="V16" i="52"/>
  <c r="W16" i="52"/>
  <c r="T17" i="52"/>
  <c r="U17" i="52"/>
  <c r="V17" i="52"/>
  <c r="W17" i="52"/>
  <c r="T18" i="52"/>
  <c r="U18" i="52"/>
  <c r="V18" i="52"/>
  <c r="W18" i="52"/>
  <c r="I2" i="52"/>
  <c r="I3" i="52"/>
  <c r="I4" i="52"/>
  <c r="I5" i="52"/>
  <c r="I6" i="52"/>
  <c r="I7" i="52"/>
  <c r="I8" i="52"/>
  <c r="I9" i="52"/>
  <c r="I10" i="52"/>
  <c r="I11" i="52"/>
  <c r="I12" i="52"/>
  <c r="I13" i="52"/>
  <c r="I14" i="52"/>
  <c r="I15" i="52"/>
  <c r="I16" i="52"/>
  <c r="I17" i="52"/>
  <c r="I18" i="52"/>
  <c r="DW8" i="6"/>
  <c r="DW9" i="6"/>
  <c r="E2" i="52"/>
  <c r="E3" i="52"/>
  <c r="E4" i="52"/>
  <c r="E5" i="52"/>
  <c r="E6" i="52"/>
  <c r="E7" i="52"/>
  <c r="E8" i="52"/>
  <c r="E9" i="52"/>
  <c r="E10" i="52"/>
  <c r="E11" i="52"/>
  <c r="E12" i="52"/>
  <c r="E13" i="52"/>
  <c r="E14" i="52"/>
  <c r="E15" i="52"/>
  <c r="E16" i="52"/>
  <c r="E17" i="52"/>
  <c r="E18" i="52"/>
  <c r="F8" i="52"/>
  <c r="G8" i="52"/>
  <c r="F7" i="52"/>
  <c r="G7" i="52"/>
  <c r="F5" i="52"/>
  <c r="G5" i="52"/>
  <c r="F4" i="52"/>
  <c r="G4" i="52"/>
  <c r="F2" i="52"/>
  <c r="G2" i="52"/>
  <c r="DV8" i="6"/>
  <c r="DV9" i="6"/>
  <c r="P2" i="52"/>
  <c r="P3" i="52"/>
  <c r="L3" i="52"/>
  <c r="P4" i="52"/>
  <c r="P5" i="52"/>
  <c r="P6" i="52"/>
  <c r="L6" i="52"/>
  <c r="P7" i="52"/>
  <c r="P8" i="52"/>
  <c r="P9" i="52"/>
  <c r="P10" i="52"/>
  <c r="P11" i="52"/>
  <c r="P12" i="52"/>
  <c r="P13" i="52"/>
  <c r="P14" i="52"/>
  <c r="P15" i="52"/>
  <c r="P16" i="52"/>
  <c r="P17" i="52"/>
  <c r="P18" i="52"/>
  <c r="S18" i="52"/>
  <c r="S17" i="52"/>
  <c r="S16" i="52"/>
  <c r="S15" i="52"/>
  <c r="S14" i="52"/>
  <c r="S13" i="52"/>
  <c r="S12" i="52"/>
  <c r="S11" i="52"/>
  <c r="S10" i="52"/>
  <c r="S9" i="52"/>
  <c r="S8" i="52"/>
  <c r="S7" i="52"/>
  <c r="S6" i="52"/>
  <c r="S5" i="52"/>
  <c r="S4" i="52"/>
  <c r="S3" i="52"/>
  <c r="S2" i="52"/>
  <c r="J8" i="6"/>
  <c r="K8" i="6"/>
  <c r="J9" i="6"/>
  <c r="K9" i="6"/>
  <c r="J3" i="6"/>
  <c r="K3" i="6"/>
  <c r="J4" i="6"/>
  <c r="K4" i="6"/>
  <c r="J5" i="6"/>
  <c r="K5" i="6"/>
  <c r="J6" i="6"/>
  <c r="K6" i="6"/>
  <c r="J7" i="6"/>
  <c r="K7" i="6"/>
  <c r="R18" i="52"/>
  <c r="R17" i="52"/>
  <c r="R16" i="52"/>
  <c r="R15" i="52"/>
  <c r="R14" i="52"/>
  <c r="R13" i="52"/>
  <c r="R12" i="52"/>
  <c r="R11" i="52"/>
  <c r="R10" i="52"/>
  <c r="R9" i="52"/>
  <c r="R8" i="52"/>
  <c r="R7" i="52"/>
  <c r="R6" i="52"/>
  <c r="R5" i="52"/>
  <c r="R4" i="52"/>
  <c r="R3" i="52"/>
  <c r="R2" i="52"/>
  <c r="M35" i="40"/>
  <c r="N35" i="40"/>
  <c r="M36" i="40"/>
  <c r="N36" i="40"/>
  <c r="M37" i="40"/>
  <c r="N37" i="40"/>
  <c r="M38" i="40"/>
  <c r="N38" i="40"/>
  <c r="M39" i="40"/>
  <c r="N39" i="40"/>
  <c r="M40" i="40"/>
  <c r="N40" i="40"/>
  <c r="M41" i="40"/>
  <c r="N41" i="40"/>
  <c r="M42" i="40"/>
  <c r="N42" i="40"/>
  <c r="M43" i="40"/>
  <c r="N43" i="40"/>
  <c r="M44" i="40"/>
  <c r="N44" i="40"/>
  <c r="M45" i="40"/>
  <c r="N45" i="40"/>
  <c r="M46" i="40"/>
  <c r="N46" i="40"/>
  <c r="M47" i="40"/>
  <c r="N47" i="40"/>
  <c r="M48" i="40"/>
  <c r="N48" i="40"/>
  <c r="M49" i="40"/>
  <c r="N49" i="40"/>
  <c r="M50" i="40"/>
  <c r="N50" i="40"/>
  <c r="M51" i="40"/>
  <c r="N51" i="40"/>
  <c r="M52" i="40"/>
  <c r="N52" i="40"/>
  <c r="M53" i="40"/>
  <c r="N53" i="40"/>
  <c r="M54" i="40"/>
  <c r="N54" i="40"/>
  <c r="M55" i="40"/>
  <c r="N55" i="40"/>
  <c r="M56" i="40"/>
  <c r="N56" i="40"/>
  <c r="M57" i="40"/>
  <c r="N57" i="40"/>
  <c r="M58" i="40"/>
  <c r="N58" i="40"/>
  <c r="M59" i="40"/>
  <c r="N59" i="40"/>
  <c r="M60" i="40"/>
  <c r="N60" i="40"/>
  <c r="M61" i="40"/>
  <c r="N61" i="40"/>
  <c r="M62" i="40"/>
  <c r="N62" i="40"/>
  <c r="M63" i="40"/>
  <c r="N63" i="40"/>
  <c r="M64" i="40"/>
  <c r="N64" i="40"/>
  <c r="M65" i="40"/>
  <c r="N65" i="40"/>
  <c r="M66" i="40"/>
  <c r="N66" i="40"/>
  <c r="M67" i="40"/>
  <c r="N67" i="40"/>
  <c r="M68" i="40"/>
  <c r="N68" i="40"/>
  <c r="M69" i="40"/>
  <c r="N69" i="40"/>
  <c r="M70" i="40"/>
  <c r="N70" i="40"/>
  <c r="M71" i="40"/>
  <c r="N71" i="40"/>
  <c r="M72" i="40"/>
  <c r="N72" i="40"/>
  <c r="M73" i="40"/>
  <c r="N73" i="40"/>
  <c r="M74" i="40"/>
  <c r="N74" i="40"/>
  <c r="M75" i="40"/>
  <c r="N75" i="40"/>
  <c r="M76" i="40"/>
  <c r="N76" i="40"/>
  <c r="M77" i="40"/>
  <c r="N77" i="40"/>
  <c r="M78" i="40"/>
  <c r="N78" i="40"/>
  <c r="M79" i="40"/>
  <c r="N79" i="40"/>
  <c r="M80" i="40"/>
  <c r="N80" i="40"/>
  <c r="M81" i="40"/>
  <c r="N81" i="40"/>
  <c r="M82" i="40"/>
  <c r="N82" i="40"/>
  <c r="M83" i="40"/>
  <c r="N83" i="40"/>
  <c r="M84" i="40"/>
  <c r="N84" i="40"/>
  <c r="M85" i="40"/>
  <c r="N85" i="40"/>
  <c r="M86" i="40"/>
  <c r="N86" i="40"/>
  <c r="M87" i="40"/>
  <c r="N87" i="40"/>
  <c r="M88" i="40"/>
  <c r="N88" i="40"/>
  <c r="M89" i="40"/>
  <c r="N89" i="40"/>
  <c r="M90" i="40"/>
  <c r="N90" i="40"/>
  <c r="M91" i="40"/>
  <c r="N91" i="40"/>
  <c r="M92" i="40"/>
  <c r="N92" i="40"/>
  <c r="M93" i="40"/>
  <c r="N93" i="40"/>
  <c r="M94" i="40"/>
  <c r="N94" i="40"/>
  <c r="M95" i="40"/>
  <c r="N95" i="40"/>
  <c r="M96" i="40"/>
  <c r="N96" i="40"/>
  <c r="M97" i="40"/>
  <c r="N97" i="40"/>
  <c r="M98" i="40"/>
  <c r="N98" i="40"/>
  <c r="M99" i="40"/>
  <c r="N99" i="40"/>
  <c r="M100" i="40"/>
  <c r="N100" i="40"/>
  <c r="M101" i="40"/>
  <c r="N101" i="40"/>
  <c r="M102" i="40"/>
  <c r="N102" i="40"/>
  <c r="M103" i="40"/>
  <c r="N103" i="40"/>
  <c r="M104" i="40"/>
  <c r="N104" i="40"/>
  <c r="M105" i="40"/>
  <c r="N105" i="40"/>
  <c r="M106" i="40"/>
  <c r="N106" i="40"/>
  <c r="M107" i="40"/>
  <c r="N107" i="40"/>
  <c r="M108" i="40"/>
  <c r="N108" i="40"/>
  <c r="M109" i="40"/>
  <c r="N109" i="40"/>
  <c r="M110" i="40"/>
  <c r="N110" i="40"/>
  <c r="M111" i="40"/>
  <c r="N111" i="40"/>
  <c r="M112" i="40"/>
  <c r="N112" i="40"/>
  <c r="M113" i="40"/>
  <c r="N113" i="40"/>
  <c r="M114" i="40"/>
  <c r="N114" i="40"/>
  <c r="M34" i="40"/>
  <c r="N34" i="40"/>
  <c r="M3" i="40"/>
  <c r="N3" i="40"/>
  <c r="M4" i="40"/>
  <c r="N4" i="40"/>
  <c r="M5" i="40"/>
  <c r="N5" i="40"/>
  <c r="M6" i="40"/>
  <c r="N6" i="40"/>
  <c r="M7" i="40"/>
  <c r="N7" i="40"/>
  <c r="M8" i="40"/>
  <c r="N8" i="40"/>
  <c r="M9" i="40"/>
  <c r="N9" i="40"/>
  <c r="M10" i="40"/>
  <c r="N10" i="40"/>
  <c r="M11" i="40"/>
  <c r="N11" i="40"/>
  <c r="M12" i="40"/>
  <c r="N12" i="40"/>
  <c r="M13" i="40"/>
  <c r="N13" i="40"/>
  <c r="M14" i="40"/>
  <c r="N14" i="40"/>
  <c r="M15" i="40"/>
  <c r="N15" i="40"/>
  <c r="M16" i="40"/>
  <c r="N16" i="40"/>
  <c r="M17" i="40"/>
  <c r="N17" i="40"/>
  <c r="M18" i="40"/>
  <c r="N18" i="40"/>
  <c r="M19" i="40"/>
  <c r="N19" i="40"/>
  <c r="M20" i="40"/>
  <c r="N20" i="40"/>
  <c r="M21" i="40"/>
  <c r="N21" i="40"/>
  <c r="M22" i="40"/>
  <c r="N22" i="40"/>
  <c r="M23" i="40"/>
  <c r="N23" i="40"/>
  <c r="M24" i="40"/>
  <c r="N24" i="40"/>
  <c r="M25" i="40"/>
  <c r="N25" i="40"/>
  <c r="M26" i="40"/>
  <c r="N26" i="40"/>
  <c r="M27" i="40"/>
  <c r="N27" i="40"/>
  <c r="M28" i="40"/>
  <c r="N28" i="40"/>
  <c r="M29" i="40"/>
  <c r="N29" i="40"/>
  <c r="M30" i="40"/>
  <c r="N30" i="40"/>
  <c r="M31" i="40"/>
  <c r="N31" i="40"/>
  <c r="M32" i="40"/>
  <c r="N32" i="40"/>
  <c r="M33" i="40"/>
  <c r="N33" i="40"/>
  <c r="M2" i="40"/>
  <c r="N2" i="40"/>
  <c r="Q18" i="52"/>
  <c r="Q17" i="52"/>
  <c r="Q16" i="52"/>
  <c r="Q15" i="52"/>
  <c r="Q14" i="52"/>
  <c r="Q13" i="52"/>
  <c r="Q12" i="52"/>
  <c r="Q11" i="52"/>
  <c r="Q10" i="52"/>
  <c r="Q9" i="52"/>
  <c r="Q8" i="52"/>
  <c r="Q7" i="52"/>
  <c r="Q6" i="52"/>
  <c r="Q5" i="52"/>
  <c r="Q4" i="52"/>
  <c r="Q3" i="52"/>
  <c r="Q2" i="52"/>
  <c r="AK4" i="50"/>
  <c r="AK5" i="50"/>
  <c r="AK6" i="50"/>
  <c r="AK7" i="50"/>
  <c r="AK8" i="50"/>
  <c r="AK9" i="50"/>
  <c r="AK10" i="50"/>
  <c r="AK11" i="50"/>
  <c r="AK12" i="50"/>
  <c r="AK13" i="50"/>
  <c r="AK14" i="50"/>
  <c r="AK15" i="50"/>
  <c r="AK16" i="50"/>
  <c r="AK17" i="50"/>
  <c r="AK18" i="50"/>
  <c r="AK19" i="50"/>
  <c r="AK20" i="50"/>
  <c r="AK21" i="50"/>
  <c r="AK22" i="50"/>
  <c r="AK23" i="50"/>
  <c r="AK24" i="50"/>
  <c r="AK25" i="50"/>
  <c r="AK26" i="50"/>
  <c r="AK27" i="50"/>
  <c r="AK28" i="50"/>
  <c r="AK29" i="50"/>
  <c r="AK30" i="50"/>
  <c r="AK31" i="50"/>
  <c r="AK32" i="50"/>
  <c r="AK33" i="50"/>
  <c r="AK34" i="50"/>
  <c r="AK35" i="50"/>
  <c r="AK36" i="50"/>
  <c r="AK37" i="50"/>
  <c r="AK38" i="50"/>
  <c r="AK39" i="50"/>
  <c r="AK40" i="50"/>
  <c r="AK41" i="50"/>
  <c r="AK43" i="50"/>
  <c r="AK44" i="50"/>
  <c r="AK45" i="50"/>
  <c r="AK46" i="50"/>
  <c r="AK47" i="50"/>
  <c r="AK48" i="50"/>
  <c r="AK49" i="50"/>
  <c r="AK50" i="50"/>
  <c r="AK51" i="50"/>
  <c r="AK52" i="50"/>
  <c r="AK53" i="50"/>
  <c r="AK54" i="50"/>
  <c r="AK55" i="50"/>
  <c r="AK56" i="50"/>
  <c r="AK57" i="50"/>
  <c r="AK58" i="50"/>
  <c r="AK59" i="50"/>
  <c r="AK60" i="50"/>
  <c r="AK61" i="50"/>
  <c r="AK62" i="50"/>
  <c r="AK63" i="50"/>
  <c r="AK64" i="50"/>
  <c r="AK65" i="50"/>
  <c r="AK66" i="50"/>
  <c r="AK67" i="50"/>
  <c r="AK68" i="50"/>
  <c r="AK69" i="50"/>
  <c r="AK70" i="50"/>
  <c r="AK71" i="50"/>
  <c r="AK72" i="50"/>
  <c r="AK73" i="50"/>
  <c r="AK74" i="50"/>
  <c r="AK75" i="50"/>
  <c r="AK76" i="50"/>
  <c r="AK77" i="50"/>
  <c r="AK78" i="50"/>
  <c r="AK79" i="50"/>
  <c r="AK80" i="50"/>
  <c r="AK81" i="50"/>
  <c r="AK82" i="50"/>
  <c r="AK83" i="50"/>
  <c r="AK84" i="50"/>
  <c r="AK85" i="50"/>
  <c r="AK86" i="50"/>
  <c r="AK87" i="50"/>
  <c r="AK88" i="50"/>
  <c r="AK89" i="50"/>
  <c r="AK90" i="50"/>
  <c r="AK91" i="50"/>
  <c r="AK92" i="50"/>
  <c r="AK93" i="50"/>
  <c r="AK94" i="50"/>
  <c r="AK95" i="50"/>
  <c r="AK96" i="50"/>
  <c r="AK97" i="50"/>
  <c r="AK98" i="50"/>
  <c r="AK99" i="50"/>
  <c r="AK100" i="50"/>
  <c r="AK101" i="50"/>
  <c r="AK102" i="50"/>
  <c r="AK103" i="50"/>
  <c r="AK104" i="50"/>
  <c r="AK3" i="50"/>
  <c r="AM42" i="50"/>
  <c r="A4" i="50"/>
  <c r="AM4" i="50"/>
  <c r="A5" i="50"/>
  <c r="AM5" i="50"/>
  <c r="A6" i="50"/>
  <c r="AM6" i="50"/>
  <c r="A7" i="50"/>
  <c r="AM7" i="50"/>
  <c r="A8" i="50"/>
  <c r="AM8" i="50"/>
  <c r="A9" i="50"/>
  <c r="AM9" i="50"/>
  <c r="A10" i="50"/>
  <c r="AM10" i="50"/>
  <c r="A11" i="50"/>
  <c r="AM11" i="50"/>
  <c r="A12" i="50"/>
  <c r="AM12" i="50"/>
  <c r="A13" i="50"/>
  <c r="AM13" i="50"/>
  <c r="A14" i="50"/>
  <c r="AM14" i="50"/>
  <c r="A15" i="50"/>
  <c r="AM15" i="50"/>
  <c r="A16" i="50"/>
  <c r="AM16" i="50"/>
  <c r="A17" i="50"/>
  <c r="AM17" i="50"/>
  <c r="A18" i="50"/>
  <c r="AM18" i="50"/>
  <c r="A19" i="50"/>
  <c r="AM19" i="50"/>
  <c r="A20" i="50"/>
  <c r="AM20" i="50"/>
  <c r="A21" i="50"/>
  <c r="AM21" i="50"/>
  <c r="A22" i="50"/>
  <c r="AM22" i="50"/>
  <c r="A23" i="50"/>
  <c r="AM23" i="50"/>
  <c r="A24" i="50"/>
  <c r="AM24" i="50"/>
  <c r="A25" i="50"/>
  <c r="AM25" i="50"/>
  <c r="A26" i="50"/>
  <c r="AM26" i="50"/>
  <c r="A27" i="50"/>
  <c r="AM27" i="50"/>
  <c r="A28" i="50"/>
  <c r="AM28" i="50"/>
  <c r="A29" i="50"/>
  <c r="AM29" i="50"/>
  <c r="A30" i="50"/>
  <c r="AM30" i="50"/>
  <c r="A31" i="50"/>
  <c r="AM31" i="50"/>
  <c r="A32" i="50"/>
  <c r="AM32" i="50"/>
  <c r="A33" i="50"/>
  <c r="AM33" i="50"/>
  <c r="A34" i="50"/>
  <c r="AM34" i="50"/>
  <c r="A35" i="50"/>
  <c r="AM35" i="50"/>
  <c r="A36" i="50"/>
  <c r="AM36" i="50"/>
  <c r="A37" i="50"/>
  <c r="AM37" i="50"/>
  <c r="A38" i="50"/>
  <c r="AM38" i="50"/>
  <c r="A39" i="50"/>
  <c r="AM39" i="50"/>
  <c r="A40" i="50"/>
  <c r="AM40" i="50"/>
  <c r="A41" i="50"/>
  <c r="AM41" i="50"/>
  <c r="A43" i="50"/>
  <c r="AM43" i="50"/>
  <c r="A44" i="50"/>
  <c r="AM44" i="50"/>
  <c r="A45" i="50"/>
  <c r="AM45" i="50"/>
  <c r="A46" i="50"/>
  <c r="AM46" i="50"/>
  <c r="A47" i="50"/>
  <c r="AM47" i="50"/>
  <c r="A48" i="50"/>
  <c r="AM48" i="50"/>
  <c r="A49" i="50"/>
  <c r="AM49" i="50"/>
  <c r="A50" i="50"/>
  <c r="AM50" i="50"/>
  <c r="A51" i="50"/>
  <c r="AM51" i="50"/>
  <c r="A52" i="50"/>
  <c r="AM52" i="50"/>
  <c r="A53" i="50"/>
  <c r="AM53" i="50"/>
  <c r="A54" i="50"/>
  <c r="AM54" i="50"/>
  <c r="A55" i="50"/>
  <c r="AM55" i="50"/>
  <c r="A56" i="50"/>
  <c r="AM56" i="50"/>
  <c r="A57" i="50"/>
  <c r="AM57" i="50"/>
  <c r="A58" i="50"/>
  <c r="AM58" i="50"/>
  <c r="A59" i="50"/>
  <c r="AM59" i="50"/>
  <c r="A60" i="50"/>
  <c r="AM60" i="50"/>
  <c r="A61" i="50"/>
  <c r="AM61" i="50"/>
  <c r="A62" i="50"/>
  <c r="AM62" i="50"/>
  <c r="A63" i="50"/>
  <c r="AM63" i="50"/>
  <c r="A64" i="50"/>
  <c r="AM64" i="50"/>
  <c r="A65" i="50"/>
  <c r="AM65" i="50"/>
  <c r="A66" i="50"/>
  <c r="AM66" i="50"/>
  <c r="A67" i="50"/>
  <c r="AM67" i="50"/>
  <c r="A68" i="50"/>
  <c r="AM68" i="50"/>
  <c r="A69" i="50"/>
  <c r="AM69" i="50"/>
  <c r="A70" i="50"/>
  <c r="AM70" i="50"/>
  <c r="A71" i="50"/>
  <c r="AM71" i="50"/>
  <c r="A72" i="50"/>
  <c r="AM72" i="50"/>
  <c r="A73" i="50"/>
  <c r="AM73" i="50"/>
  <c r="A74" i="50"/>
  <c r="AM74" i="50"/>
  <c r="A75" i="50"/>
  <c r="AM75" i="50"/>
  <c r="A76" i="50"/>
  <c r="AM76" i="50"/>
  <c r="A77" i="50"/>
  <c r="AM77" i="50"/>
  <c r="A78" i="50"/>
  <c r="AM78" i="50"/>
  <c r="A79" i="50"/>
  <c r="AM79" i="50"/>
  <c r="A80" i="50"/>
  <c r="AM80" i="50"/>
  <c r="A81" i="50"/>
  <c r="AM81" i="50"/>
  <c r="A82" i="50"/>
  <c r="AM82" i="50"/>
  <c r="A83" i="50"/>
  <c r="AM83" i="50"/>
  <c r="A84" i="50"/>
  <c r="AM84" i="50"/>
  <c r="A85" i="50"/>
  <c r="AM85" i="50"/>
  <c r="A86" i="50"/>
  <c r="AM86" i="50"/>
  <c r="A87" i="50"/>
  <c r="AM87" i="50"/>
  <c r="A88" i="50"/>
  <c r="AM88" i="50"/>
  <c r="A89" i="50"/>
  <c r="AM89" i="50"/>
  <c r="A90" i="50"/>
  <c r="AM90" i="50"/>
  <c r="A91" i="50"/>
  <c r="AM91" i="50"/>
  <c r="A92" i="50"/>
  <c r="AM92" i="50"/>
  <c r="A93" i="50"/>
  <c r="AM93" i="50"/>
  <c r="A94" i="50"/>
  <c r="AM94" i="50"/>
  <c r="A95" i="50"/>
  <c r="AM95" i="50"/>
  <c r="A96" i="50"/>
  <c r="AM96" i="50"/>
  <c r="A97" i="50"/>
  <c r="AM97" i="50"/>
  <c r="A98" i="50"/>
  <c r="AM98" i="50"/>
  <c r="A99" i="50"/>
  <c r="AM99" i="50"/>
  <c r="A100" i="50"/>
  <c r="AM100" i="50"/>
  <c r="A101" i="50"/>
  <c r="AM101" i="50"/>
  <c r="A102" i="50"/>
  <c r="AM102" i="50"/>
  <c r="A103" i="50"/>
  <c r="AM103" i="50"/>
  <c r="A104" i="50"/>
  <c r="AM104" i="50"/>
  <c r="A105" i="50"/>
  <c r="AM105" i="50"/>
  <c r="A106" i="50"/>
  <c r="AM106" i="50"/>
  <c r="A107" i="50"/>
  <c r="AM107" i="50"/>
  <c r="A108" i="50"/>
  <c r="AM108" i="50"/>
  <c r="A109" i="50"/>
  <c r="AM109" i="50"/>
  <c r="A110" i="50"/>
  <c r="AM110" i="50"/>
  <c r="A111" i="50"/>
  <c r="AM111" i="50"/>
  <c r="A112" i="50"/>
  <c r="AM112" i="50"/>
  <c r="A113" i="50"/>
  <c r="AM113" i="50"/>
  <c r="A114" i="50"/>
  <c r="AM114" i="50"/>
  <c r="A115" i="50"/>
  <c r="AM115" i="50"/>
  <c r="A116" i="50"/>
  <c r="AM116" i="50"/>
  <c r="A117" i="50"/>
  <c r="AM117" i="50"/>
  <c r="A118" i="50"/>
  <c r="AM118" i="50"/>
  <c r="A119" i="50"/>
  <c r="AM119" i="50"/>
  <c r="A120" i="50"/>
  <c r="AM120" i="50"/>
  <c r="A121" i="50"/>
  <c r="AM121" i="50"/>
  <c r="A122" i="50"/>
  <c r="AM122" i="50"/>
  <c r="A123" i="50"/>
  <c r="AM123" i="50"/>
  <c r="A124" i="50"/>
  <c r="AM124" i="50"/>
  <c r="A125" i="50"/>
  <c r="AM125" i="50"/>
  <c r="A126" i="50"/>
  <c r="AM126" i="50"/>
  <c r="A127" i="50"/>
  <c r="AM127" i="50"/>
  <c r="A128" i="50"/>
  <c r="AM128" i="50"/>
  <c r="A129" i="50"/>
  <c r="AM129" i="50"/>
  <c r="A130" i="50"/>
  <c r="AM130" i="50"/>
  <c r="A131" i="50"/>
  <c r="AM131" i="50"/>
  <c r="A132" i="50"/>
  <c r="AM132" i="50"/>
  <c r="A133" i="50"/>
  <c r="AM133" i="50"/>
  <c r="A134" i="50"/>
  <c r="AM134" i="50"/>
  <c r="A135" i="50"/>
  <c r="AM135" i="50"/>
  <c r="A136" i="50"/>
  <c r="AM136" i="50"/>
  <c r="A137" i="50"/>
  <c r="AM137" i="50"/>
  <c r="A138" i="50"/>
  <c r="AM138" i="50"/>
  <c r="A139" i="50"/>
  <c r="AM139" i="50"/>
  <c r="A140" i="50"/>
  <c r="AM140" i="50"/>
  <c r="A141" i="50"/>
  <c r="AM141" i="50"/>
  <c r="A142" i="50"/>
  <c r="AM142" i="50"/>
  <c r="A143" i="50"/>
  <c r="AM143" i="50"/>
  <c r="A144" i="50"/>
  <c r="AM144" i="50"/>
  <c r="A145" i="50"/>
  <c r="AM145" i="50"/>
  <c r="A146" i="50"/>
  <c r="AM146" i="50"/>
  <c r="A147" i="50"/>
  <c r="AM147" i="50"/>
  <c r="A148" i="50"/>
  <c r="AM148" i="50"/>
  <c r="A149" i="50"/>
  <c r="AM149" i="50"/>
  <c r="A150" i="50"/>
  <c r="AM150" i="50"/>
  <c r="A151" i="50"/>
  <c r="AM151" i="50"/>
  <c r="A152" i="50"/>
  <c r="AM152" i="50"/>
  <c r="A153" i="50"/>
  <c r="AM153" i="50"/>
  <c r="A154" i="50"/>
  <c r="AM154" i="50"/>
  <c r="A155" i="50"/>
  <c r="AM155" i="50"/>
  <c r="A156" i="50"/>
  <c r="AM156" i="50"/>
  <c r="A157" i="50"/>
  <c r="AM157" i="50"/>
  <c r="A158" i="50"/>
  <c r="AM158" i="50"/>
  <c r="A159" i="50"/>
  <c r="AM159" i="50"/>
  <c r="A160" i="50"/>
  <c r="AM160" i="50"/>
  <c r="A161" i="50"/>
  <c r="AM161" i="50"/>
  <c r="A162" i="50"/>
  <c r="AM162" i="50"/>
  <c r="A163" i="50"/>
  <c r="AM163" i="50"/>
  <c r="A164" i="50"/>
  <c r="AM164" i="50"/>
  <c r="A165" i="50"/>
  <c r="AM165" i="50"/>
  <c r="A166" i="50"/>
  <c r="AM166" i="50"/>
  <c r="A167" i="50"/>
  <c r="AM167" i="50"/>
  <c r="A168" i="50"/>
  <c r="AM168" i="50"/>
  <c r="A169" i="50"/>
  <c r="AM169" i="50"/>
  <c r="A170" i="50"/>
  <c r="AM170" i="50"/>
  <c r="A171" i="50"/>
  <c r="AM171" i="50"/>
  <c r="A172" i="50"/>
  <c r="AM172" i="50"/>
  <c r="A173" i="50"/>
  <c r="AM173" i="50"/>
  <c r="A174" i="50"/>
  <c r="AM174" i="50"/>
  <c r="A175" i="50"/>
  <c r="AM175" i="50"/>
  <c r="A176" i="50"/>
  <c r="AM176" i="50"/>
  <c r="A177" i="50"/>
  <c r="AM177" i="50"/>
  <c r="A178" i="50"/>
  <c r="AM178" i="50"/>
  <c r="A179" i="50"/>
  <c r="AM179" i="50"/>
  <c r="A180" i="50"/>
  <c r="AM180" i="50"/>
  <c r="A181" i="50"/>
  <c r="AM181" i="50"/>
  <c r="A182" i="50"/>
  <c r="AM182" i="50"/>
  <c r="A183" i="50"/>
  <c r="AM183" i="50"/>
  <c r="A184" i="50"/>
  <c r="AM184" i="50"/>
  <c r="A185" i="50"/>
  <c r="AM185" i="50"/>
  <c r="A186" i="50"/>
  <c r="AM186" i="50"/>
  <c r="A187" i="50"/>
  <c r="AM187" i="50"/>
  <c r="A188" i="50"/>
  <c r="AM188" i="50"/>
  <c r="A189" i="50"/>
  <c r="AM189" i="50"/>
  <c r="A190" i="50"/>
  <c r="AM190" i="50"/>
  <c r="AM191" i="50"/>
  <c r="AM192" i="50"/>
  <c r="AM193" i="50"/>
  <c r="AM194" i="50"/>
  <c r="AM195" i="50"/>
  <c r="AM196" i="50"/>
  <c r="AM197" i="50"/>
  <c r="AM198" i="50"/>
  <c r="AM199" i="50"/>
  <c r="AM200" i="50"/>
  <c r="A201" i="50"/>
  <c r="AM201" i="50"/>
  <c r="A202" i="50"/>
  <c r="AM202" i="50"/>
  <c r="A203" i="50"/>
  <c r="AM203" i="50"/>
  <c r="A204" i="50"/>
  <c r="AM204" i="50"/>
  <c r="A205" i="50"/>
  <c r="AM205" i="50"/>
  <c r="A206" i="50"/>
  <c r="AM206" i="50"/>
  <c r="A207" i="50"/>
  <c r="AM207" i="50"/>
  <c r="A208" i="50"/>
  <c r="AM208" i="50"/>
  <c r="A209" i="50"/>
  <c r="AM209" i="50"/>
  <c r="A210" i="50"/>
  <c r="AM210" i="50"/>
  <c r="A211" i="50"/>
  <c r="AM211" i="50"/>
  <c r="A212" i="50"/>
  <c r="AM212" i="50"/>
  <c r="A213" i="50"/>
  <c r="AM213" i="50"/>
  <c r="A214" i="50"/>
  <c r="AM214" i="50"/>
  <c r="A215" i="50"/>
  <c r="AM215" i="50"/>
  <c r="A216" i="50"/>
  <c r="AM216" i="50"/>
  <c r="A217" i="50"/>
  <c r="AM217" i="50"/>
  <c r="A218" i="50"/>
  <c r="AM218" i="50"/>
  <c r="A219" i="50"/>
  <c r="AM219" i="50"/>
  <c r="A220" i="50"/>
  <c r="AM220" i="50"/>
  <c r="A221" i="50"/>
  <c r="AM221" i="50"/>
  <c r="A222" i="50"/>
  <c r="AM222" i="50"/>
  <c r="A223" i="50"/>
  <c r="AM223" i="50"/>
  <c r="A224" i="50"/>
  <c r="AM224" i="50"/>
  <c r="A225" i="50"/>
  <c r="AM225" i="50"/>
  <c r="A226" i="50"/>
  <c r="AM226" i="50"/>
  <c r="A227" i="50"/>
  <c r="AM227" i="50"/>
  <c r="A3" i="50"/>
  <c r="AL42" i="50"/>
  <c r="AM3" i="50"/>
  <c r="AL4" i="50"/>
  <c r="AL5" i="50"/>
  <c r="AL6" i="50"/>
  <c r="AL7" i="50"/>
  <c r="AL8" i="50"/>
  <c r="AL9" i="50"/>
  <c r="AL10" i="50"/>
  <c r="AL11" i="50"/>
  <c r="AL12" i="50"/>
  <c r="AL13" i="50"/>
  <c r="AL14" i="50"/>
  <c r="AL15" i="50"/>
  <c r="AL16" i="50"/>
  <c r="AL17" i="50"/>
  <c r="AL18" i="50"/>
  <c r="AL19" i="50"/>
  <c r="AL20" i="50"/>
  <c r="AL21" i="50"/>
  <c r="AL22" i="50"/>
  <c r="AL23" i="50"/>
  <c r="AL24" i="50"/>
  <c r="AL25" i="50"/>
  <c r="AL26" i="50"/>
  <c r="AL27" i="50"/>
  <c r="AL28" i="50"/>
  <c r="AL29" i="50"/>
  <c r="AL30" i="50"/>
  <c r="AL31" i="50"/>
  <c r="AL32" i="50"/>
  <c r="AL33" i="50"/>
  <c r="AL34" i="50"/>
  <c r="AL35" i="50"/>
  <c r="AL36" i="50"/>
  <c r="AL37" i="50"/>
  <c r="AL38" i="50"/>
  <c r="AL39" i="50"/>
  <c r="AL40" i="50"/>
  <c r="AL41" i="50"/>
  <c r="AL43" i="50"/>
  <c r="AL44" i="50"/>
  <c r="AL45" i="50"/>
  <c r="AL46" i="50"/>
  <c r="AL47" i="50"/>
  <c r="AL48" i="50"/>
  <c r="AL49" i="50"/>
  <c r="AL50" i="50"/>
  <c r="AL51" i="50"/>
  <c r="AL52" i="50"/>
  <c r="AL53" i="50"/>
  <c r="AL54" i="50"/>
  <c r="AL55" i="50"/>
  <c r="AL56" i="50"/>
  <c r="AL57" i="50"/>
  <c r="AL58" i="50"/>
  <c r="AL59" i="50"/>
  <c r="AL60" i="50"/>
  <c r="AL61" i="50"/>
  <c r="AL62" i="50"/>
  <c r="AL63" i="50"/>
  <c r="AL64" i="50"/>
  <c r="AL65" i="50"/>
  <c r="AL66" i="50"/>
  <c r="AL67" i="50"/>
  <c r="AL68" i="50"/>
  <c r="AL69" i="50"/>
  <c r="AL70" i="50"/>
  <c r="AL71" i="50"/>
  <c r="AL72" i="50"/>
  <c r="AL73" i="50"/>
  <c r="AL74" i="50"/>
  <c r="AL75" i="50"/>
  <c r="AL76" i="50"/>
  <c r="AL77" i="50"/>
  <c r="AL78" i="50"/>
  <c r="AL79" i="50"/>
  <c r="AL80" i="50"/>
  <c r="AL81" i="50"/>
  <c r="AL82" i="50"/>
  <c r="AL83" i="50"/>
  <c r="AL84" i="50"/>
  <c r="AL85" i="50"/>
  <c r="AL86" i="50"/>
  <c r="AL87" i="50"/>
  <c r="AL88" i="50"/>
  <c r="AL89" i="50"/>
  <c r="AL90" i="50"/>
  <c r="AL91" i="50"/>
  <c r="AL92" i="50"/>
  <c r="AL93" i="50"/>
  <c r="AL94" i="50"/>
  <c r="AL95" i="50"/>
  <c r="AL96" i="50"/>
  <c r="AL97" i="50"/>
  <c r="AL98" i="50"/>
  <c r="AL99" i="50"/>
  <c r="AL100" i="50"/>
  <c r="AL101" i="50"/>
  <c r="AL102" i="50"/>
  <c r="AL103" i="50"/>
  <c r="AL104" i="50"/>
  <c r="B227" i="50"/>
  <c r="B226" i="50"/>
  <c r="B225" i="50"/>
  <c r="B224" i="50"/>
  <c r="B223" i="50"/>
  <c r="B222" i="50"/>
  <c r="B221" i="50"/>
  <c r="G220" i="50"/>
  <c r="B220" i="50"/>
  <c r="B219" i="50"/>
  <c r="B218" i="50"/>
  <c r="B217" i="50"/>
  <c r="B216" i="50"/>
  <c r="B215" i="50"/>
  <c r="G214" i="50"/>
  <c r="B214" i="50"/>
  <c r="G213" i="50"/>
  <c r="B213" i="50"/>
  <c r="G212" i="50"/>
  <c r="B212" i="50"/>
  <c r="G211" i="50"/>
  <c r="B211" i="50"/>
  <c r="G210" i="50"/>
  <c r="B210" i="50"/>
  <c r="G209" i="50"/>
  <c r="B209" i="50"/>
  <c r="G208" i="50"/>
  <c r="B208" i="50"/>
  <c r="G207" i="50"/>
  <c r="B207" i="50"/>
  <c r="G206" i="50"/>
  <c r="B206" i="50"/>
  <c r="G205" i="50"/>
  <c r="B205" i="50"/>
  <c r="G204" i="50"/>
  <c r="B204" i="50"/>
  <c r="G203" i="50"/>
  <c r="B203" i="50"/>
  <c r="G202" i="50"/>
  <c r="B202" i="50"/>
  <c r="G201" i="50"/>
  <c r="B201" i="50"/>
  <c r="G190" i="50"/>
  <c r="B190" i="50"/>
  <c r="G189" i="50"/>
  <c r="B189" i="50"/>
  <c r="G188" i="50"/>
  <c r="B188" i="50"/>
  <c r="G187" i="50"/>
  <c r="B187" i="50"/>
  <c r="G186" i="50"/>
  <c r="B186" i="50"/>
  <c r="G185" i="50"/>
  <c r="B185" i="50"/>
  <c r="G184" i="50"/>
  <c r="B184" i="50"/>
  <c r="G183" i="50"/>
  <c r="B183" i="50"/>
  <c r="G182" i="50"/>
  <c r="B182" i="50"/>
  <c r="G181" i="50"/>
  <c r="B181" i="50"/>
  <c r="G180" i="50"/>
  <c r="B180" i="50"/>
  <c r="G179" i="50"/>
  <c r="B179" i="50"/>
  <c r="G178" i="50"/>
  <c r="B178" i="50"/>
  <c r="G177" i="50"/>
  <c r="B177" i="50"/>
  <c r="G176" i="50"/>
  <c r="B176" i="50"/>
  <c r="B175" i="50"/>
  <c r="B13" i="50"/>
  <c r="B14" i="50"/>
  <c r="B15" i="50"/>
  <c r="B16" i="50"/>
  <c r="B17" i="50"/>
  <c r="B18" i="50"/>
  <c r="B19" i="50"/>
  <c r="B20" i="50"/>
  <c r="B21" i="50"/>
  <c r="B22" i="50"/>
  <c r="B23" i="50"/>
  <c r="B24" i="50"/>
  <c r="B25" i="50"/>
  <c r="B26" i="50"/>
  <c r="B27" i="50"/>
  <c r="B28" i="50"/>
  <c r="B29" i="50"/>
  <c r="B30" i="50"/>
  <c r="B31" i="50"/>
  <c r="B32" i="50"/>
  <c r="B33" i="50"/>
  <c r="B34" i="50"/>
  <c r="B35" i="50"/>
  <c r="B36" i="50"/>
  <c r="B37" i="50"/>
  <c r="B38" i="50"/>
  <c r="B39" i="50"/>
  <c r="B40" i="50"/>
  <c r="B41" i="50"/>
  <c r="B43" i="50"/>
  <c r="B44" i="50"/>
  <c r="B45" i="50"/>
  <c r="B46" i="50"/>
  <c r="B47" i="50"/>
  <c r="B48" i="50"/>
  <c r="B49" i="50"/>
  <c r="B50" i="50"/>
  <c r="B51" i="50"/>
  <c r="B52" i="50"/>
  <c r="B53" i="50"/>
  <c r="B54" i="50"/>
  <c r="B55" i="50"/>
  <c r="B56" i="50"/>
  <c r="B57" i="50"/>
  <c r="B58" i="50"/>
  <c r="B59" i="50"/>
  <c r="B60" i="50"/>
  <c r="B61" i="50"/>
  <c r="B62" i="50"/>
  <c r="B63" i="50"/>
  <c r="B64" i="50"/>
  <c r="B65" i="50"/>
  <c r="B66" i="50"/>
  <c r="B67" i="50"/>
  <c r="B68" i="50"/>
  <c r="B69" i="50"/>
  <c r="B70" i="50"/>
  <c r="B71" i="50"/>
  <c r="B72" i="50"/>
  <c r="B73" i="50"/>
  <c r="B74" i="50"/>
  <c r="B75" i="50"/>
  <c r="B76" i="50"/>
  <c r="B77" i="50"/>
  <c r="B78" i="50"/>
  <c r="B79" i="50"/>
  <c r="B80" i="50"/>
  <c r="B81" i="50"/>
  <c r="B82" i="50"/>
  <c r="B83" i="50"/>
  <c r="B84" i="50"/>
  <c r="B85" i="50"/>
  <c r="B86" i="50"/>
  <c r="B87" i="50"/>
  <c r="B88" i="50"/>
  <c r="B89" i="50"/>
  <c r="B90" i="50"/>
  <c r="B91" i="50"/>
  <c r="B92" i="50"/>
  <c r="B93" i="50"/>
  <c r="B94" i="50"/>
  <c r="B95" i="50"/>
  <c r="B96" i="50"/>
  <c r="B97" i="50"/>
  <c r="B98" i="50"/>
  <c r="B99" i="50"/>
  <c r="B100" i="50"/>
  <c r="B101" i="50"/>
  <c r="B102" i="50"/>
  <c r="B103" i="50"/>
  <c r="B104" i="50"/>
  <c r="B105" i="50"/>
  <c r="B106" i="50"/>
  <c r="B107" i="50"/>
  <c r="B108" i="50"/>
  <c r="B109" i="50"/>
  <c r="B110" i="50"/>
  <c r="B111" i="50"/>
  <c r="B112" i="50"/>
  <c r="B113" i="50"/>
  <c r="B114" i="50"/>
  <c r="B115" i="50"/>
  <c r="B116" i="50"/>
  <c r="B117" i="50"/>
  <c r="B118" i="50"/>
  <c r="B119" i="50"/>
  <c r="B120" i="50"/>
  <c r="B121" i="50"/>
  <c r="B122" i="50"/>
  <c r="B123" i="50"/>
  <c r="B124" i="50"/>
  <c r="B125" i="50"/>
  <c r="B126" i="50"/>
  <c r="B127" i="50"/>
  <c r="B128" i="50"/>
  <c r="B129" i="50"/>
  <c r="B130" i="50"/>
  <c r="B131" i="50"/>
  <c r="B132" i="50"/>
  <c r="B133" i="50"/>
  <c r="B134" i="50"/>
  <c r="B135" i="50"/>
  <c r="B136" i="50"/>
  <c r="B137" i="50"/>
  <c r="B138" i="50"/>
  <c r="B139" i="50"/>
  <c r="B140" i="50"/>
  <c r="B141" i="50"/>
  <c r="B142" i="50"/>
  <c r="B143" i="50"/>
  <c r="B144" i="50"/>
  <c r="B145" i="50"/>
  <c r="B146" i="50"/>
  <c r="B147" i="50"/>
  <c r="B148" i="50"/>
  <c r="B149" i="50"/>
  <c r="B150" i="50"/>
  <c r="B151" i="50"/>
  <c r="B152" i="50"/>
  <c r="B153" i="50"/>
  <c r="B154" i="50"/>
  <c r="B155" i="50"/>
  <c r="B156" i="50"/>
  <c r="B157" i="50"/>
  <c r="B158" i="50"/>
  <c r="B159" i="50"/>
  <c r="B160" i="50"/>
  <c r="B161" i="50"/>
  <c r="B162" i="50"/>
  <c r="B163" i="50"/>
  <c r="B164" i="50"/>
  <c r="B165" i="50"/>
  <c r="B166" i="50"/>
  <c r="B167" i="50"/>
  <c r="B168" i="50"/>
  <c r="B169" i="50"/>
  <c r="B170" i="50"/>
  <c r="B171" i="50"/>
  <c r="B172" i="50"/>
  <c r="B173" i="50"/>
  <c r="B174" i="50"/>
  <c r="B3" i="50"/>
  <c r="B4" i="50"/>
  <c r="B5" i="50"/>
  <c r="B6" i="50"/>
  <c r="B7" i="50"/>
  <c r="B8" i="50"/>
  <c r="B9" i="50"/>
  <c r="B10" i="50"/>
  <c r="B11" i="50"/>
  <c r="B12" i="50"/>
  <c r="G175" i="50"/>
  <c r="G174" i="50"/>
  <c r="G173" i="50"/>
  <c r="G172" i="50"/>
  <c r="G171" i="50"/>
  <c r="G170" i="50"/>
  <c r="G169" i="50"/>
  <c r="G166" i="50"/>
  <c r="G165" i="50"/>
  <c r="G159" i="50"/>
  <c r="G157" i="50"/>
  <c r="G156" i="50"/>
  <c r="G155" i="50"/>
  <c r="G154" i="50"/>
  <c r="G153" i="50"/>
  <c r="G152" i="50"/>
  <c r="G151" i="50"/>
  <c r="G150" i="50"/>
  <c r="G149" i="50"/>
  <c r="G148" i="50"/>
  <c r="G147" i="50"/>
  <c r="G146" i="50"/>
  <c r="G145" i="50"/>
  <c r="G144" i="50"/>
  <c r="G143" i="50"/>
  <c r="G142" i="50"/>
  <c r="G141" i="50"/>
  <c r="G140" i="50"/>
  <c r="G139" i="50"/>
  <c r="G138" i="50"/>
  <c r="G137" i="50"/>
  <c r="G136" i="50"/>
  <c r="G134" i="50"/>
  <c r="G133" i="50"/>
  <c r="G132" i="50"/>
  <c r="G131" i="50"/>
  <c r="G130" i="50"/>
  <c r="G129" i="50"/>
  <c r="G128" i="50"/>
  <c r="G127" i="50"/>
  <c r="G126" i="50"/>
  <c r="G125" i="50"/>
  <c r="G124" i="50"/>
  <c r="G123" i="50"/>
  <c r="G122" i="50"/>
  <c r="G121" i="50"/>
  <c r="G120" i="50"/>
  <c r="G119" i="50"/>
  <c r="G118" i="50"/>
  <c r="G117" i="50"/>
  <c r="G116" i="50"/>
  <c r="G115" i="50"/>
  <c r="G114" i="50"/>
  <c r="G113" i="50"/>
  <c r="G112" i="50"/>
  <c r="G111" i="50"/>
  <c r="G110" i="50"/>
  <c r="G109" i="50"/>
  <c r="G108" i="50"/>
  <c r="G107" i="50"/>
  <c r="G106" i="50"/>
  <c r="G105" i="50"/>
  <c r="G104" i="50"/>
  <c r="G103" i="50"/>
  <c r="G102" i="50"/>
  <c r="G101" i="50"/>
  <c r="G100" i="50"/>
  <c r="G99" i="50"/>
  <c r="G98" i="50"/>
  <c r="G97" i="50"/>
  <c r="G96" i="50"/>
  <c r="G95" i="50"/>
  <c r="G94" i="50"/>
  <c r="G93" i="50"/>
  <c r="G92" i="50"/>
  <c r="G91" i="50"/>
  <c r="G90" i="50"/>
  <c r="G89" i="50"/>
  <c r="G88" i="50"/>
  <c r="G87" i="50"/>
  <c r="G86" i="50"/>
  <c r="G85" i="50"/>
  <c r="G83" i="50"/>
  <c r="G82" i="50"/>
  <c r="G81" i="50"/>
  <c r="G80" i="50"/>
  <c r="G79" i="50"/>
  <c r="G78" i="50"/>
  <c r="G77" i="50"/>
  <c r="G76" i="50"/>
  <c r="G75" i="50"/>
  <c r="G74" i="50"/>
  <c r="G73" i="50"/>
  <c r="G72" i="50"/>
  <c r="G71" i="50"/>
  <c r="G70" i="50"/>
  <c r="G69" i="50"/>
  <c r="G68" i="50"/>
  <c r="G67" i="50"/>
  <c r="G66" i="50"/>
  <c r="G65" i="50"/>
  <c r="G64" i="50"/>
  <c r="G62" i="50"/>
  <c r="G61" i="50"/>
  <c r="G60" i="50"/>
  <c r="G59" i="50"/>
  <c r="G58" i="50"/>
  <c r="G57" i="50"/>
  <c r="G56" i="50"/>
  <c r="G43" i="50"/>
  <c r="G41" i="50"/>
  <c r="G40" i="50"/>
  <c r="G39" i="50"/>
  <c r="G38" i="50"/>
  <c r="G37" i="50"/>
  <c r="G36" i="50"/>
  <c r="G35" i="50"/>
  <c r="G33" i="50"/>
  <c r="G32" i="50"/>
  <c r="G31" i="50"/>
  <c r="G30" i="50"/>
  <c r="G29" i="50"/>
  <c r="G28" i="50"/>
  <c r="G27" i="50"/>
  <c r="G26" i="50"/>
  <c r="G25" i="50"/>
  <c r="G24" i="50"/>
  <c r="G23" i="50"/>
  <c r="G22" i="50"/>
  <c r="G21" i="50"/>
  <c r="G20" i="50"/>
  <c r="G19" i="50"/>
  <c r="G18" i="50"/>
  <c r="G17" i="50"/>
  <c r="G16" i="50"/>
  <c r="G15" i="50"/>
  <c r="G14" i="50"/>
  <c r="G13" i="50"/>
  <c r="G3" i="50"/>
  <c r="G4" i="50"/>
  <c r="G5" i="50"/>
  <c r="G6" i="50"/>
  <c r="G7" i="50"/>
  <c r="G8" i="50"/>
  <c r="G9" i="50"/>
  <c r="G10" i="50"/>
  <c r="G11" i="50"/>
  <c r="G12" i="50"/>
  <c r="AL3" i="50"/>
  <c r="X229" i="50"/>
  <c r="W229" i="50"/>
  <c r="G91" i="49"/>
  <c r="G90" i="49"/>
  <c r="G89" i="49"/>
  <c r="G88" i="49"/>
  <c r="G87" i="49"/>
  <c r="G86" i="49"/>
  <c r="G85" i="49"/>
  <c r="G84" i="49"/>
  <c r="G83" i="49"/>
  <c r="G82" i="49"/>
  <c r="G81" i="49"/>
  <c r="G80" i="49"/>
  <c r="G79" i="49"/>
  <c r="G78" i="49"/>
  <c r="G77" i="49"/>
  <c r="G76" i="49"/>
  <c r="G75" i="49"/>
  <c r="G74" i="49"/>
  <c r="G73" i="49"/>
  <c r="G72" i="49"/>
  <c r="G71" i="49"/>
  <c r="G70" i="49"/>
  <c r="G69" i="49"/>
  <c r="G68" i="49"/>
  <c r="G67" i="49"/>
  <c r="G66" i="49"/>
  <c r="G65" i="49"/>
  <c r="G64" i="49"/>
  <c r="G63" i="49"/>
  <c r="G62" i="49"/>
  <c r="G61" i="49"/>
  <c r="G60" i="49"/>
  <c r="G59" i="49"/>
  <c r="G58" i="49"/>
  <c r="G57" i="49"/>
  <c r="G56" i="49"/>
  <c r="G55" i="49"/>
  <c r="G54" i="49"/>
  <c r="G53" i="49"/>
  <c r="G52" i="49"/>
  <c r="G51" i="49"/>
  <c r="G50" i="49"/>
  <c r="G49" i="49"/>
  <c r="G48" i="49"/>
  <c r="G47" i="49"/>
  <c r="G46" i="49"/>
  <c r="G45" i="49"/>
  <c r="G44" i="49"/>
  <c r="G43" i="49"/>
  <c r="G42" i="49"/>
  <c r="G41" i="49"/>
  <c r="G40" i="49"/>
  <c r="G39" i="49"/>
  <c r="G38" i="49"/>
  <c r="G37" i="49"/>
  <c r="G36" i="49"/>
  <c r="G35" i="49"/>
  <c r="G34" i="49"/>
  <c r="G33" i="49"/>
  <c r="G32" i="49"/>
  <c r="G31" i="49"/>
  <c r="G30" i="49"/>
  <c r="G29" i="49"/>
  <c r="G28" i="49"/>
  <c r="G27" i="49"/>
  <c r="G26" i="49"/>
  <c r="G25" i="49"/>
  <c r="G24" i="49"/>
  <c r="G23" i="49"/>
  <c r="G22" i="49"/>
  <c r="G21" i="49"/>
  <c r="G20" i="49"/>
  <c r="G19" i="49"/>
  <c r="G18" i="49"/>
  <c r="G17" i="49"/>
  <c r="G16" i="49"/>
  <c r="G15" i="49"/>
  <c r="G14" i="49"/>
  <c r="G13" i="49"/>
  <c r="G12" i="49"/>
  <c r="G11" i="49"/>
  <c r="G10" i="49"/>
  <c r="G9" i="49"/>
  <c r="G8" i="49"/>
  <c r="G7" i="49"/>
  <c r="G6" i="49"/>
  <c r="G5" i="49"/>
  <c r="G4" i="49"/>
  <c r="G3" i="49"/>
  <c r="G2" i="49"/>
  <c r="B4" i="48"/>
  <c r="B5" i="48"/>
  <c r="B6" i="48"/>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7" i="48"/>
  <c r="B68" i="48"/>
  <c r="B69" i="48"/>
  <c r="B70" i="48"/>
  <c r="B71" i="48"/>
  <c r="B72" i="48"/>
  <c r="B73" i="48"/>
  <c r="B74" i="48"/>
  <c r="B75" i="48"/>
  <c r="B76" i="48"/>
  <c r="B77" i="48"/>
  <c r="B78" i="48"/>
  <c r="B79" i="48"/>
  <c r="B80" i="48"/>
  <c r="B81" i="48"/>
  <c r="B82" i="48"/>
  <c r="B83" i="48"/>
  <c r="B84" i="48"/>
  <c r="B85" i="48"/>
  <c r="B86" i="48"/>
  <c r="B87" i="48"/>
  <c r="B88" i="48"/>
  <c r="B89" i="48"/>
  <c r="B90" i="48"/>
  <c r="B91" i="48"/>
  <c r="B92" i="48"/>
  <c r="B93" i="48"/>
  <c r="B94" i="48"/>
  <c r="B95" i="48"/>
  <c r="B96" i="48"/>
  <c r="B97" i="48"/>
  <c r="B98" i="48"/>
  <c r="B99" i="48"/>
  <c r="B100" i="48"/>
  <c r="B101" i="48"/>
  <c r="B102" i="48"/>
  <c r="B103" i="48"/>
  <c r="B104" i="48"/>
  <c r="B105" i="48"/>
  <c r="B106" i="48"/>
  <c r="B107" i="48"/>
  <c r="B108" i="48"/>
  <c r="B109" i="48"/>
  <c r="B110" i="48"/>
  <c r="B111" i="48"/>
  <c r="B112"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141" i="48"/>
  <c r="B142" i="48"/>
  <c r="B143" i="48"/>
  <c r="B144" i="48"/>
  <c r="B145" i="48"/>
  <c r="B146" i="48"/>
  <c r="B147" i="48"/>
  <c r="B148" i="48"/>
  <c r="B149" i="48"/>
  <c r="B150" i="48"/>
  <c r="B151" i="48"/>
  <c r="B152" i="48"/>
  <c r="B153" i="48"/>
  <c r="B154" i="48"/>
  <c r="B155" i="48"/>
  <c r="B156" i="48"/>
  <c r="B157" i="48"/>
  <c r="B158" i="48"/>
  <c r="B159" i="48"/>
  <c r="B160" i="48"/>
  <c r="B161" i="48"/>
  <c r="B162" i="48"/>
  <c r="B163" i="48"/>
  <c r="B164" i="48"/>
  <c r="B165" i="48"/>
  <c r="B166" i="48"/>
  <c r="B167" i="48"/>
  <c r="B168" i="48"/>
  <c r="B169" i="48"/>
  <c r="B170" i="48"/>
  <c r="B171" i="48"/>
  <c r="B172" i="48"/>
  <c r="B173" i="48"/>
  <c r="B174" i="48"/>
  <c r="B175" i="48"/>
  <c r="B176" i="48"/>
  <c r="B177" i="48"/>
  <c r="B178" i="48"/>
  <c r="B179" i="48"/>
  <c r="B180" i="48"/>
  <c r="B181" i="48"/>
  <c r="B182" i="48"/>
  <c r="B183" i="48"/>
  <c r="B184" i="48"/>
  <c r="B185" i="48"/>
  <c r="B186" i="48"/>
  <c r="B187" i="48"/>
  <c r="B188" i="48"/>
  <c r="B189" i="48"/>
  <c r="B190" i="48"/>
  <c r="B191" i="48"/>
  <c r="B192" i="48"/>
  <c r="B193" i="48"/>
  <c r="B194" i="48"/>
  <c r="B195" i="48"/>
  <c r="B196" i="48"/>
  <c r="B197" i="48"/>
  <c r="B198" i="48"/>
  <c r="B199" i="48"/>
  <c r="B200" i="48"/>
  <c r="B201" i="48"/>
  <c r="B202" i="48"/>
  <c r="B203" i="48"/>
  <c r="B204" i="48"/>
  <c r="B205" i="48"/>
  <c r="B206" i="48"/>
  <c r="B207" i="48"/>
  <c r="B208" i="48"/>
  <c r="B209" i="48"/>
  <c r="B210" i="48"/>
  <c r="B211" i="48"/>
  <c r="B212" i="48"/>
  <c r="B213" i="48"/>
  <c r="B214" i="48"/>
  <c r="B215" i="48"/>
  <c r="B216" i="48"/>
  <c r="B217" i="48"/>
  <c r="B218" i="48"/>
  <c r="B219" i="48"/>
  <c r="B220" i="48"/>
  <c r="B221" i="48"/>
  <c r="B222" i="48"/>
  <c r="B223" i="48"/>
  <c r="B224" i="48"/>
  <c r="B225" i="48"/>
  <c r="B226" i="48"/>
  <c r="B227" i="48"/>
  <c r="B228" i="48"/>
  <c r="B229" i="48"/>
  <c r="B230" i="48"/>
  <c r="B231" i="48"/>
  <c r="B232" i="48"/>
  <c r="B3" i="48"/>
  <c r="A2" i="31"/>
  <c r="A3" i="31"/>
  <c r="A4" i="31"/>
  <c r="A5" i="31"/>
  <c r="C2" i="31"/>
  <c r="C3" i="31"/>
  <c r="C4" i="31"/>
  <c r="C5" i="31"/>
  <c r="A6" i="31"/>
  <c r="C6" i="31"/>
  <c r="A7" i="31"/>
  <c r="C7" i="31"/>
  <c r="A8" i="31"/>
  <c r="C8" i="31"/>
  <c r="A9" i="31"/>
  <c r="C9" i="31"/>
  <c r="A10" i="31"/>
  <c r="C10" i="31"/>
  <c r="A11" i="31"/>
  <c r="C11" i="31"/>
  <c r="A12" i="31"/>
  <c r="C12" i="31"/>
  <c r="A13" i="31"/>
  <c r="C13" i="31"/>
  <c r="A14" i="31"/>
  <c r="C14" i="31"/>
  <c r="A15" i="31"/>
  <c r="C15" i="31"/>
  <c r="A16" i="31"/>
  <c r="C16" i="31"/>
  <c r="A17" i="31"/>
  <c r="C17" i="31"/>
  <c r="A18" i="31"/>
  <c r="C18" i="31"/>
  <c r="A19" i="31"/>
  <c r="C19" i="31"/>
  <c r="A20" i="31"/>
  <c r="C20" i="31"/>
  <c r="A21" i="31"/>
  <c r="C21" i="31"/>
  <c r="A22" i="31"/>
  <c r="C22" i="31"/>
  <c r="A23" i="31"/>
  <c r="C23" i="31"/>
  <c r="A24" i="31"/>
  <c r="C24" i="31"/>
  <c r="A25" i="31"/>
  <c r="C25" i="31"/>
  <c r="A26" i="31"/>
  <c r="C26" i="31"/>
  <c r="A27" i="31"/>
  <c r="C27" i="31"/>
  <c r="A28" i="31"/>
  <c r="C28" i="31"/>
  <c r="A29" i="31"/>
  <c r="C29" i="31"/>
  <c r="A30" i="31"/>
  <c r="C30" i="31"/>
  <c r="A31" i="31"/>
  <c r="C31" i="31"/>
  <c r="A32" i="31"/>
  <c r="C32" i="31"/>
  <c r="A33" i="31"/>
  <c r="C33" i="31"/>
  <c r="A34" i="31"/>
  <c r="C34" i="31"/>
  <c r="A35" i="31"/>
  <c r="C35" i="31"/>
  <c r="A36" i="31"/>
  <c r="C36" i="31"/>
  <c r="A37" i="31"/>
  <c r="C37" i="31"/>
  <c r="A38" i="31"/>
  <c r="C38" i="31"/>
  <c r="A39" i="31"/>
  <c r="C39" i="31"/>
  <c r="A40" i="31"/>
  <c r="C40" i="31"/>
  <c r="A41" i="31"/>
  <c r="C41" i="31"/>
  <c r="A42" i="31"/>
  <c r="C42" i="31"/>
  <c r="A43" i="31"/>
  <c r="C43" i="31"/>
  <c r="A44" i="31"/>
  <c r="C44" i="31"/>
  <c r="A45" i="31"/>
  <c r="C45" i="31"/>
  <c r="A46" i="31"/>
  <c r="C46" i="31"/>
  <c r="A47" i="31"/>
  <c r="C47" i="31"/>
  <c r="A48" i="31"/>
  <c r="C48" i="31"/>
  <c r="A49" i="31"/>
  <c r="C49" i="31"/>
  <c r="A50" i="31"/>
  <c r="C50" i="31"/>
  <c r="A51" i="31"/>
  <c r="C51" i="31"/>
  <c r="A52" i="31"/>
  <c r="C52" i="31"/>
  <c r="A53" i="31"/>
  <c r="C53" i="31"/>
  <c r="A54" i="31"/>
  <c r="C54" i="31"/>
  <c r="A55" i="31"/>
  <c r="C55" i="31"/>
  <c r="A56" i="31"/>
  <c r="C56" i="31"/>
  <c r="A57" i="31"/>
  <c r="C57" i="31"/>
  <c r="A58" i="31"/>
  <c r="C58" i="31"/>
  <c r="A59" i="31"/>
  <c r="C59" i="31"/>
  <c r="A60" i="31"/>
  <c r="C60" i="31"/>
  <c r="A61" i="31"/>
  <c r="C61" i="31"/>
  <c r="A62" i="31"/>
  <c r="C62" i="31"/>
  <c r="A63" i="31"/>
  <c r="C63" i="31"/>
  <c r="A64" i="31"/>
  <c r="C64" i="31"/>
  <c r="A65" i="31"/>
  <c r="C65" i="31"/>
  <c r="A66" i="31"/>
  <c r="C66" i="31"/>
  <c r="A67" i="31"/>
  <c r="C67" i="31"/>
  <c r="A68" i="31"/>
  <c r="C68" i="31"/>
  <c r="A69" i="31"/>
  <c r="C69" i="31"/>
  <c r="A70" i="31"/>
  <c r="C70" i="31"/>
  <c r="A71" i="31"/>
  <c r="C71" i="31"/>
  <c r="A72" i="31"/>
  <c r="C72" i="31"/>
  <c r="A73" i="31"/>
  <c r="C73" i="31"/>
  <c r="A74" i="31"/>
  <c r="C74" i="31"/>
  <c r="A75" i="31"/>
  <c r="C75" i="31"/>
  <c r="A76" i="31"/>
  <c r="C76" i="31"/>
  <c r="A77" i="31"/>
  <c r="C77" i="31"/>
  <c r="A78" i="31"/>
  <c r="C78" i="31"/>
  <c r="A79" i="31"/>
  <c r="C79" i="31"/>
  <c r="A80" i="31"/>
  <c r="C80" i="31"/>
  <c r="A81" i="31"/>
  <c r="C81" i="31"/>
  <c r="A82" i="31"/>
  <c r="C82" i="31"/>
  <c r="A83" i="31"/>
  <c r="C83" i="31"/>
  <c r="A84" i="31"/>
  <c r="C84" i="31"/>
  <c r="A85" i="31"/>
  <c r="C85" i="31"/>
  <c r="A86" i="31"/>
  <c r="C86" i="31"/>
  <c r="A87" i="31"/>
  <c r="C87" i="31"/>
  <c r="A88" i="31"/>
  <c r="C88" i="31"/>
  <c r="A89" i="31"/>
  <c r="C89" i="31"/>
  <c r="A90" i="31"/>
  <c r="C90" i="31"/>
  <c r="A91" i="31"/>
  <c r="C91" i="31"/>
  <c r="A92" i="31"/>
  <c r="C92" i="31"/>
  <c r="A93" i="31"/>
  <c r="C93" i="31"/>
  <c r="A94" i="31"/>
  <c r="C94" i="31"/>
  <c r="A95" i="31"/>
  <c r="C95" i="31"/>
  <c r="A96" i="31"/>
  <c r="C96" i="31"/>
  <c r="A97" i="31"/>
  <c r="C97" i="31"/>
  <c r="A98" i="31"/>
  <c r="C98" i="31"/>
  <c r="A99" i="31"/>
  <c r="C99" i="31"/>
  <c r="A100" i="31"/>
  <c r="C100" i="31"/>
  <c r="A101" i="31"/>
  <c r="C101" i="31"/>
  <c r="A102" i="31"/>
  <c r="C102" i="31"/>
  <c r="A103" i="31"/>
  <c r="C103" i="31"/>
  <c r="A104" i="31"/>
  <c r="C104" i="31"/>
  <c r="A105" i="31"/>
  <c r="C105" i="31"/>
  <c r="A106" i="31"/>
  <c r="C106" i="31"/>
  <c r="A107" i="31"/>
  <c r="C107" i="31"/>
  <c r="A108" i="31"/>
  <c r="C108" i="31"/>
  <c r="A109" i="31"/>
  <c r="C109" i="31"/>
  <c r="A110" i="31"/>
  <c r="C110" i="31"/>
  <c r="A111" i="31"/>
  <c r="C111" i="31"/>
  <c r="A112" i="31"/>
  <c r="C112" i="31"/>
  <c r="A113" i="31"/>
  <c r="C113" i="31"/>
  <c r="A114" i="31"/>
  <c r="C114" i="31"/>
  <c r="A115" i="31"/>
  <c r="C115" i="31"/>
  <c r="A116" i="31"/>
  <c r="C116" i="31"/>
  <c r="A117" i="31"/>
  <c r="C117" i="31"/>
  <c r="A118" i="31"/>
  <c r="C118" i="31"/>
  <c r="A119" i="31"/>
  <c r="C119" i="31"/>
  <c r="A120" i="31"/>
  <c r="C120" i="31"/>
  <c r="A121" i="31"/>
  <c r="C121" i="31"/>
  <c r="A122" i="31"/>
  <c r="C122" i="31"/>
  <c r="A123" i="31"/>
  <c r="C123" i="31"/>
  <c r="A124" i="31"/>
  <c r="C124" i="31"/>
  <c r="A125" i="31"/>
  <c r="C125" i="31"/>
  <c r="A126" i="31"/>
  <c r="C126" i="31"/>
  <c r="A127" i="31"/>
  <c r="C127" i="31"/>
  <c r="A128" i="31"/>
  <c r="C128" i="31"/>
  <c r="A129" i="31"/>
  <c r="C129" i="31"/>
  <c r="A130" i="31"/>
  <c r="C130" i="31"/>
  <c r="A131" i="31"/>
  <c r="C131" i="31"/>
  <c r="A132" i="31"/>
  <c r="C132" i="31"/>
  <c r="A133" i="31"/>
  <c r="C133" i="31"/>
  <c r="A134" i="31"/>
  <c r="C134" i="31"/>
  <c r="A135" i="31"/>
  <c r="C135" i="31"/>
  <c r="A136" i="31"/>
  <c r="C136" i="31"/>
  <c r="A137" i="31"/>
  <c r="C137" i="31"/>
  <c r="A138" i="31"/>
  <c r="C138" i="31"/>
  <c r="A139" i="31"/>
  <c r="C139" i="31"/>
  <c r="A140" i="31"/>
  <c r="C140" i="31"/>
  <c r="A141" i="31"/>
  <c r="C141" i="31"/>
  <c r="A142" i="31"/>
  <c r="C142" i="31"/>
  <c r="A143" i="31"/>
  <c r="C143" i="31"/>
  <c r="A144" i="31"/>
  <c r="C144" i="31"/>
  <c r="A145" i="31"/>
  <c r="C145" i="31"/>
  <c r="A146" i="31"/>
  <c r="C146" i="31"/>
  <c r="A147" i="31"/>
  <c r="C147" i="31"/>
  <c r="A148" i="31"/>
  <c r="C148" i="31"/>
  <c r="A149" i="31"/>
  <c r="C149" i="31"/>
  <c r="A150" i="31"/>
  <c r="C150" i="31"/>
  <c r="A151" i="31"/>
  <c r="C151" i="31"/>
  <c r="A152" i="31"/>
  <c r="C152" i="31"/>
  <c r="A153" i="31"/>
  <c r="C153" i="31"/>
  <c r="A154" i="31"/>
  <c r="C154" i="31"/>
  <c r="A155" i="31"/>
  <c r="C155" i="31"/>
  <c r="A156" i="31"/>
  <c r="C156" i="31"/>
  <c r="A157" i="31"/>
  <c r="C157" i="31"/>
  <c r="A158" i="31"/>
  <c r="C158" i="31"/>
  <c r="A159" i="31"/>
  <c r="C159" i="31"/>
  <c r="A160" i="31"/>
  <c r="C160" i="31"/>
  <c r="A161" i="31"/>
  <c r="C161" i="31"/>
  <c r="A162" i="31"/>
  <c r="C162" i="31"/>
  <c r="A163" i="31"/>
  <c r="C163" i="31"/>
  <c r="A164" i="31"/>
  <c r="C164" i="31"/>
  <c r="A165" i="31"/>
  <c r="C165" i="31"/>
  <c r="A166" i="31"/>
  <c r="C166" i="31"/>
  <c r="A167" i="31"/>
  <c r="C167" i="31"/>
  <c r="A168" i="31"/>
  <c r="C168" i="31"/>
  <c r="A169" i="31"/>
  <c r="C169" i="31"/>
  <c r="A170" i="31"/>
  <c r="C170" i="31"/>
  <c r="A171" i="31"/>
  <c r="C171" i="31"/>
  <c r="A172" i="31"/>
  <c r="C172" i="31"/>
  <c r="A173" i="31"/>
  <c r="C173" i="31"/>
  <c r="A174" i="31"/>
  <c r="C174" i="31"/>
  <c r="A175" i="31"/>
  <c r="C175" i="31"/>
  <c r="A176" i="31"/>
  <c r="C176" i="31"/>
  <c r="A177" i="31"/>
  <c r="C177" i="31"/>
  <c r="A178" i="31"/>
  <c r="C178" i="31"/>
  <c r="A179" i="31"/>
  <c r="C179" i="31"/>
  <c r="A180" i="31"/>
  <c r="C180" i="31"/>
  <c r="A181" i="31"/>
  <c r="C181" i="31"/>
  <c r="A182" i="31"/>
  <c r="C182" i="31"/>
  <c r="A183" i="31"/>
  <c r="C183" i="31"/>
  <c r="A184" i="31"/>
  <c r="C184" i="31"/>
  <c r="A185" i="31"/>
  <c r="C185" i="31"/>
  <c r="A186" i="31"/>
  <c r="C186" i="31"/>
  <c r="A187" i="31"/>
  <c r="C187" i="31"/>
  <c r="A188" i="31"/>
  <c r="C188" i="31"/>
  <c r="A189" i="31"/>
  <c r="C189" i="31"/>
  <c r="A190" i="31"/>
  <c r="C190" i="31"/>
  <c r="A191" i="31"/>
  <c r="C191" i="31"/>
  <c r="A192" i="31"/>
  <c r="C192" i="31"/>
  <c r="A193" i="31"/>
  <c r="C193" i="31"/>
  <c r="A194" i="31"/>
  <c r="C194" i="31"/>
  <c r="A195" i="31"/>
  <c r="C195" i="31"/>
  <c r="A196" i="31"/>
  <c r="C196" i="31"/>
  <c r="A197" i="31"/>
  <c r="C197" i="31"/>
  <c r="A198" i="31"/>
  <c r="C198" i="31"/>
  <c r="A199" i="31"/>
  <c r="C199" i="31"/>
  <c r="A200" i="31"/>
  <c r="C200" i="31"/>
  <c r="A201" i="31"/>
  <c r="C201" i="31"/>
  <c r="A202" i="31"/>
  <c r="C202" i="31"/>
  <c r="A203" i="31"/>
  <c r="C203" i="31"/>
  <c r="A204" i="31"/>
  <c r="C204" i="31"/>
  <c r="A205" i="31"/>
  <c r="C205" i="31"/>
  <c r="A206" i="31"/>
  <c r="C206" i="31"/>
  <c r="A207" i="31"/>
  <c r="C207" i="31"/>
  <c r="A208" i="31"/>
  <c r="C208" i="31"/>
  <c r="A209" i="31"/>
  <c r="C209" i="31"/>
  <c r="A210" i="31"/>
  <c r="C210" i="31"/>
  <c r="A211" i="31"/>
  <c r="C211" i="31"/>
  <c r="A212" i="31"/>
  <c r="C212" i="31"/>
  <c r="A213" i="31"/>
  <c r="C213" i="31"/>
  <c r="B2" i="36"/>
  <c r="B3"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4" i="36"/>
  <c r="B35" i="36"/>
  <c r="B36" i="36"/>
  <c r="B37" i="36"/>
  <c r="B38" i="36"/>
  <c r="B39" i="36"/>
  <c r="B40" i="36"/>
  <c r="B41" i="36"/>
  <c r="B42" i="36"/>
  <c r="B43" i="36"/>
  <c r="B44" i="36"/>
  <c r="B45" i="36"/>
  <c r="B46" i="36"/>
  <c r="B47" i="36"/>
  <c r="B48" i="36"/>
  <c r="B49" i="36"/>
  <c r="B50" i="36"/>
  <c r="B51" i="36"/>
  <c r="B52" i="36"/>
  <c r="B53" i="36"/>
  <c r="B54" i="36"/>
  <c r="B55" i="36"/>
  <c r="B56" i="36"/>
  <c r="B57" i="36"/>
  <c r="B58" i="36"/>
  <c r="B59" i="36"/>
  <c r="B60" i="36"/>
  <c r="B61" i="36"/>
  <c r="B62" i="36"/>
  <c r="B63" i="36"/>
  <c r="B64" i="36"/>
  <c r="B65" i="36"/>
  <c r="B66" i="36"/>
  <c r="B67" i="36"/>
  <c r="B68" i="36"/>
  <c r="B69" i="36"/>
  <c r="B70" i="36"/>
  <c r="B71" i="36"/>
  <c r="B72" i="36"/>
  <c r="B73" i="36"/>
  <c r="E4" i="38"/>
  <c r="E6" i="38"/>
  <c r="E8" i="38"/>
  <c r="E10" i="38"/>
  <c r="E12" i="38"/>
  <c r="E14" i="38"/>
  <c r="E16" i="38"/>
  <c r="E19" i="38"/>
  <c r="E21" i="38"/>
  <c r="E23" i="38"/>
  <c r="E26" i="38"/>
  <c r="E28" i="38"/>
  <c r="E30" i="38"/>
  <c r="E32" i="38"/>
  <c r="E34" i="38"/>
  <c r="E36" i="38"/>
  <c r="E38" i="38"/>
  <c r="E40" i="38"/>
  <c r="E42" i="38"/>
  <c r="E44" i="38"/>
  <c r="E46" i="38"/>
  <c r="E47" i="38"/>
  <c r="E49" i="38"/>
  <c r="E51" i="38"/>
  <c r="E53" i="38"/>
  <c r="E55" i="38"/>
  <c r="E57" i="38"/>
  <c r="E58" i="38"/>
  <c r="E59" i="38"/>
  <c r="E61" i="38"/>
  <c r="E63" i="38"/>
  <c r="E65" i="38"/>
  <c r="E67" i="38"/>
  <c r="E68" i="38"/>
  <c r="E70" i="38"/>
  <c r="E71" i="38"/>
  <c r="E72" i="38"/>
  <c r="E74" i="38"/>
  <c r="E76" i="38"/>
  <c r="E78" i="38"/>
  <c r="E80" i="38"/>
  <c r="E81" i="38"/>
  <c r="E82" i="38"/>
  <c r="E83" i="38"/>
  <c r="E85" i="38"/>
  <c r="E87" i="38"/>
  <c r="E89" i="38"/>
  <c r="E91" i="38"/>
  <c r="E93" i="38"/>
  <c r="E95" i="38"/>
  <c r="E97" i="38"/>
  <c r="E100" i="38"/>
  <c r="E102" i="38"/>
  <c r="E104" i="38"/>
  <c r="E106" i="38"/>
  <c r="E108" i="38"/>
  <c r="E109" i="38"/>
  <c r="E111" i="38"/>
  <c r="E113" i="38"/>
  <c r="E114" i="38"/>
  <c r="E116" i="38"/>
  <c r="E118" i="38"/>
  <c r="E120" i="38"/>
  <c r="E122" i="38"/>
  <c r="E124" i="38"/>
  <c r="E126" i="38"/>
  <c r="E128" i="38"/>
  <c r="E130" i="38"/>
  <c r="E132" i="38"/>
  <c r="E134" i="38"/>
  <c r="E136" i="38"/>
  <c r="E138" i="38"/>
  <c r="E140" i="38"/>
  <c r="E142" i="38"/>
  <c r="E144" i="38"/>
  <c r="E146" i="38"/>
  <c r="E148" i="38"/>
  <c r="E149" i="38"/>
  <c r="E151" i="38"/>
  <c r="E153" i="38"/>
  <c r="E154" i="38"/>
  <c r="E155" i="38"/>
  <c r="E157" i="38"/>
  <c r="E159" i="38"/>
  <c r="E161" i="38"/>
  <c r="E163" i="38"/>
  <c r="E165" i="38"/>
  <c r="E167" i="38"/>
  <c r="E168" i="38"/>
  <c r="E170" i="38"/>
  <c r="E171" i="38"/>
  <c r="E173" i="38"/>
  <c r="E174" i="38"/>
  <c r="E176" i="38"/>
  <c r="E178" i="38"/>
  <c r="E180" i="38"/>
  <c r="E182" i="38"/>
  <c r="E183" i="38"/>
  <c r="E185" i="38"/>
  <c r="E187" i="38"/>
  <c r="E189" i="38"/>
  <c r="E191" i="38"/>
  <c r="E193" i="38"/>
  <c r="E195" i="38"/>
  <c r="E197" i="38"/>
  <c r="E199" i="38"/>
  <c r="E201" i="38"/>
  <c r="E203" i="38"/>
  <c r="E204" i="38"/>
  <c r="E205" i="38"/>
  <c r="E207" i="38"/>
  <c r="E209" i="38"/>
  <c r="E211" i="38"/>
  <c r="E213" i="38"/>
  <c r="E215" i="38"/>
  <c r="E217" i="38"/>
  <c r="E219" i="38"/>
  <c r="E221" i="38"/>
  <c r="E223" i="38"/>
  <c r="E224" i="38"/>
  <c r="E226" i="38"/>
  <c r="E228" i="38"/>
  <c r="E230" i="38"/>
  <c r="E231" i="38"/>
  <c r="E233" i="38"/>
  <c r="E235" i="38"/>
  <c r="E237" i="38"/>
  <c r="E238" i="38"/>
  <c r="E240" i="38"/>
  <c r="E242" i="38"/>
  <c r="E243" i="38"/>
  <c r="E245" i="38"/>
  <c r="E247" i="38"/>
  <c r="E249" i="38"/>
  <c r="E250" i="38"/>
  <c r="E252" i="38"/>
  <c r="E254" i="38"/>
  <c r="E256" i="38"/>
  <c r="E258" i="38"/>
  <c r="E260" i="38"/>
  <c r="E262" i="38"/>
  <c r="E264" i="38"/>
  <c r="E265" i="38"/>
  <c r="E267" i="38"/>
  <c r="E268" i="38"/>
  <c r="E271" i="38"/>
  <c r="E273" i="38"/>
  <c r="E275" i="38"/>
  <c r="E277" i="38"/>
  <c r="E279" i="38"/>
  <c r="E281" i="38"/>
  <c r="E283" i="38"/>
  <c r="E285" i="38"/>
  <c r="E286" i="38"/>
  <c r="E288" i="38"/>
  <c r="E290" i="38"/>
  <c r="E292" i="38"/>
  <c r="E294" i="38"/>
  <c r="E295" i="38"/>
  <c r="E296" i="38"/>
  <c r="E297" i="38"/>
  <c r="E299" i="38"/>
  <c r="E301" i="38"/>
  <c r="E302" i="38"/>
  <c r="E304" i="38"/>
  <c r="E306" i="38"/>
  <c r="E308" i="38"/>
  <c r="E309" i="38"/>
  <c r="E310" i="38"/>
  <c r="E312" i="38"/>
  <c r="E314" i="38"/>
  <c r="E316" i="38"/>
  <c r="E318" i="38"/>
  <c r="E320" i="38"/>
  <c r="E322" i="38"/>
  <c r="E324" i="38"/>
  <c r="E325" i="38"/>
  <c r="E326" i="38"/>
  <c r="E327" i="38"/>
  <c r="E329" i="38"/>
  <c r="E331" i="38"/>
  <c r="E333" i="38"/>
  <c r="E335" i="38"/>
  <c r="E337" i="38"/>
  <c r="E339" i="38"/>
  <c r="E341" i="38"/>
  <c r="E343" i="38"/>
  <c r="E345" i="38"/>
  <c r="E346" i="38"/>
  <c r="E347" i="38"/>
  <c r="E348" i="38"/>
  <c r="E350" i="38"/>
  <c r="E353" i="38"/>
  <c r="E355" i="38"/>
  <c r="E356" i="38"/>
  <c r="E358" i="38"/>
  <c r="E360" i="38"/>
  <c r="E362" i="38"/>
  <c r="E364" i="38"/>
  <c r="E366" i="38"/>
  <c r="E368" i="38"/>
  <c r="E370" i="38"/>
  <c r="E372" i="38"/>
  <c r="E374" i="38"/>
  <c r="E376" i="38"/>
  <c r="E377" i="38"/>
  <c r="E378" i="38"/>
  <c r="E380" i="38"/>
  <c r="E382" i="38"/>
  <c r="E384" i="38"/>
  <c r="E386" i="38"/>
  <c r="E388" i="38"/>
  <c r="E389" i="38"/>
  <c r="E391" i="38"/>
  <c r="E393" i="38"/>
  <c r="E395" i="38"/>
  <c r="E397" i="38"/>
  <c r="E399" i="38"/>
  <c r="E401" i="38"/>
  <c r="E403" i="38"/>
  <c r="E405" i="38"/>
  <c r="E407" i="38"/>
  <c r="E409" i="38"/>
  <c r="E411" i="38"/>
  <c r="E412" i="38"/>
  <c r="E414" i="38"/>
  <c r="E416" i="38"/>
  <c r="E418" i="38"/>
  <c r="E419" i="38"/>
  <c r="E421" i="38"/>
  <c r="E423" i="38"/>
  <c r="E425" i="38"/>
  <c r="E427" i="38"/>
  <c r="E429" i="38"/>
  <c r="E430" i="38"/>
  <c r="E432" i="38"/>
  <c r="E434" i="38"/>
  <c r="E436" i="38"/>
  <c r="E438" i="38"/>
  <c r="E440" i="38"/>
  <c r="E442" i="38"/>
  <c r="E443" i="38"/>
  <c r="E445" i="38"/>
  <c r="E446" i="38"/>
  <c r="E448" i="38"/>
  <c r="E450" i="38"/>
  <c r="E452" i="38"/>
  <c r="E454" i="38"/>
  <c r="E456" i="38"/>
  <c r="E458" i="38"/>
  <c r="E459" i="38"/>
  <c r="E461" i="38"/>
  <c r="E463" i="38"/>
  <c r="E465" i="38"/>
  <c r="E467" i="38"/>
  <c r="E468" i="38"/>
  <c r="E470" i="38"/>
  <c r="E472" i="38"/>
  <c r="E2" i="38"/>
  <c r="A2" i="36"/>
  <c r="A4" i="36"/>
  <c r="A5" i="36"/>
  <c r="A6" i="36"/>
  <c r="A8" i="36"/>
  <c r="A9" i="36"/>
  <c r="A10" i="36"/>
  <c r="A12" i="36"/>
  <c r="A13" i="36"/>
  <c r="A14" i="36"/>
  <c r="A15" i="36"/>
  <c r="A16" i="36"/>
  <c r="A17" i="36"/>
  <c r="A18" i="36"/>
  <c r="A19" i="36"/>
  <c r="A20" i="36"/>
  <c r="A21" i="36"/>
  <c r="A22" i="36"/>
  <c r="A23" i="36"/>
  <c r="A24" i="36"/>
  <c r="A25"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9" i="36"/>
  <c r="A60" i="36"/>
  <c r="A61" i="36"/>
  <c r="A62" i="36"/>
  <c r="A63" i="36"/>
  <c r="A64" i="36"/>
  <c r="A65" i="36"/>
  <c r="A66" i="36"/>
  <c r="A67" i="36"/>
  <c r="A68" i="36"/>
  <c r="A69" i="36"/>
  <c r="A70" i="36"/>
  <c r="A71" i="36"/>
  <c r="A72" i="36"/>
  <c r="A73" i="36"/>
  <c r="W89" i="37"/>
  <c r="W88" i="37"/>
  <c r="W87" i="37"/>
  <c r="W86" i="37"/>
  <c r="W85" i="37"/>
  <c r="W84" i="37"/>
  <c r="W83" i="37"/>
  <c r="W82" i="37"/>
  <c r="W81" i="37"/>
  <c r="W80" i="37"/>
  <c r="W79" i="37"/>
  <c r="W78" i="37"/>
  <c r="W77" i="37"/>
  <c r="W76" i="37"/>
  <c r="W75" i="37"/>
  <c r="W74" i="37"/>
  <c r="W73" i="37"/>
  <c r="W72" i="37"/>
  <c r="W62" i="37"/>
  <c r="W61" i="37"/>
  <c r="W60" i="37"/>
  <c r="W59" i="37"/>
  <c r="W58" i="37"/>
  <c r="W57" i="37"/>
  <c r="W56" i="37"/>
  <c r="W55" i="37"/>
  <c r="W54" i="37"/>
  <c r="W53" i="37"/>
  <c r="W52" i="37"/>
  <c r="W51" i="37"/>
  <c r="W50" i="37"/>
  <c r="W49" i="37"/>
  <c r="W48" i="37"/>
  <c r="W47" i="37"/>
  <c r="W46" i="37"/>
  <c r="W45" i="37"/>
  <c r="W44" i="37"/>
  <c r="W43" i="37"/>
  <c r="W42" i="37"/>
  <c r="W41" i="37"/>
  <c r="W40" i="37"/>
  <c r="W39" i="37"/>
  <c r="W38" i="37"/>
  <c r="W37" i="37"/>
  <c r="W36" i="37"/>
  <c r="W35" i="37"/>
  <c r="W34" i="37"/>
  <c r="W33" i="37"/>
  <c r="W32" i="37"/>
  <c r="W31" i="37"/>
  <c r="W30" i="37"/>
  <c r="W29" i="37"/>
  <c r="W28" i="37"/>
  <c r="W27" i="37"/>
  <c r="W26" i="37"/>
  <c r="W25" i="37"/>
  <c r="W24" i="37"/>
  <c r="W23" i="37"/>
  <c r="W22" i="37"/>
  <c r="W21" i="37"/>
  <c r="W20" i="37"/>
  <c r="W19" i="37"/>
  <c r="W18" i="37"/>
  <c r="W17" i="37"/>
  <c r="W16" i="37"/>
  <c r="W15" i="37"/>
  <c r="W14" i="37"/>
  <c r="W13" i="37"/>
  <c r="W12" i="37"/>
  <c r="W11" i="37"/>
  <c r="W10" i="37"/>
  <c r="W9" i="37"/>
  <c r="W8" i="37"/>
  <c r="W7" i="37"/>
  <c r="W6" i="37"/>
  <c r="W5" i="37"/>
  <c r="W4" i="37"/>
  <c r="W3" i="37"/>
  <c r="I3" i="35"/>
  <c r="I4" i="35"/>
  <c r="I5" i="35"/>
  <c r="I6" i="35"/>
  <c r="I7" i="35"/>
  <c r="I8" i="35"/>
  <c r="I9" i="35"/>
  <c r="I10" i="35"/>
  <c r="I11" i="35"/>
  <c r="I12" i="35"/>
  <c r="I13" i="35"/>
  <c r="I14" i="35"/>
  <c r="I15" i="35"/>
  <c r="I16" i="35"/>
  <c r="I17" i="35"/>
  <c r="I18" i="35"/>
  <c r="I19" i="35"/>
  <c r="I20" i="35"/>
  <c r="I21" i="35"/>
  <c r="I22" i="35"/>
  <c r="I23" i="35"/>
  <c r="I24" i="35"/>
  <c r="I25" i="35"/>
  <c r="I26" i="35"/>
  <c r="I27" i="35"/>
  <c r="I28" i="35"/>
  <c r="I29" i="35"/>
  <c r="I30" i="35"/>
  <c r="I31" i="35"/>
  <c r="I32" i="35"/>
  <c r="I33" i="35"/>
  <c r="I34" i="35"/>
  <c r="I35" i="35"/>
  <c r="I36" i="35"/>
  <c r="I37" i="35"/>
  <c r="I38" i="35"/>
  <c r="I39" i="35"/>
  <c r="I40" i="35"/>
  <c r="I41" i="35"/>
  <c r="I42" i="35"/>
  <c r="I2" i="35"/>
  <c r="F3" i="35"/>
  <c r="G3" i="35"/>
  <c r="H3" i="35"/>
  <c r="F4" i="35"/>
  <c r="G4" i="35"/>
  <c r="H4" i="35"/>
  <c r="F5" i="35"/>
  <c r="G5" i="35"/>
  <c r="H5" i="35"/>
  <c r="F6" i="35"/>
  <c r="G6" i="35"/>
  <c r="H6" i="35"/>
  <c r="F7" i="35"/>
  <c r="G7" i="35"/>
  <c r="H7" i="35"/>
  <c r="F8" i="35"/>
  <c r="G8" i="35"/>
  <c r="H8" i="35"/>
  <c r="F9" i="35"/>
  <c r="G9" i="35"/>
  <c r="H9" i="35"/>
  <c r="F10" i="35"/>
  <c r="G10" i="35"/>
  <c r="H10" i="35"/>
  <c r="F11" i="35"/>
  <c r="G11" i="35"/>
  <c r="H11" i="35"/>
  <c r="F12" i="35"/>
  <c r="G12" i="35"/>
  <c r="H12" i="35"/>
  <c r="F13" i="35"/>
  <c r="G13" i="35"/>
  <c r="H13" i="35"/>
  <c r="F14" i="35"/>
  <c r="G14" i="35"/>
  <c r="H14" i="35"/>
  <c r="F15" i="35"/>
  <c r="G15" i="35"/>
  <c r="H15" i="35"/>
  <c r="F16" i="35"/>
  <c r="G16" i="35"/>
  <c r="H16" i="35"/>
  <c r="F17" i="35"/>
  <c r="G17" i="35"/>
  <c r="H17" i="35"/>
  <c r="F18" i="35"/>
  <c r="G18" i="35"/>
  <c r="H18" i="35"/>
  <c r="F19" i="35"/>
  <c r="G19" i="35"/>
  <c r="H19" i="35"/>
  <c r="F20" i="35"/>
  <c r="G20" i="35"/>
  <c r="H20" i="35"/>
  <c r="F21" i="35"/>
  <c r="G21" i="35"/>
  <c r="H21" i="35"/>
  <c r="F22" i="35"/>
  <c r="G22" i="35"/>
  <c r="H22" i="35"/>
  <c r="F23" i="35"/>
  <c r="G23" i="35"/>
  <c r="H23" i="35"/>
  <c r="F24" i="35"/>
  <c r="G24" i="35"/>
  <c r="H24" i="35"/>
  <c r="F25" i="35"/>
  <c r="G25" i="35"/>
  <c r="H25" i="35"/>
  <c r="F26" i="35"/>
  <c r="G26" i="35"/>
  <c r="H26" i="35"/>
  <c r="F27" i="35"/>
  <c r="G27" i="35"/>
  <c r="H27" i="35"/>
  <c r="F28" i="35"/>
  <c r="G28" i="35"/>
  <c r="H28" i="35"/>
  <c r="F29" i="35"/>
  <c r="G29" i="35"/>
  <c r="H29" i="35"/>
  <c r="F30" i="35"/>
  <c r="G30" i="35"/>
  <c r="H30" i="35"/>
  <c r="F31" i="35"/>
  <c r="G31" i="35"/>
  <c r="H31" i="35"/>
  <c r="F32" i="35"/>
  <c r="G32" i="35"/>
  <c r="H32" i="35"/>
  <c r="F33" i="35"/>
  <c r="G33" i="35"/>
  <c r="H33" i="35"/>
  <c r="F34" i="35"/>
  <c r="G34" i="35"/>
  <c r="H34" i="35"/>
  <c r="F35" i="35"/>
  <c r="G35" i="35"/>
  <c r="H35" i="35"/>
  <c r="F36" i="35"/>
  <c r="G36" i="35"/>
  <c r="H36" i="35"/>
  <c r="F37" i="35"/>
  <c r="G37" i="35"/>
  <c r="H37" i="35"/>
  <c r="F38" i="35"/>
  <c r="G38" i="35"/>
  <c r="H38" i="35"/>
  <c r="F39" i="35"/>
  <c r="G39" i="35"/>
  <c r="H39" i="35"/>
  <c r="F40" i="35"/>
  <c r="G40" i="35"/>
  <c r="H40" i="35"/>
  <c r="F41" i="35"/>
  <c r="G41" i="35"/>
  <c r="H41" i="35"/>
  <c r="F42" i="35"/>
  <c r="G42" i="35"/>
  <c r="H42" i="35"/>
  <c r="G2" i="35"/>
  <c r="H2" i="35"/>
  <c r="F2" i="35"/>
  <c r="A256" i="31"/>
  <c r="A255" i="31"/>
  <c r="A254" i="31"/>
  <c r="A253" i="31"/>
  <c r="A252" i="31"/>
  <c r="A251" i="31"/>
  <c r="A250" i="31"/>
  <c r="A249" i="31"/>
  <c r="A248" i="31"/>
  <c r="A247" i="31"/>
  <c r="A246" i="31"/>
  <c r="A245" i="31"/>
  <c r="A244" i="31"/>
  <c r="A243" i="31"/>
  <c r="A242" i="31"/>
  <c r="A241" i="31"/>
  <c r="A240" i="31"/>
  <c r="A239" i="31"/>
  <c r="A238" i="31"/>
  <c r="A237" i="31"/>
  <c r="A236" i="31"/>
  <c r="A235" i="31"/>
  <c r="A234" i="31"/>
  <c r="A233" i="31"/>
  <c r="A232" i="31"/>
  <c r="A231" i="31"/>
  <c r="A230" i="31"/>
  <c r="A229" i="31"/>
  <c r="A228" i="31"/>
  <c r="A227" i="31"/>
  <c r="A226" i="31"/>
  <c r="A225" i="31"/>
  <c r="A224" i="31"/>
  <c r="A223" i="31"/>
  <c r="A222" i="31"/>
  <c r="A221" i="31"/>
  <c r="L146" i="31"/>
  <c r="K146" i="31"/>
  <c r="L145" i="31"/>
  <c r="K145" i="31"/>
  <c r="L144" i="31"/>
  <c r="K144" i="31"/>
  <c r="L143" i="31"/>
  <c r="K143" i="31"/>
  <c r="L142" i="31"/>
  <c r="K142" i="31"/>
  <c r="L141" i="31"/>
  <c r="K141" i="31"/>
  <c r="L140" i="31"/>
  <c r="K140" i="31"/>
  <c r="L139" i="31"/>
  <c r="K139" i="31"/>
  <c r="L138" i="31"/>
  <c r="K138" i="31"/>
  <c r="L137" i="31"/>
  <c r="K137" i="31"/>
  <c r="L136" i="31"/>
  <c r="K136" i="31"/>
  <c r="L135" i="31"/>
  <c r="K135" i="31"/>
  <c r="L134" i="31"/>
  <c r="K134" i="31"/>
  <c r="L133" i="31"/>
  <c r="K133" i="31"/>
  <c r="L132" i="31"/>
  <c r="K132" i="31"/>
  <c r="L131" i="31"/>
  <c r="K131" i="31"/>
  <c r="L130" i="31"/>
  <c r="K130" i="31"/>
  <c r="L129" i="31"/>
  <c r="K129" i="31"/>
  <c r="L128" i="31"/>
  <c r="K128" i="31"/>
  <c r="L127" i="31"/>
  <c r="K127" i="31"/>
  <c r="L126" i="31"/>
  <c r="K126" i="31"/>
  <c r="L125" i="31"/>
  <c r="K125" i="31"/>
  <c r="L124" i="31"/>
  <c r="K124" i="31"/>
  <c r="L123" i="31"/>
  <c r="K123" i="31"/>
  <c r="L122" i="31"/>
  <c r="K122" i="31"/>
  <c r="L121" i="31"/>
  <c r="K121" i="31"/>
  <c r="L120" i="31"/>
  <c r="K120" i="31"/>
  <c r="L119" i="31"/>
  <c r="K119" i="31"/>
  <c r="L118" i="31"/>
  <c r="K118" i="31"/>
  <c r="L117" i="31"/>
  <c r="K117" i="31"/>
  <c r="L116" i="31"/>
  <c r="K116" i="31"/>
  <c r="L115" i="31"/>
  <c r="K115" i="31"/>
  <c r="L114" i="31"/>
  <c r="K114" i="31"/>
  <c r="L113" i="31"/>
  <c r="K113" i="31"/>
  <c r="L112" i="31"/>
  <c r="K112" i="31"/>
  <c r="L111" i="31"/>
  <c r="K111" i="31"/>
  <c r="L110" i="31"/>
  <c r="K110" i="31"/>
  <c r="L109" i="31"/>
  <c r="K109" i="31"/>
  <c r="L108" i="31"/>
  <c r="K108" i="31"/>
  <c r="L107" i="31"/>
  <c r="K107" i="31"/>
  <c r="L106" i="31"/>
  <c r="K106" i="31"/>
  <c r="L105" i="31"/>
  <c r="K105" i="31"/>
  <c r="L104" i="31"/>
  <c r="K104" i="31"/>
  <c r="L103" i="31"/>
  <c r="K103" i="31"/>
  <c r="L102" i="31"/>
  <c r="K102" i="31"/>
  <c r="L101" i="31"/>
  <c r="K101" i="31"/>
  <c r="L100" i="31"/>
  <c r="K100" i="31"/>
  <c r="L99" i="31"/>
  <c r="K99" i="31"/>
  <c r="L98" i="31"/>
  <c r="K98" i="31"/>
  <c r="L97" i="31"/>
  <c r="K97" i="31"/>
  <c r="L96" i="31"/>
  <c r="K96" i="31"/>
  <c r="L95" i="31"/>
  <c r="K95" i="31"/>
  <c r="L94" i="31"/>
  <c r="K94" i="31"/>
  <c r="L93" i="31"/>
  <c r="K93" i="31"/>
  <c r="L92" i="31"/>
  <c r="K92" i="31"/>
  <c r="L91" i="31"/>
  <c r="K91" i="31"/>
  <c r="L90" i="31"/>
  <c r="K90" i="31"/>
  <c r="L89" i="31"/>
  <c r="K89" i="31"/>
  <c r="L88" i="31"/>
  <c r="K88" i="31"/>
  <c r="L87" i="31"/>
  <c r="K87" i="31"/>
  <c r="L86" i="31"/>
  <c r="K86" i="31"/>
  <c r="L85" i="31"/>
  <c r="K85" i="31"/>
  <c r="L84" i="31"/>
  <c r="K84" i="31"/>
  <c r="L83" i="31"/>
  <c r="K83" i="31"/>
  <c r="L82" i="31"/>
  <c r="K82" i="31"/>
  <c r="L81" i="31"/>
  <c r="K81" i="31"/>
  <c r="L80" i="31"/>
  <c r="K80" i="31"/>
  <c r="L79" i="31"/>
  <c r="K79" i="31"/>
  <c r="L78" i="31"/>
  <c r="K78" i="31"/>
  <c r="L77" i="31"/>
  <c r="K77" i="31"/>
  <c r="L76" i="31"/>
  <c r="K76" i="31"/>
  <c r="L75" i="31"/>
  <c r="K75" i="31"/>
  <c r="L74" i="31"/>
  <c r="K74" i="31"/>
  <c r="L73" i="31"/>
  <c r="K73" i="31"/>
  <c r="L72" i="31"/>
  <c r="K72" i="31"/>
  <c r="L71" i="31"/>
  <c r="K71" i="31"/>
  <c r="L70" i="31"/>
  <c r="K70" i="31"/>
  <c r="L69" i="31"/>
  <c r="K69" i="31"/>
  <c r="L68" i="31"/>
  <c r="K68" i="31"/>
  <c r="L67" i="31"/>
  <c r="K67" i="31"/>
  <c r="L66" i="31"/>
  <c r="K66" i="31"/>
  <c r="L65" i="31"/>
  <c r="K65" i="31"/>
  <c r="L64" i="31"/>
  <c r="K64" i="31"/>
  <c r="L63" i="31"/>
  <c r="K63" i="31"/>
  <c r="L62" i="31"/>
  <c r="K62" i="31"/>
  <c r="L61" i="31"/>
  <c r="K61" i="31"/>
  <c r="L60" i="31"/>
  <c r="K60" i="31"/>
  <c r="L59" i="31"/>
  <c r="K59" i="31"/>
  <c r="L58" i="31"/>
  <c r="K58" i="31"/>
  <c r="L57" i="31"/>
  <c r="K57" i="31"/>
  <c r="L56" i="31"/>
  <c r="K56" i="31"/>
  <c r="L55" i="31"/>
  <c r="K55" i="31"/>
  <c r="L54" i="31"/>
  <c r="K54" i="31"/>
  <c r="L53" i="31"/>
  <c r="K53" i="31"/>
  <c r="L52" i="31"/>
  <c r="K52" i="31"/>
  <c r="L51" i="31"/>
  <c r="K51" i="31"/>
  <c r="L50" i="31"/>
  <c r="K50" i="31"/>
  <c r="L49" i="31"/>
  <c r="K49" i="31"/>
  <c r="L48" i="31"/>
  <c r="K48" i="31"/>
  <c r="L47" i="31"/>
  <c r="K47" i="31"/>
  <c r="L46" i="31"/>
  <c r="K46" i="31"/>
  <c r="L45" i="31"/>
  <c r="K45" i="31"/>
  <c r="L44" i="31"/>
  <c r="K44" i="31"/>
  <c r="L43" i="31"/>
  <c r="K43" i="31"/>
  <c r="L42" i="31"/>
  <c r="K42" i="31"/>
  <c r="L41" i="31"/>
  <c r="K41" i="31"/>
  <c r="L40" i="31"/>
  <c r="K40" i="31"/>
  <c r="L39" i="31"/>
  <c r="K39" i="31"/>
  <c r="L38" i="31"/>
  <c r="K38" i="31"/>
  <c r="L37" i="31"/>
  <c r="K37" i="31"/>
  <c r="L36" i="31"/>
  <c r="K36" i="31"/>
  <c r="L35" i="31"/>
  <c r="K35" i="31"/>
  <c r="L34" i="31"/>
  <c r="K34" i="31"/>
  <c r="L33" i="31"/>
  <c r="K33" i="31"/>
  <c r="L32" i="31"/>
  <c r="K32" i="31"/>
  <c r="L31" i="31"/>
  <c r="K31" i="31"/>
  <c r="L30" i="31"/>
  <c r="K30" i="31"/>
  <c r="L29" i="31"/>
  <c r="K29" i="31"/>
  <c r="L28" i="31"/>
  <c r="K28" i="31"/>
  <c r="L27" i="31"/>
  <c r="K27" i="31"/>
  <c r="L26" i="31"/>
  <c r="K26" i="31"/>
  <c r="L25" i="31"/>
  <c r="K25" i="31"/>
  <c r="L24" i="31"/>
  <c r="K24" i="31"/>
  <c r="L23" i="31"/>
  <c r="K23" i="31"/>
  <c r="L22" i="31"/>
  <c r="K22" i="31"/>
  <c r="L21" i="31"/>
  <c r="K21" i="31"/>
  <c r="L20" i="31"/>
  <c r="K20" i="31"/>
  <c r="L19" i="31"/>
  <c r="K19" i="31"/>
  <c r="L18" i="31"/>
  <c r="K18" i="31"/>
  <c r="L17" i="31"/>
  <c r="K17" i="31"/>
  <c r="L16" i="31"/>
  <c r="K16" i="31"/>
  <c r="L15" i="31"/>
  <c r="K15" i="31"/>
  <c r="L14" i="31"/>
  <c r="K14" i="31"/>
  <c r="L13" i="31"/>
  <c r="K13" i="31"/>
  <c r="L12" i="31"/>
  <c r="K12" i="31"/>
  <c r="L11" i="31"/>
  <c r="K11" i="31"/>
  <c r="L10" i="31"/>
  <c r="K10" i="31"/>
  <c r="L9" i="31"/>
  <c r="K9" i="31"/>
  <c r="L8" i="31"/>
  <c r="K8" i="31"/>
  <c r="L7" i="31"/>
  <c r="K7" i="31"/>
  <c r="L6" i="31"/>
  <c r="K6" i="31"/>
  <c r="L5" i="31"/>
  <c r="K5" i="31"/>
  <c r="L4" i="31"/>
  <c r="K4" i="31"/>
  <c r="L3" i="31"/>
  <c r="K3" i="31"/>
  <c r="L2" i="31"/>
  <c r="K2" i="31"/>
  <c r="E473" i="38"/>
  <c r="E471" i="38"/>
  <c r="E469" i="38"/>
  <c r="E466" i="38"/>
  <c r="E464" i="38"/>
  <c r="E462" i="38"/>
  <c r="E460" i="38"/>
  <c r="E457" i="38"/>
  <c r="E455" i="38"/>
  <c r="E453" i="38"/>
  <c r="E451" i="38"/>
  <c r="E449" i="38"/>
  <c r="E447" i="38"/>
  <c r="E444" i="38"/>
  <c r="E441" i="38"/>
  <c r="E439" i="38"/>
  <c r="E437" i="38"/>
  <c r="E435" i="38"/>
  <c r="E433" i="38"/>
  <c r="E431" i="38"/>
  <c r="E428" i="38"/>
  <c r="E426" i="38"/>
  <c r="E424" i="38"/>
  <c r="E422" i="38"/>
  <c r="E420" i="38"/>
  <c r="E417" i="38"/>
  <c r="E415" i="38"/>
  <c r="E413" i="38"/>
  <c r="E410" i="38"/>
  <c r="E408" i="38"/>
  <c r="E406" i="38"/>
  <c r="E404" i="38"/>
  <c r="E402" i="38"/>
  <c r="E400" i="38"/>
  <c r="E398" i="38"/>
  <c r="E396" i="38"/>
  <c r="E394" i="38"/>
  <c r="E392" i="38"/>
  <c r="E390" i="38"/>
  <c r="E387" i="38"/>
  <c r="E385" i="38"/>
  <c r="E383" i="38"/>
  <c r="E381" i="38"/>
  <c r="E379" i="38"/>
  <c r="E375" i="38"/>
  <c r="E373" i="38"/>
  <c r="E371" i="38"/>
  <c r="E369" i="38"/>
  <c r="E367" i="38"/>
  <c r="E365" i="38"/>
  <c r="E363" i="38"/>
  <c r="E361" i="38"/>
  <c r="E359" i="38"/>
  <c r="E357" i="38"/>
  <c r="E354" i="38"/>
  <c r="E352" i="38"/>
  <c r="E351" i="38"/>
  <c r="E349" i="38"/>
  <c r="E344" i="38"/>
  <c r="E342" i="38"/>
  <c r="E340" i="38"/>
  <c r="E338" i="38"/>
  <c r="E336" i="38"/>
  <c r="E334" i="38"/>
  <c r="E332" i="38"/>
  <c r="E330" i="38"/>
  <c r="E328" i="38"/>
  <c r="E323" i="38"/>
  <c r="E321" i="38"/>
  <c r="E319" i="38"/>
  <c r="E317" i="38"/>
  <c r="E315" i="38"/>
  <c r="E313" i="38"/>
  <c r="E311" i="38"/>
  <c r="E307" i="38"/>
  <c r="E305" i="38"/>
  <c r="E303" i="38"/>
  <c r="E300" i="38"/>
  <c r="E298" i="38"/>
  <c r="E293" i="38"/>
  <c r="E291" i="38"/>
  <c r="E289" i="38"/>
  <c r="E287" i="38"/>
  <c r="E284" i="38"/>
  <c r="E282" i="38"/>
  <c r="E280" i="38"/>
  <c r="E278" i="38"/>
  <c r="E276" i="38"/>
  <c r="E274" i="38"/>
  <c r="E272" i="38"/>
  <c r="E270" i="38"/>
  <c r="E269" i="38"/>
  <c r="E266" i="38"/>
  <c r="E263" i="38"/>
  <c r="E261" i="38"/>
  <c r="E3" i="38"/>
  <c r="E259" i="38"/>
  <c r="E257" i="38"/>
  <c r="E255" i="38"/>
  <c r="E253" i="38"/>
  <c r="E251" i="38"/>
  <c r="E248" i="38"/>
  <c r="E246" i="38"/>
  <c r="E244" i="38"/>
  <c r="E241" i="38"/>
  <c r="E239" i="38"/>
  <c r="E236" i="38"/>
  <c r="E234" i="38"/>
  <c r="E232" i="38"/>
  <c r="E229" i="38"/>
  <c r="E227" i="38"/>
  <c r="E225" i="38"/>
  <c r="E222" i="38"/>
  <c r="E220" i="38"/>
  <c r="E218" i="38"/>
  <c r="E216" i="38"/>
  <c r="E214" i="38"/>
  <c r="E212" i="38"/>
  <c r="E210" i="38"/>
  <c r="E208" i="38"/>
  <c r="E206" i="38"/>
  <c r="E202" i="38"/>
  <c r="E200" i="38"/>
  <c r="E198" i="38"/>
  <c r="E196" i="38"/>
  <c r="E194" i="38"/>
  <c r="E192" i="38"/>
  <c r="E190" i="38"/>
  <c r="E188" i="38"/>
  <c r="E186" i="38"/>
  <c r="E184" i="38"/>
  <c r="E181" i="38"/>
  <c r="E179" i="38"/>
  <c r="E177" i="38"/>
  <c r="E175" i="38"/>
  <c r="E172" i="38"/>
  <c r="E169" i="38"/>
  <c r="E166" i="38"/>
  <c r="E164" i="38"/>
  <c r="E162" i="38"/>
  <c r="E160" i="38"/>
  <c r="E158" i="38"/>
  <c r="E156" i="38"/>
  <c r="E152" i="38"/>
  <c r="E150" i="38"/>
  <c r="E147" i="38"/>
  <c r="E145" i="38"/>
  <c r="E143" i="38"/>
  <c r="E141" i="38"/>
  <c r="E139" i="38"/>
  <c r="E137" i="38"/>
  <c r="E135" i="38"/>
  <c r="E133" i="38"/>
  <c r="E131" i="38"/>
  <c r="E129" i="38"/>
  <c r="E127" i="38"/>
  <c r="E125" i="38"/>
  <c r="E123" i="38"/>
  <c r="E121" i="38"/>
  <c r="E119" i="38"/>
  <c r="E117" i="38"/>
  <c r="E115" i="38"/>
  <c r="E112" i="38"/>
  <c r="E110" i="38"/>
  <c r="E107" i="38"/>
  <c r="E105" i="38"/>
  <c r="E103" i="38"/>
  <c r="E101" i="38"/>
  <c r="E99" i="38"/>
  <c r="E98" i="38"/>
  <c r="E96" i="38"/>
  <c r="E94" i="38"/>
  <c r="E92" i="38"/>
  <c r="E90" i="38"/>
  <c r="E88" i="38"/>
  <c r="E86" i="38"/>
  <c r="E84" i="38"/>
  <c r="E79" i="38"/>
  <c r="E77" i="38"/>
  <c r="E75" i="38"/>
  <c r="E73" i="38"/>
  <c r="E69" i="38"/>
  <c r="E66" i="38"/>
  <c r="E64" i="38"/>
  <c r="E62" i="38"/>
  <c r="E60" i="38"/>
  <c r="E56" i="38"/>
  <c r="E54" i="38"/>
  <c r="E52" i="38"/>
  <c r="E50" i="38"/>
  <c r="E48" i="38"/>
  <c r="E45" i="38"/>
  <c r="E43" i="38"/>
  <c r="E41" i="38"/>
  <c r="E39" i="38"/>
  <c r="E37" i="38"/>
  <c r="E35" i="38"/>
  <c r="E33" i="38"/>
  <c r="E31" i="38"/>
  <c r="E29" i="38"/>
  <c r="E27" i="38"/>
  <c r="E25" i="38"/>
  <c r="E24" i="38"/>
  <c r="E22" i="38"/>
  <c r="E20" i="38"/>
  <c r="E18" i="38"/>
  <c r="E17" i="38"/>
  <c r="E15" i="38"/>
  <c r="E13" i="38"/>
  <c r="E11" i="38"/>
  <c r="E9" i="38"/>
  <c r="E7" i="38"/>
  <c r="E5" i="38"/>
</calcChain>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P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R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S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U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V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W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M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O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P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Q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R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S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T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<sst xmlns="http://schemas.openxmlformats.org/spreadsheetml/2006/main" count="10218" uniqueCount="3078">
  <si>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</si>
  <si>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</si>
  <si>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</si>
  <si>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</si>
  <si>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</si>
  <si>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</si>
  <si>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</si>
  <si>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</si>
  <si>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</si>
  <si>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</si>
  <si>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</si>
  <si>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</si>
  <si>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</si>
  <si>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</si>
  <si>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</si>
  <si>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</si>
  <si>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</si>
  <si>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</si>
  <si>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</si>
  <si>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</si>
  <si>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</si>
  <si>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</si>
  <si>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</si>
  <si>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</si>
  <si>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</si>
  <si>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</si>
  <si>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</si>
  <si>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</si>
  <si>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</si>
  <si>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</si>
  <si>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</si>
  <si>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</si>
  <si>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</si>
  <si>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</si>
  <si>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</si>
  <si>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</si>
  <si>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</si>
  <si>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</si>
  <si>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</si>
  <si>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</si>
  <si>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</si>
  <si>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</si>
  <si>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</si>
  <si>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</si>
  <si>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</si>
  <si>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</si>
  <si>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</si>
  <si>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</si>
  <si>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</si>
  <si>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</si>
  <si>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</si>
  <si>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</si>
  <si>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</si>
  <si>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</si>
  <si>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</si>
  <si>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</si>
  <si>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</si>
  <si>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</si>
  <si>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</si>
  <si>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</si>
  <si>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</si>
  <si>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</si>
  <si>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</si>
  <si>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</si>
  <si>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</si>
  <si>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</si>
  <si>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</si>
  <si>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</si>
  <si>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</si>
  <si>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</si>
  <si>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</si>
  <si>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</si>
  <si>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</si>
  <si>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</si>
  <si>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</si>
  <si>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</si>
  <si>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</si>
  <si>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</si>
  <si>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</si>
  <si>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</si>
  <si>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</si>
  <si>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</si>
  <si>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</si>
  <si>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</si>
  <si>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</si>
  <si>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</si>
  <si>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</si>
  <si>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</si>
  <si>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</si>
  <si>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</si>
  <si>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</si>
  <si>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</si>
  <si>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</si>
  <si>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</si>
  <si>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</si>
  <si>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все в офисе</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</si>
  <si>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</si>
  <si>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</si>
  <si>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</si>
  <si>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</si>
  <si>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</si>
  <si>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</si>
  <si>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</si>
  <si>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</si>
  <si>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</si>
  <si>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</si>
  <si>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</si>
  <si>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</si>
  <si>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</si>
  <si>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</si>
  <si>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</si>
  <si>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</si>
  <si>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</si>
  <si>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</si>
  <si>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</si>
  <si>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</si>
  <si>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</si>
  <si>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</si>
  <si>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</si>
  <si>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</si>
  <si>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</si>
  <si>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</si>
  <si>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</si>
  <si>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</si>
  <si>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</si>
  <si>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</si>
  <si>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</si>
  <si>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</si>
  <si>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</si>
  <si>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</si>
  <si>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</si>
  <si>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</si>
  <si>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</si>
  <si>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</si>
  <si>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</si>
  <si>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</si>
  <si>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</si>
  <si>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</si>
  <si>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</si>
  <si>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</si>
  <si>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</si>
  <si>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</si>
  <si>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</si>
  <si>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</si>
  <si>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</si>
  <si>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</si>
  <si>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</si>
  <si>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</si>
  <si>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</si>
  <si>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</si>
  <si>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</si>
  <si>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</si>
  <si>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</si>
  <si>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</si>
  <si>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</si>
  <si>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</si>
  <si>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</si>
  <si>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</si>
  <si>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</si>
  <si>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</si>
  <si>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</si>
  <si>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</si>
  <si>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</si>
  <si>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</si>
  <si>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</si>
  <si>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</si>
  <si>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</si>
  <si>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</si>
  <si>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</si>
  <si>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</si>
  <si>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</si>
  <si>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</si>
  <si>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</si>
  <si>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</si>
  <si>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</si>
  <si>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</si>
  <si>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</si>
  <si>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</si>
  <si>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</si>
  <si>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</si>
  <si>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</si>
  <si>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</si>
  <si>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</si>
  <si>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</si>
  <si>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</si>
  <si>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</si>
  <si>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</si>
  <si>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</si>
  <si>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</si>
  <si>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</si>
  <si>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</si>
  <si>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</si>
  <si>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</si>
  <si>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</si>
  <si>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</si>
  <si>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</si>
  <si>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</si>
  <si>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</si>
  <si>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</si>
  <si>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</si>
  <si>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</si>
  <si>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</si>
  <si>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</si>
  <si>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</si>
  <si>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</si>
  <si>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</si>
  <si>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</si>
  <si>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</si>
  <si>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</si>
  <si>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</si>
  <si>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</si>
  <si>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</si>
  <si>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</si>
  <si>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</si>
  <si>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</si>
  <si>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</si>
  <si>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</si>
  <si>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</si>
  <si>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</si>
  <si>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</si>
  <si>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</si>
  <si>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</si>
  <si>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</si>
  <si>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</si>
  <si>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</si>
  <si>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</si>
  <si>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</si>
  <si>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</si>
  <si>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</si>
  <si>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</si>
  <si>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</si>
  <si>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</si>
  <si>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</si>
  <si>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</si>
  <si>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</si>
  <si>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</si>
  <si>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</si>
  <si>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</si>
  <si>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</si>
  <si>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</si>
  <si>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</si>
  <si>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</si>
  <si>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</si>
  <si>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</si>
  <si>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</si>
  <si>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</si>
  <si>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</si>
  <si>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</si>
  <si>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</si>
  <si>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</si>
  <si>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</si>
  <si>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</si>
  <si>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</si>
  <si>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</si>
  <si>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</si>
  <si>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</si>
  <si>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</si>
  <si>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</si>
  <si>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</si>
  <si>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</si>
  <si>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</si>
  <si>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</si>
  <si>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</si>
  <si>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</si>
  <si>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</si>
  <si>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</si>
  <si>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</si>
  <si>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</si>
  <si>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</si>
  <si>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</si>
  <si>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</si>
  <si>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</si>
  <si>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</si>
  <si>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</si>
  <si>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</si>
  <si>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</si>
  <si>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</si>
  <si>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</si>
  <si>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</si>
  <si>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</si>
  <si>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</si>
  <si>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</si>
  <si>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</si>
  <si>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</si>
  <si>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</si>
  <si>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</si>
  <si>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</si>
  <si>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</si>
  <si>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</si>
  <si>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</si>
  <si>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</si>
  <si>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</si>
  <si>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</si>
  <si>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</si>
  <si>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</si>
  <si>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</si>
  <si>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</si>
  <si>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</si>
  <si>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</si>
  <si>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</si>
  <si>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</si>
  <si>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</si>
  <si>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</si>
  <si>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</si>
  <si>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</si>
  <si>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</si>
  <si>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</si>
  <si>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А1</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</si>
  <si>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</si>
  <si>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</si>
  <si>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</si>
  <si>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</si>
  <si>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</si>
  <si>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</si>
  <si>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</si>
  <si>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</si>
  <si>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</si>
  <si>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</si>
  <si>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</si>
  <si>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</si>
  <si>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</si>
  <si>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</si>
  <si>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</si>
  <si>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</si>
  <si>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</si>
  <si>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</si>
  <si>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</si>
  <si>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</si>
  <si>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</si>
  <si>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</si>
  <si>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</si>
  <si>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</si>
  <si>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</si>
  <si>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</si>
  <si>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</si>
  <si>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</si>
  <si>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</si>
  <si>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</si>
  <si>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</si>
  <si>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</si>
  <si>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</si>
  <si>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</si>
  <si>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</si>
  <si>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</si>
  <si>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</si>
  <si>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</si>
  <si>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</si>
  <si>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</si>
  <si>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</si>
  <si>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</si>
  <si>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</si>
  <si>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</si>
  <si>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</si>
  <si>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</si>
  <si>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</si>
  <si>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</si>
  <si>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</si>
  <si>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</si>
  <si>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</si>
  <si>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</si>
  <si>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</si>
  <si>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</si>
  <si>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</si>
  <si>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</si>
  <si>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</si>
  <si>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</si>
  <si>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</si>
  <si>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</si>
  <si>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</si>
  <si>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</si>
  <si>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</si>
  <si>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</si>
  <si>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</si>
  <si>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</si>
  <si>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</si>
  <si>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</si>
  <si>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</si>
  <si>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</si>
  <si>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</si>
  <si>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</si>
  <si>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</si>
  <si>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</si>
  <si>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</si>
  <si>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</si>
  <si>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</si>
  <si>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</si>
  <si>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</si>
  <si>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</si>
  <si>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</si>
  <si>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</si>
  <si>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</si>
  <si>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</si>
  <si>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</si>
  <si>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</si>
  <si>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</si>
  <si>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</si>
  <si>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</si>
  <si>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</si>
  <si>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</si>
  <si>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</si>
  <si>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</si>
  <si>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</si>
  <si>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</si>
  <si>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</si>
  <si>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</si>
  <si>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</si>
  <si>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</si>
  <si>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</si>
  <si>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</si>
  <si>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</si>
  <si>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</si>
  <si>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</si>
  <si>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</si>
  <si>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</si>
  <si>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</si>
  <si>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</si>
  <si>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</si>
  <si>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</si>
  <si>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</si>
  <si>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</si>
  <si>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</si>
  <si>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</si>
  <si>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</si>
  <si>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</si>
  <si>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</si>
  <si>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</si>
  <si>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</si>
  <si>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</si>
  <si>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</si>
  <si>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</si>
  <si>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</si>
  <si>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</si>
  <si>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</si>
  <si>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</si>
  <si>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</si>
  <si>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</si>
  <si>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</si>
  <si>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</si>
  <si>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</si>
  <si>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</si>
  <si>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</si>
  <si>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</si>
  <si>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</si>
  <si>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</si>
  <si>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</si>
  <si>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</si>
  <si>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</si>
  <si>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</si>
  <si>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</si>
  <si>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</si>
  <si>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</si>
  <si>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</si>
  <si>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</si>
  <si>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</si>
  <si>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</si>
  <si>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</si>
  <si>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</si>
  <si>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нач.логистики</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</si>
  <si>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</si>
  <si>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</si>
  <si>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</si>
  <si>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</si>
  <si>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</si>
  <si>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</si>
  <si>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</si>
  <si>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</si>
  <si>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</si>
  <si>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</si>
  <si>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</si>
  <si>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</si>
  <si>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</si>
  <si>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</si>
  <si>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</si>
  <si>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</si>
  <si>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</si>
  <si>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</si>
  <si>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</si>
  <si>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</si>
  <si>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</si>
  <si>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</si>
  <si>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</si>
  <si>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</si>
  <si>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</si>
  <si>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</si>
  <si>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</si>
  <si>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</si>
  <si>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</si>
  <si>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</si>
  <si>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</si>
  <si>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</si>
  <si>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</si>
  <si>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</si>
  <si>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</si>
  <si>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</si>
  <si>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</si>
  <si>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</si>
  <si>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</si>
  <si>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</si>
  <si>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</si>
  <si>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</si>
  <si>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</si>
  <si>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</si>
  <si>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</si>
  <si>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</si>
  <si>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</si>
  <si>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</si>
  <si>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</si>
  <si>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</si>
  <si>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</si>
  <si>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</si>
  <si>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</si>
  <si>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</si>
  <si>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</si>
  <si>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</si>
  <si>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</si>
  <si>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</si>
  <si>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</si>
  <si>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</si>
  <si>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</si>
  <si>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</si>
  <si>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Содержание</t>
  </si>
  <si>
    <t>Где взять</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</si>
  <si>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</si>
  <si>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</si>
  <si>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</si>
  <si>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</si>
  <si>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</si>
  <si>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</si>
  <si>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</si>
  <si>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</si>
  <si>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</si>
  <si>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</si>
  <si>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</si>
  <si>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</si>
  <si>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</si>
  <si>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</si>
  <si>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</si>
  <si>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</si>
  <si>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</si>
  <si>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</si>
  <si>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</si>
  <si>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</si>
  <si>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</si>
  <si>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</si>
  <si>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</si>
  <si>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</si>
  <si>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</si>
  <si>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</si>
  <si>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</si>
  <si>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</si>
  <si>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</si>
  <si>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</si>
  <si>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</si>
  <si>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</si>
  <si>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</si>
  <si>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</si>
  <si>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</si>
  <si>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бухгалтерия</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</si>
  <si>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</si>
  <si>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</si>
  <si>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</si>
  <si>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</si>
  <si>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</si>
  <si>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</si>
  <si>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</si>
  <si>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</si>
  <si>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</si>
  <si>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</si>
  <si>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</si>
  <si>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что тестируем в тексте письма</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</si>
  <si>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</si>
  <si>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</si>
  <si>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</si>
  <si>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</si>
  <si>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</si>
  <si>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</si>
  <si>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</si>
  <si>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</si>
  <si>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</si>
  <si>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</si>
  <si>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</si>
  <si>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</si>
  <si>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</si>
  <si>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</si>
  <si>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</si>
  <si>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</si>
  <si>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</si>
  <si>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</si>
  <si>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</si>
  <si>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</si>
  <si>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</si>
  <si>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</si>
  <si>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</si>
  <si>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</si>
  <si>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</si>
  <si>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</si>
  <si>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</si>
  <si>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</si>
  <si>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</si>
  <si>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</si>
  <si>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</si>
  <si>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</si>
  <si>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</si>
  <si>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</si>
  <si>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</si>
  <si>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</si>
  <si>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</si>
  <si>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</si>
  <si>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</si>
  <si>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</si>
  <si>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</si>
  <si>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</si>
  <si>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</si>
  <si>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</si>
  <si>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</si>
  <si>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</si>
  <si>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</si>
  <si>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</si>
  <si>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</si>
  <si>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</si>
  <si>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</si>
  <si>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</si>
  <si>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</si>
  <si>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</si>
  <si>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</si>
  <si>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</si>
  <si>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</si>
  <si>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</si>
  <si>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</si>
  <si>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</si>
  <si>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</si>
  <si>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</si>
  <si>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</si>
  <si>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</si>
  <si>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</si>
  <si>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</si>
  <si>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</si>
  <si>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</si>
  <si>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</si>
  <si>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</si>
  <si>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</si>
  <si>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</si>
  <si>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</si>
  <si>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</si>
  <si>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</si>
  <si>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</si>
  <si>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</si>
  <si>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</si>
  <si>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</si>
  <si>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</si>
  <si>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</si>
  <si>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</si>
  <si>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</si>
  <si>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</si>
  <si>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</si>
  <si>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</si>
  <si>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</si>
  <si>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</si>
  <si>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</si>
  <si>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</si>
  <si>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</si>
  <si>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</si>
  <si>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</si>
  <si>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</si>
  <si>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</si>
  <si>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</si>
  <si>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</si>
  <si>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</si>
  <si>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</si>
  <si>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</si>
  <si>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</si>
  <si>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</si>
  <si>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</si>
  <si>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</si>
  <si>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</si>
  <si>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</si>
  <si>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</si>
  <si>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</si>
  <si>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</si>
  <si>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</si>
  <si>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</si>
  <si>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</si>
  <si>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</si>
  <si>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</si>
  <si>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</si>
  <si>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</si>
  <si>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</si>
  <si>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</si>
  <si>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</si>
  <si>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</si>
  <si>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</si>
  <si>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</si>
  <si>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</si>
  <si>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</si>
  <si>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</si>
  <si>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</si>
  <si>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</si>
  <si>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</si>
  <si>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</si>
  <si>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</si>
  <si>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</si>
  <si>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</si>
  <si>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</si>
  <si>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</si>
  <si>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</si>
  <si>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</si>
  <si>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</si>
  <si>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</si>
  <si>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</si>
  <si>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</si>
  <si>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</si>
  <si>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</si>
  <si>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</si>
  <si>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</si>
  <si>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</si>
  <si>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</si>
  <si>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</si>
  <si>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</si>
  <si>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</si>
  <si>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</si>
  <si>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</si>
  <si>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</si>
  <si>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</si>
  <si>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</si>
  <si>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</si>
  <si>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</si>
  <si>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</si>
  <si>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</si>
  <si>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</si>
  <si>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</si>
  <si>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</si>
  <si>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</si>
  <si>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</si>
  <si>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</si>
  <si>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</si>
  <si>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</si>
  <si>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</si>
  <si>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</si>
  <si>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</si>
  <si>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</si>
  <si>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</si>
  <si>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</si>
  <si>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</si>
  <si>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</si>
  <si>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</si>
  <si>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</si>
  <si>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</si>
  <si>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</si>
  <si>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</si>
  <si>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</si>
  <si>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</si>
  <si>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</si>
  <si>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</si>
  <si>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</si>
  <si>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</si>
  <si>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</si>
  <si>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</si>
  <si>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</si>
  <si>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</si>
  <si>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</si>
  <si>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</si>
  <si>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</si>
  <si>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</si>
  <si>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</si>
  <si>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</si>
  <si>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</si>
  <si>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</si>
  <si>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</si>
  <si>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</si>
  <si>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</si>
  <si>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</si>
  <si>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</si>
  <si>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</si>
  <si>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</si>
  <si>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</si>
  <si>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</si>
  <si>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</si>
  <si>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</si>
  <si>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</si>
  <si>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</si>
  <si>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</si>
  <si>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</si>
  <si>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</si>
  <si>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</si>
  <si>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</si>
  <si>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</si>
  <si>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</si>
  <si>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</si>
  <si>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</si>
  <si>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</si>
  <si>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</si>
  <si>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</si>
  <si>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</si>
  <si>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</si>
  <si>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</si>
  <si>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</si>
  <si>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</si>
  <si>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</si>
  <si>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</si>
  <si>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</si>
  <si>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</si>
  <si>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</si>
  <si>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</si>
  <si>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</si>
  <si>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</si>
  <si>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</si>
  <si>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</si>
  <si>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</si>
  <si>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</si>
  <si>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</si>
  <si>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</si>
  <si>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</si>
  <si>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</si>
  <si>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</si>
  <si>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</si>
  <si>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</si>
  <si>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</si>
  <si>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</si>
  <si>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</si>
  <si>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</si>
  <si>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</si>
  <si>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</si>
  <si>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</si>
  <si>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</si>
  <si>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</si>
  <si>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</si>
  <si>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</si>
  <si>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</si>
  <si>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</si>
  <si>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</si>
  <si>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</si>
  <si>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</si>
  <si>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</si>
  <si>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</si>
  <si>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</si>
  <si>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</si>
  <si>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</si>
  <si>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</si>
  <si>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</si>
  <si>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</si>
  <si>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</si>
  <si>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</si>
  <si>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</si>
  <si>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</si>
  <si>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</si>
  <si>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</si>
  <si>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</si>
  <si>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</si>
  <si>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</si>
  <si>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</si>
  <si>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</si>
  <si>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</si>
  <si>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</si>
  <si>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</si>
  <si>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</si>
  <si>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</si>
  <si>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</si>
  <si>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</si>
  <si>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</si>
  <si>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</si>
  <si>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</si>
  <si>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</si>
  <si>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</si>
  <si>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</si>
  <si>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</si>
  <si>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</si>
  <si>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</si>
  <si>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</si>
  <si>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</si>
  <si>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</si>
  <si>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</si>
  <si>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</si>
  <si>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</si>
  <si>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</si>
  <si>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</si>
  <si>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</si>
  <si>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</si>
  <si>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</si>
  <si>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</si>
  <si>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</si>
  <si>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</si>
  <si>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</si>
  <si>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</si>
  <si>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</si>
  <si>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</si>
  <si>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</si>
  <si>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</si>
  <si>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</si>
  <si>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</si>
  <si>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</si>
  <si>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</si>
  <si>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</si>
  <si>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</si>
  <si>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</si>
  <si>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</si>
  <si>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</si>
  <si>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</si>
  <si>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</si>
  <si>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</si>
  <si>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</si>
  <si>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</si>
  <si>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</si>
  <si>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</si>
  <si>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</si>
  <si>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</si>
  <si>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</si>
  <si>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</si>
  <si>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</si>
  <si>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</si>
  <si>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</si>
  <si>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</si>
  <si>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</si>
  <si>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</si>
  <si>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</si>
  <si>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</si>
  <si>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</si>
  <si>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</si>
  <si>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</si>
  <si>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</si>
  <si>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</si>
  <si>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</si>
  <si>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</si>
  <si>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</si>
  <si>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</si>
  <si>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</si>
  <si>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</si>
  <si>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</si>
  <si>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</si>
  <si>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</si>
  <si>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</si>
  <si>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</si>
  <si>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</si>
  <si>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</si>
  <si>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</si>
  <si>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</si>
  <si>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</si>
  <si>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</si>
  <si>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</si>
  <si>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</si>
  <si>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</si>
  <si>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</si>
  <si>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</si>
  <si>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</si>
  <si>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</si>
  <si>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</si>
  <si>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</si>
  <si>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</si>
  <si>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</si>
  <si>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</si>
  <si>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</si>
  <si>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</si>
  <si>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</si>
  <si>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</si>
  <si>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</si>
  <si>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</si>
  <si>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</si>
  <si>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</si>
  <si>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</si>
  <si>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</si>
  <si>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</si>
  <si>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</si>
  <si>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</si>
  <si>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</si>
  <si>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</si>
  <si>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</si>
  <si>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</si>
  <si>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</si>
  <si>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</si>
  <si>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</si>
  <si>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</si>
  <si>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</si>
  <si>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</si>
  <si>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</si>
  <si>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</si>
  <si>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</si>
  <si>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</si>
  <si>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</si>
  <si>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</si>
  <si>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</si>
  <si>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</si>
  <si>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</si>
  <si>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</si>
  <si>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</si>
  <si>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</si>
  <si>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</si>
  <si>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</si>
  <si>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</si>
  <si>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</si>
  <si>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</si>
  <si>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</si>
  <si>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</si>
  <si>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</si>
  <si>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</si>
  <si>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</si>
  <si>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</si>
  <si>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</si>
  <si>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</si>
  <si>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</si>
  <si>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</si>
  <si>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</si>
  <si>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</si>
  <si>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</si>
  <si>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</si>
  <si>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</si>
  <si>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</si>
  <si>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</si>
  <si>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</si>
  <si>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</si>
  <si>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</si>
  <si>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</si>
  <si>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</si>
  <si>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</si>
  <si>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</si>
  <si>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</si>
  <si>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</si>
  <si>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</si>
  <si>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</si>
  <si>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</si>
  <si>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</si>
  <si>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</si>
  <si>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</si>
  <si>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</si>
  <si>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</si>
  <si>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</si>
  <si>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</si>
  <si>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</si>
  <si>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</si>
  <si>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</si>
  <si>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</si>
  <si>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</si>
  <si>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</si>
  <si>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</si>
  <si>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</si>
  <si>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</si>
  <si>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</si>
  <si>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</si>
  <si>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</si>
  <si>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</si>
  <si>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</si>
  <si>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</si>
  <si>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</si>
  <si>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</si>
  <si>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</si>
  <si>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</si>
  <si>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</si>
  <si>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</si>
  <si>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</si>
  <si>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</si>
  <si>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</si>
  <si>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</si>
  <si>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</si>
  <si>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</si>
  <si>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</si>
  <si>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</si>
  <si>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</si>
  <si>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</si>
  <si>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</si>
  <si>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</si>
  <si>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</si>
  <si>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</si>
  <si>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</si>
  <si>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</si>
  <si>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</si>
  <si>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</si>
  <si>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</si>
  <si>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</si>
  <si>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</si>
  <si>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</si>
  <si>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</si>
  <si>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</si>
  <si>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</si>
  <si>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</si>
  <si>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</si>
  <si>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</si>
  <si>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</si>
  <si>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</si>
  <si>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</si>
  <si>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</si>
  <si>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</si>
  <si>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</si>
  <si>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</si>
  <si>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</si>
  <si>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</si>
  <si>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</si>
  <si>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</si>
  <si>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</si>
  <si>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</si>
  <si>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</si>
  <si>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</si>
  <si>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</si>
  <si>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</si>
  <si>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</si>
  <si>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</si>
  <si>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</si>
  <si>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</si>
  <si>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</si>
  <si>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</si>
  <si>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</si>
  <si>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</si>
  <si>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</si>
  <si>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</si>
  <si>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</si>
  <si>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</si>
  <si>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</si>
  <si>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</si>
  <si>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</si>
  <si>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</si>
  <si>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</si>
  <si>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</si>
  <si>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</si>
  <si>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</si>
  <si>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</si>
  <si>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</si>
  <si>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</si>
  <si>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</si>
  <si>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</si>
  <si>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</si>
  <si>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</si>
  <si>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</si>
  <si>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</si>
  <si>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</si>
  <si>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</si>
  <si>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</si>
  <si>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</si>
  <si>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</si>
  <si>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</si>
  <si>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</si>
  <si>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</si>
  <si>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</si>
  <si>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</si>
  <si>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</si>
  <si>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</si>
  <si>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</si>
  <si>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</si>
  <si>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</si>
  <si>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</si>
  <si>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</si>
  <si>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</si>
  <si>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</si>
  <si>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</si>
  <si>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</si>
  <si>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</si>
  <si>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</si>
  <si>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</si>
  <si>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</si>
  <si>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</si>
  <si>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</si>
  <si>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</si>
  <si>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</si>
  <si>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</si>
  <si>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</si>
  <si>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</si>
  <si>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</si>
  <si>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</si>
  <si>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</si>
  <si>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</si>
  <si>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</si>
  <si>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</si>
  <si>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</si>
  <si>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</si>
  <si>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</si>
  <si>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</si>
  <si>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</si>
  <si>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</si>
  <si>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Освоить он-лайн сервис для коммунальных платежей</t>
  </si>
  <si>
    <t>M71</t>
  </si>
  <si>
    <t>Точных А.К.</t>
  </si>
  <si>
    <t>Нач.службы внутреннего аудита</t>
  </si>
  <si>
    <t>Каменский В.П.</t>
  </si>
  <si>
    <t>Ожидаются действия</t>
  </si>
  <si>
    <t>M73</t>
  </si>
  <si>
    <t>M72</t>
  </si>
  <si>
    <t>по вашей заявке</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</si>
  <si>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</si>
  <si>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</si>
  <si>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</si>
  <si>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</si>
  <si>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</si>
  <si>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</si>
  <si>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</si>
  <si>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</si>
  <si>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</si>
  <si>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</si>
  <si>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</si>
  <si>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</si>
  <si>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</si>
  <si>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</si>
  <si>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</si>
  <si>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</si>
  <si>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</si>
  <si>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</si>
  <si>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</si>
  <si>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</si>
  <si>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</si>
  <si>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</si>
  <si>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</si>
  <si>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</si>
  <si>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</si>
  <si>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</si>
  <si>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</si>
  <si>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</si>
  <si>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</si>
  <si>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</si>
  <si>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</si>
  <si>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</si>
  <si>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</si>
  <si>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</si>
  <si>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</si>
  <si>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</si>
  <si>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</si>
  <si>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</si>
  <si>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</si>
  <si>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</si>
  <si>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</si>
  <si>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</si>
  <si>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</si>
  <si>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</si>
  <si>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</si>
  <si>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</si>
  <si>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</si>
  <si>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</si>
  <si>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</si>
  <si>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</si>
  <si>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</si>
  <si>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</si>
  <si>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</si>
  <si>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</si>
  <si>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</si>
  <si>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</si>
  <si>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</si>
  <si>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</si>
  <si>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</si>
  <si>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</si>
  <si>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</si>
  <si>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</si>
  <si>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</si>
  <si>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</si>
  <si>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</si>
  <si>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</si>
  <si>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</si>
  <si>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</si>
  <si>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</si>
  <si>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</si>
  <si>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</si>
  <si>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</si>
  <si>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</si>
  <si>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</si>
  <si>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</si>
  <si>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</si>
  <si>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</si>
  <si>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</si>
  <si>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</si>
  <si>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</si>
  <si>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</si>
  <si>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</si>
  <si>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</si>
  <si>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</si>
  <si>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</si>
  <si>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</si>
  <si>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</si>
  <si>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</si>
  <si>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</si>
  <si>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</si>
  <si>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</si>
  <si>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</si>
  <si>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</si>
  <si>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</si>
  <si>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</si>
  <si>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</si>
  <si>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</si>
  <si>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</si>
  <si>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</si>
  <si>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</si>
  <si>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</si>
  <si>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</si>
  <si>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</si>
  <si>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</si>
  <si>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</si>
  <si>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</si>
  <si>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</si>
  <si>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</si>
  <si>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</si>
  <si>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</si>
  <si>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</si>
  <si>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</si>
  <si>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</si>
  <si>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</si>
  <si>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</si>
  <si>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</si>
  <si>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</si>
  <si>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</si>
  <si>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</si>
  <si>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</si>
  <si>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</si>
  <si>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</si>
  <si>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</si>
  <si>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</si>
  <si>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</si>
  <si>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</si>
  <si>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</si>
  <si>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</si>
  <si>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</si>
  <si>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</si>
  <si>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</si>
  <si>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</si>
  <si>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</si>
  <si>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</si>
  <si>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</si>
  <si>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</si>
  <si>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</si>
  <si>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</si>
  <si>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</si>
  <si>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</si>
  <si>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</si>
  <si>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</si>
  <si>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</si>
  <si>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</si>
  <si>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</si>
  <si>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</si>
  <si>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</si>
  <si>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</si>
  <si>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</si>
  <si>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</si>
  <si>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</si>
  <si>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</si>
  <si>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</si>
  <si>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</si>
  <si>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</si>
  <si>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</si>
  <si>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</si>
  <si>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</si>
  <si>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</si>
  <si>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</si>
  <si>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</si>
  <si>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</si>
  <si>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</si>
  <si>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</si>
  <si>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</si>
  <si>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</si>
  <si>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</si>
  <si>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</si>
  <si>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</si>
  <si>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</si>
  <si>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</si>
  <si>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</si>
  <si>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</si>
  <si>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</si>
  <si>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</si>
  <si>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</si>
  <si>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</si>
  <si>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</si>
  <si>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</si>
  <si>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</si>
  <si>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</si>
  <si>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</si>
  <si>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</si>
  <si>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</si>
  <si>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</si>
  <si>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</si>
  <si>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</si>
  <si>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</si>
  <si>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</si>
  <si>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</si>
  <si>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</si>
  <si>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</si>
  <si>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</si>
  <si>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</si>
  <si>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</si>
  <si>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</si>
  <si>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</si>
  <si>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</si>
  <si>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</si>
  <si>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</si>
  <si>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</si>
  <si>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</si>
  <si>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</si>
  <si>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</si>
  <si>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</si>
  <si>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</si>
  <si>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</si>
  <si>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</si>
  <si>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</si>
  <si>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</si>
  <si>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</si>
  <si>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</si>
  <si>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</si>
  <si>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</si>
  <si>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</si>
  <si>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</si>
  <si>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</si>
  <si>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</si>
  <si>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</si>
  <si>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</si>
  <si>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</si>
  <si>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</si>
  <si>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</si>
  <si>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</si>
  <si>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</si>
  <si>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</si>
  <si>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</si>
  <si>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</si>
  <si>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</si>
  <si>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</si>
  <si>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</si>
  <si>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</si>
  <si>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</si>
  <si>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</si>
  <si>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</si>
  <si>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</si>
  <si>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</si>
  <si>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</si>
  <si>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</si>
  <si>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</si>
  <si>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</si>
  <si>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</si>
  <si>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</si>
  <si>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</si>
  <si>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</si>
  <si>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</si>
  <si>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</si>
  <si>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</si>
  <si>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</si>
  <si>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</si>
  <si>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</si>
  <si>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</si>
  <si>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</si>
  <si>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</si>
  <si>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</si>
  <si>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</si>
  <si>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</si>
  <si>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</si>
  <si>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</si>
  <si>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</si>
  <si>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</si>
  <si>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</si>
  <si>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</si>
  <si>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</si>
  <si>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</si>
  <si>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</si>
  <si>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</si>
  <si>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</si>
  <si>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</si>
  <si>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</si>
  <si>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</si>
  <si>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</si>
  <si>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</si>
  <si>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</si>
  <si>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</si>
  <si>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</si>
  <si>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</si>
  <si>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</si>
  <si>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</si>
  <si>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</si>
  <si>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</si>
  <si>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</si>
  <si>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</si>
  <si>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</si>
  <si>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</si>
  <si>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</si>
  <si>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</si>
  <si>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</si>
  <si>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</si>
  <si>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</si>
  <si>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</si>
  <si>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</si>
  <si>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</si>
  <si>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</si>
  <si>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</si>
  <si>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</si>
  <si>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</si>
  <si>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</si>
  <si>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</si>
  <si>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</si>
  <si>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</si>
  <si>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</si>
  <si>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</si>
  <si>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</si>
  <si>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</si>
  <si>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</si>
  <si>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</si>
  <si>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</si>
  <si>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</si>
  <si>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</si>
  <si>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</si>
  <si>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</si>
  <si>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</si>
  <si>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</si>
  <si>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</si>
  <si>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</si>
  <si>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</si>
  <si>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</si>
  <si>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</si>
  <si>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</si>
  <si>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</si>
  <si>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</si>
  <si>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</si>
  <si>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</si>
  <si>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</si>
  <si>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</si>
  <si>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</si>
  <si>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</si>
  <si>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</si>
  <si>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</si>
  <si>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</si>
  <si>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</si>
  <si>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</si>
  <si>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</si>
  <si>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</si>
  <si>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</si>
  <si>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</si>
  <si>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</si>
  <si>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</si>
  <si>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</si>
  <si>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</si>
  <si>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</si>
  <si>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</si>
  <si>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</si>
  <si>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</si>
  <si>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</si>
  <si>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</si>
  <si>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</si>
  <si>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</si>
  <si>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</si>
  <si>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</si>
  <si>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</si>
  <si>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</si>
  <si>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</si>
  <si>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</si>
  <si>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</si>
  <si>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</si>
  <si>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</si>
  <si>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</si>
  <si>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</si>
  <si>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</si>
  <si>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</si>
  <si>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</si>
  <si>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</si>
  <si>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</si>
  <si>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</si>
  <si>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</si>
  <si>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</si>
  <si>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</si>
  <si>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</si>
  <si>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</si>
  <si>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</si>
  <si>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конструктор/текст (только для MS)</t>
  </si>
  <si>
    <t>W12</t>
  </si>
  <si>
    <t>нужен ответ (М) и письмо (MS)</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</si>
  <si>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</si>
  <si>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</si>
  <si>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</si>
  <si>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</si>
  <si>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</si>
  <si>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</si>
  <si>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</si>
  <si>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</si>
  <si>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</si>
  <si>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</si>
  <si>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</si>
  <si>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</si>
  <si>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</si>
  <si>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</si>
  <si>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</si>
  <si>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</si>
  <si>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</si>
  <si>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</si>
  <si>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</si>
  <si>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</si>
  <si>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</si>
  <si>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</si>
  <si>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</si>
  <si>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</si>
  <si>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</si>
  <si>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</si>
  <si>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</si>
  <si>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</si>
  <si>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</si>
  <si>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</si>
  <si>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</si>
  <si>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</si>
  <si>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</si>
  <si>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</si>
  <si>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</si>
  <si>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</si>
  <si>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</si>
  <si>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</si>
  <si>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</si>
  <si>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</si>
  <si>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</si>
  <si>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</si>
  <si>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</si>
  <si>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</si>
  <si>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</si>
  <si>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</si>
  <si>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Ремонтник кондиционеров</t>
  </si>
  <si>
    <t>Шиномонтаж</t>
  </si>
  <si>
    <t xml:space="preserve">Консультант, менеджер проекта </t>
  </si>
  <si>
    <t>Аркадий Точных</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</si>
  <si>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</si>
  <si>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</si>
  <si>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</si>
  <si>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</si>
  <si>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</si>
  <si>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</si>
  <si>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</si>
  <si>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</si>
  <si>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</si>
  <si>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</si>
  <si>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</si>
  <si>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</si>
  <si>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</si>
  <si>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</si>
  <si>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</si>
  <si>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</si>
  <si>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</si>
  <si>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</si>
  <si>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</si>
  <si>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</si>
  <si>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</si>
  <si>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</si>
  <si>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</si>
  <si>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</si>
  <si>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</si>
  <si>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</si>
  <si>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</si>
  <si>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</si>
  <si>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</si>
  <si>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</si>
  <si>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</si>
  <si>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</si>
  <si>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</si>
  <si>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</si>
  <si>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</si>
  <si>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</si>
  <si>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</si>
  <si>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</si>
  <si>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</si>
  <si>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</si>
  <si>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</si>
  <si>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</si>
  <si>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</si>
  <si>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</si>
  <si>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</si>
  <si>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</si>
  <si>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</si>
  <si>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</si>
  <si>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</si>
  <si>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</si>
  <si>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</si>
  <si>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</si>
  <si>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</si>
  <si>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</si>
  <si>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</si>
  <si>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</si>
  <si>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</si>
  <si>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</si>
  <si>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</si>
  <si>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</si>
  <si>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</si>
  <si>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</si>
  <si>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</si>
  <si>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</si>
  <si>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</si>
  <si>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</si>
  <si>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</si>
  <si>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</si>
  <si>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</si>
  <si>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</si>
  <si>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</si>
  <si>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</si>
  <si>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</si>
  <si>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</si>
  <si>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</si>
  <si>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</si>
  <si>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</si>
  <si>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</si>
  <si>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</si>
  <si>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</si>
  <si>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</si>
  <si>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</si>
  <si>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</si>
  <si>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</si>
  <si>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</si>
  <si>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</si>
  <si>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</si>
  <si>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</si>
  <si>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</si>
  <si>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</si>
  <si>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</si>
  <si>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</si>
  <si>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</si>
  <si>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</si>
  <si>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</si>
  <si>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</si>
  <si>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</si>
  <si>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</si>
  <si>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</si>
  <si>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</si>
  <si>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</si>
  <si>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</si>
  <si>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</si>
  <si>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</si>
  <si>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</si>
  <si>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</si>
  <si>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</si>
  <si>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</si>
  <si>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</si>
  <si>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</si>
  <si>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</si>
  <si>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</si>
  <si>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</si>
  <si>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</si>
  <si>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</si>
  <si>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</si>
  <si>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</si>
  <si>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</si>
  <si>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</si>
  <si>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</si>
  <si>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</si>
  <si>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</si>
  <si>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</si>
  <si>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</si>
  <si>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</si>
  <si>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</si>
  <si>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</si>
  <si>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</si>
  <si>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</si>
  <si>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</si>
  <si>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</si>
  <si>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</si>
  <si>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</si>
  <si>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</si>
  <si>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</si>
  <si>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</si>
  <si>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</si>
  <si>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</si>
  <si>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</si>
  <si>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</si>
  <si>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</si>
  <si>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</si>
  <si>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</si>
  <si>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в</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</si>
  <si>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</si>
  <si>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</si>
  <si>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</si>
  <si>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</si>
  <si>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</si>
  <si>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</si>
  <si>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</si>
  <si>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</si>
  <si>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</si>
  <si>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</si>
  <si>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</si>
  <si>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</si>
  <si>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</si>
  <si>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</si>
  <si>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</si>
  <si>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</si>
  <si>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</si>
  <si>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</si>
  <si>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</si>
  <si>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</si>
  <si>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</si>
  <si>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</si>
  <si>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</si>
  <si>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</si>
  <si>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</si>
  <si>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</si>
  <si>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</si>
  <si>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</si>
  <si>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</si>
  <si>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</si>
  <si>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</si>
  <si>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Нач.отдела по персоналу</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</si>
  <si>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</si>
  <si>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</si>
  <si>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</si>
  <si>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</si>
  <si>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</si>
  <si>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</si>
  <si>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</si>
  <si>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</si>
  <si>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</si>
  <si>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</si>
  <si>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</si>
  <si>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</si>
  <si>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</si>
  <si>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</si>
  <si>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</si>
  <si>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</si>
  <si>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</si>
  <si>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</si>
  <si>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</si>
  <si>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</si>
  <si>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</si>
  <si>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</si>
  <si>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</si>
  <si>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</si>
  <si>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</si>
  <si>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</si>
  <si>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</si>
  <si>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</si>
  <si>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</si>
  <si>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</si>
  <si>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</si>
  <si>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</si>
  <si>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</si>
  <si>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</si>
  <si>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</si>
  <si>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</si>
  <si>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</si>
  <si>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</si>
  <si>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</si>
  <si>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</si>
  <si>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</si>
  <si>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</si>
  <si>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</si>
  <si>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</si>
  <si>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</si>
  <si>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</si>
  <si>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</si>
  <si>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</si>
  <si>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</si>
  <si>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</si>
  <si>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</si>
  <si>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</si>
  <si>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</si>
  <si>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</si>
  <si>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</si>
  <si>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</si>
  <si>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</si>
  <si>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</si>
  <si>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</si>
  <si>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</si>
  <si>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</si>
  <si>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</si>
  <si>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</si>
  <si>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</si>
  <si>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</si>
  <si>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</si>
  <si>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</si>
  <si>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</si>
  <si>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</si>
  <si>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</si>
  <si>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</si>
  <si>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Цели и показатели отдела анализа_4 кв.01г..pdf</t>
  </si>
  <si>
    <t>Орг.структура компании_110801.pdf</t>
  </si>
  <si>
    <t>Орг_структура компании</t>
  </si>
  <si>
    <t>ПиУ для Правления_корр</t>
  </si>
  <si>
    <t>Бюджет производства_01_итог.xlsx</t>
  </si>
  <si>
    <t>Бюджет производства_01_итог</t>
  </si>
  <si>
    <t>Квартальный план_01_Q4.pdf</t>
  </si>
  <si>
    <t>Квартальный план_01_Q4</t>
  </si>
  <si>
    <t>Описание позиции - Аналитик.pdf</t>
  </si>
  <si>
    <t>Описание позиции - Аналитик</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</si>
  <si>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</si>
  <si>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</si>
  <si>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</si>
  <si>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</si>
  <si>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</si>
  <si>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</si>
  <si>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</si>
  <si>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</si>
  <si>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</si>
  <si>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</si>
  <si>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</si>
  <si>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</si>
  <si>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</si>
  <si>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</si>
  <si>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</si>
  <si>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</si>
  <si>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</si>
  <si>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</si>
  <si>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</si>
  <si>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</si>
  <si>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</si>
  <si>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</si>
  <si>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</si>
  <si>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</si>
  <si>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</si>
  <si>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</si>
  <si>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</si>
  <si>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</si>
  <si>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</si>
  <si>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</si>
  <si>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</si>
  <si>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</si>
  <si>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</si>
  <si>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</si>
  <si>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</si>
  <si>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</si>
  <si>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</si>
  <si>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</si>
  <si>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</si>
  <si>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</si>
  <si>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</si>
  <si>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</si>
  <si>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</si>
  <si>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</si>
  <si>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</si>
  <si>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</si>
  <si>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</si>
  <si>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</si>
  <si>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</si>
  <si>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</si>
  <si>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</si>
  <si>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</si>
  <si>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</si>
  <si>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</si>
  <si>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</si>
  <si>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</si>
  <si>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</si>
  <si>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</si>
  <si>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</si>
  <si>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</si>
  <si>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</si>
  <si>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</si>
  <si>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</si>
  <si>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</si>
  <si>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</si>
  <si>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</si>
  <si>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</si>
  <si>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</si>
  <si>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</si>
  <si>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</si>
  <si>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</si>
  <si>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</si>
  <si>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</si>
  <si>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</si>
  <si>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</si>
  <si>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</si>
  <si>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</si>
  <si>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</si>
  <si>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</si>
  <si>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</si>
  <si>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</si>
  <si>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</si>
  <si>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</si>
  <si>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</si>
  <si>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</si>
  <si>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</si>
  <si>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</si>
  <si>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</si>
  <si>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 xml:space="preserve">00 г.  </t>
  </si>
  <si>
    <t xml:space="preserve">01 г. </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</si>
  <si>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</si>
  <si>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</si>
  <si>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</si>
  <si>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</si>
  <si>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</si>
  <si>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</si>
  <si>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</si>
  <si>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</si>
  <si>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</si>
  <si>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</si>
  <si>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</si>
  <si>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</si>
  <si>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</si>
  <si>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</si>
  <si>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</si>
  <si>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 xml:space="preserve">не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</si>
  <si>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</si>
  <si>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</si>
  <si>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</si>
  <si>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</si>
  <si>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</si>
  <si>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</si>
  <si>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</si>
  <si>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</si>
  <si>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</si>
  <si>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</si>
  <si>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</si>
  <si>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</si>
  <si>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сделайте</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</si>
  <si>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</si>
  <si>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</si>
  <si>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</si>
  <si>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</si>
  <si>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</si>
  <si>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</si>
  <si>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</si>
  <si>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</si>
  <si>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</si>
  <si>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</si>
  <si>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</si>
  <si>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</si>
  <si>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</si>
  <si>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</si>
  <si>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</si>
  <si>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</si>
  <si>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</si>
  <si>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</si>
  <si>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</si>
  <si>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</si>
  <si>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</si>
  <si>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</si>
  <si>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</si>
  <si>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</si>
  <si>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</si>
  <si>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</si>
  <si>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</si>
  <si>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</si>
  <si>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</si>
  <si>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</si>
  <si>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</si>
  <si>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</si>
  <si>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</si>
  <si>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</si>
  <si>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</si>
  <si>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</si>
  <si>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</si>
  <si>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</si>
  <si>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</si>
  <si>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</si>
  <si>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</si>
  <si>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</si>
  <si>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</si>
  <si>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</si>
  <si>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</si>
  <si>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</si>
  <si>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</si>
  <si>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</si>
  <si>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</si>
  <si>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</si>
  <si>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</si>
  <si>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</si>
  <si>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</si>
  <si>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</si>
  <si>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</si>
  <si>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</si>
  <si>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</si>
  <si>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</si>
  <si>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</si>
  <si>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</si>
  <si>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</si>
  <si>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</si>
  <si>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</si>
  <si>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</si>
  <si>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</si>
  <si>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</si>
  <si>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</si>
  <si>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</si>
  <si>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</si>
  <si>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</si>
  <si>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</si>
  <si>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</si>
  <si>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</si>
  <si>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</si>
  <si>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</si>
  <si>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</si>
  <si>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</si>
  <si>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</si>
  <si>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</si>
  <si>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</si>
  <si>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</si>
  <si>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</si>
  <si>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</si>
  <si>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</si>
  <si>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</si>
  <si>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</si>
  <si>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</si>
  <si>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</si>
  <si>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</si>
  <si>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</si>
  <si>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</si>
  <si>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</si>
  <si>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</si>
  <si>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</si>
  <si>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</si>
  <si>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</si>
  <si>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</si>
  <si>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</si>
  <si>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</si>
  <si>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</si>
  <si>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</si>
  <si>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</si>
  <si>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</si>
  <si>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</si>
  <si>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</si>
  <si>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</si>
  <si>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</si>
  <si>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</si>
  <si>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</si>
  <si>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</si>
  <si>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</si>
  <si>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</si>
  <si>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</si>
  <si>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</si>
  <si>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категория задачи (OLD)</t>
  </si>
  <si>
    <t>Grand Parent</t>
  </si>
  <si>
    <t>Category_NEW</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</si>
  <si>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</si>
  <si>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</si>
  <si>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</si>
  <si>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</si>
  <si>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</si>
  <si>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</si>
  <si>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</si>
  <si>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</si>
  <si>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</si>
  <si>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</si>
  <si>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</si>
  <si>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</si>
  <si>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</si>
  <si>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</si>
  <si>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</si>
  <si>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</si>
  <si>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</si>
  <si>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</si>
  <si>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</si>
  <si>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</si>
  <si>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</si>
  <si>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</si>
  <si>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</si>
  <si>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</si>
  <si>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</si>
  <si>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</si>
  <si>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</si>
  <si>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</si>
  <si>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</si>
  <si>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</si>
  <si>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</si>
  <si>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</si>
  <si>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</si>
  <si>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</si>
  <si>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</si>
  <si>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</si>
  <si>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</si>
  <si>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</si>
  <si>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</si>
  <si>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</si>
  <si>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</si>
  <si>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</si>
  <si>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</si>
  <si>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</si>
  <si>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</si>
  <si>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</si>
  <si>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</si>
  <si>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</si>
  <si>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</si>
  <si>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</si>
  <si>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</si>
  <si>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</si>
  <si>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</si>
  <si>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</si>
  <si>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</si>
  <si>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</si>
  <si>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</si>
  <si>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</si>
  <si>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</si>
  <si>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</si>
  <si>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</si>
  <si>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</si>
  <si>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</si>
  <si>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</si>
  <si>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</si>
  <si>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</si>
  <si>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</si>
  <si>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</si>
  <si>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</si>
  <si>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</si>
  <si>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</si>
  <si>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</si>
  <si>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</si>
  <si>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</si>
  <si>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</si>
  <si>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</si>
  <si>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</si>
  <si>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</si>
  <si>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</si>
  <si>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</si>
  <si>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</si>
  <si>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</si>
  <si>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</si>
  <si>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</si>
  <si>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</si>
  <si>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</si>
  <si>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</si>
  <si>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</si>
  <si>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</si>
  <si>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</si>
  <si>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</si>
  <si>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</si>
  <si>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</si>
  <si>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</si>
  <si>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</si>
  <si>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</si>
  <si>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</si>
  <si>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</si>
  <si>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</si>
  <si>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</si>
  <si>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</si>
  <si>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</si>
  <si>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</si>
  <si>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</si>
  <si>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</si>
  <si>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</si>
  <si>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</si>
  <si>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</si>
  <si>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</si>
  <si>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</si>
  <si>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</si>
  <si>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</si>
  <si>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</si>
  <si>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</si>
  <si>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</si>
  <si>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</si>
  <si>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</si>
  <si>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</si>
  <si>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</si>
  <si>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</si>
  <si>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</si>
  <si>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</si>
  <si>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</si>
  <si>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</si>
  <si>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</si>
  <si>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</si>
  <si>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</si>
  <si>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</si>
  <si>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</si>
  <si>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</si>
  <si>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</si>
  <si>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</si>
  <si>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</si>
  <si>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</si>
  <si>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</si>
  <si>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</si>
  <si>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</si>
  <si>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</si>
  <si>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</si>
  <si>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</si>
  <si>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</si>
  <si>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</si>
  <si>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</si>
  <si>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</si>
  <si>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</si>
  <si>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</si>
  <si>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</si>
  <si>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</si>
  <si>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</si>
  <si>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</si>
  <si>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</si>
  <si>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</si>
  <si>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</si>
  <si>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</si>
  <si>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</si>
  <si>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</si>
  <si>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</si>
  <si>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</si>
  <si>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</si>
  <si>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</si>
  <si>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</si>
  <si>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</si>
  <si>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</si>
  <si>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</si>
  <si>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</si>
  <si>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</si>
  <si>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</si>
  <si>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</si>
  <si>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</si>
  <si>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</si>
  <si>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</si>
  <si>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</si>
  <si>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</si>
  <si>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</si>
  <si>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</si>
  <si>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</si>
  <si>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</si>
  <si>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</si>
  <si>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</si>
  <si>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</si>
  <si>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</si>
  <si>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</si>
  <si>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</si>
  <si>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</si>
  <si>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</si>
  <si>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</si>
  <si>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</si>
  <si>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</si>
  <si>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</si>
  <si>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</si>
  <si>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</si>
  <si>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</si>
  <si>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</si>
  <si>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</si>
  <si>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</si>
  <si>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</si>
  <si>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</si>
  <si>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</si>
  <si>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</si>
  <si>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</si>
  <si>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</si>
  <si>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</si>
  <si>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</si>
  <si>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</si>
  <si>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</si>
  <si>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</si>
  <si>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</si>
  <si>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</si>
  <si>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</si>
  <si>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</si>
  <si>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</si>
  <si>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</si>
  <si>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</si>
  <si>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</si>
  <si>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</si>
  <si>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</si>
  <si>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</si>
  <si>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</si>
  <si>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</si>
  <si>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</si>
  <si>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</si>
  <si>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</si>
  <si>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</si>
  <si>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</si>
  <si>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</si>
  <si>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</si>
  <si>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</si>
  <si>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</si>
  <si>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</si>
  <si>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</si>
  <si>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</si>
  <si>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</si>
  <si>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</si>
  <si>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</si>
  <si>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</si>
  <si>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</si>
  <si>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</si>
  <si>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</si>
  <si>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</si>
  <si>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</si>
  <si>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</si>
  <si>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</si>
  <si>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</si>
  <si>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</si>
  <si>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</si>
  <si>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</si>
  <si>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</si>
  <si>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</si>
  <si>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</si>
  <si>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</si>
  <si>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</si>
  <si>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</si>
  <si>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</si>
  <si>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</si>
  <si>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</si>
  <si>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</si>
  <si>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</si>
  <si>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</si>
  <si>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</si>
  <si>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</si>
  <si>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</si>
  <si>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</si>
  <si>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</si>
  <si>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</si>
  <si>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</si>
  <si>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</si>
  <si>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</si>
  <si>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</si>
  <si>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</si>
  <si>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</si>
  <si>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</si>
  <si>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</si>
  <si>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</si>
  <si>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</si>
  <si>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</si>
  <si>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</si>
  <si>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</si>
  <si>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</si>
  <si>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</si>
  <si>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</si>
  <si>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</si>
  <si>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</si>
  <si>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</si>
  <si>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</si>
  <si>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</si>
  <si>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</si>
  <si>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</si>
  <si>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</si>
  <si>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</si>
  <si>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</si>
  <si>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</si>
  <si>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</si>
  <si>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</si>
  <si>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</si>
  <si>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</si>
  <si>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</si>
  <si>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</si>
  <si>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</si>
  <si>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</si>
  <si>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</si>
  <si>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</si>
  <si>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</si>
  <si>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</si>
  <si>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</si>
  <si>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</si>
  <si>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</si>
  <si>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</si>
  <si>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</si>
  <si>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</si>
  <si>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</si>
  <si>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</si>
  <si>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</si>
  <si>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</si>
  <si>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</si>
  <si>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</si>
  <si>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</si>
  <si>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</si>
  <si>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</si>
  <si>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</si>
  <si>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</si>
  <si>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</si>
  <si>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</si>
  <si>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</si>
  <si>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</si>
  <si>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</si>
  <si>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</si>
  <si>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</si>
  <si>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</si>
  <si>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</si>
  <si>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</si>
  <si>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</si>
  <si>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</si>
  <si>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</si>
  <si>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</si>
  <si>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</si>
  <si>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</si>
  <si>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</si>
  <si>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</si>
  <si>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</si>
  <si>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</si>
  <si>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</si>
  <si>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</si>
  <si>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</si>
  <si>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</si>
  <si>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</si>
  <si>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</si>
  <si>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</si>
  <si>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</si>
  <si>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</si>
  <si>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</si>
  <si>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</si>
  <si>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</si>
  <si>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</si>
  <si>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</si>
  <si>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</si>
  <si>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</si>
  <si>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</si>
  <si>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</si>
  <si>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</si>
  <si>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</si>
  <si>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</si>
  <si>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</si>
  <si>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</si>
  <si>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</si>
  <si>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</si>
  <si>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</si>
  <si>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</si>
  <si>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</si>
  <si>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</si>
  <si>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</si>
  <si>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</si>
  <si>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</si>
  <si>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</si>
  <si>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</si>
  <si>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</si>
  <si>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</si>
  <si>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</si>
  <si>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</si>
  <si>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</si>
  <si>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</si>
  <si>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</si>
  <si>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</si>
  <si>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</si>
  <si>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</si>
  <si>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</si>
  <si>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</si>
  <si>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</si>
  <si>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</si>
  <si>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</si>
  <si>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</si>
  <si>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</si>
  <si>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</si>
  <si>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</si>
  <si>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</si>
  <si>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</si>
  <si>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</si>
  <si>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</si>
  <si>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</si>
  <si>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</si>
  <si>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</si>
  <si>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</si>
  <si>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</si>
  <si>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</si>
  <si>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</si>
  <si>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</si>
  <si>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</si>
  <si>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</si>
  <si>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</si>
  <si>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</si>
  <si>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</si>
  <si>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</si>
  <si>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</si>
  <si>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</si>
  <si>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</si>
  <si>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</si>
  <si>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</si>
  <si>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</si>
  <si>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</si>
  <si>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</si>
  <si>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</si>
  <si>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</si>
  <si>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</si>
  <si>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</si>
  <si>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</si>
  <si>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</si>
  <si>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</si>
  <si>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</si>
  <si>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</si>
  <si>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</si>
  <si>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</si>
  <si>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</si>
  <si>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</si>
  <si>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</si>
  <si>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</si>
  <si>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</si>
  <si>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</si>
  <si>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</si>
  <si>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</si>
  <si>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</si>
  <si>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</si>
  <si>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</si>
  <si>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</si>
  <si>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</si>
  <si>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</si>
  <si>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</si>
  <si>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</si>
  <si>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</si>
  <si>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</si>
  <si>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</si>
  <si>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</si>
  <si>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</si>
  <si>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</si>
  <si>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</si>
  <si>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</si>
  <si>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</si>
  <si>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</si>
  <si>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</si>
  <si>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</si>
  <si>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</si>
  <si>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</si>
  <si>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</si>
  <si>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</si>
  <si>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</si>
  <si>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</si>
  <si>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</si>
  <si>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</si>
  <si>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</si>
  <si>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</si>
  <si>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</si>
  <si>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</si>
  <si>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</si>
  <si>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</si>
  <si>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</si>
  <si>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</si>
  <si>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</si>
  <si>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</si>
  <si>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</si>
  <si>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</si>
  <si>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</si>
  <si>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</si>
  <si>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</si>
  <si>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</si>
  <si>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</si>
  <si>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</si>
  <si>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</si>
  <si>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</si>
  <si>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</si>
  <si>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</si>
  <si>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</si>
  <si>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</si>
  <si>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</si>
  <si>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</si>
  <si>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</si>
  <si>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</si>
  <si>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</si>
  <si>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</si>
  <si>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</si>
  <si>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</si>
  <si>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</si>
  <si>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</si>
  <si>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</si>
  <si>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</si>
  <si>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</si>
  <si>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</si>
  <si>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</si>
  <si>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</si>
  <si>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</si>
  <si>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</si>
  <si>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</si>
  <si>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</si>
  <si>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</si>
  <si>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</si>
  <si>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</si>
  <si>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</si>
  <si>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</si>
  <si>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</si>
  <si>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</si>
  <si>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</si>
  <si>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</si>
  <si>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</si>
  <si>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</si>
  <si>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</si>
  <si>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</si>
  <si>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</si>
  <si>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</si>
  <si>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</si>
  <si>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</si>
  <si>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</si>
  <si>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</si>
  <si>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</si>
  <si>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</si>
  <si>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</si>
  <si>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</si>
  <si>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</si>
  <si>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</si>
  <si>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</si>
  <si>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</si>
  <si>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</si>
  <si>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</si>
  <si>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</si>
  <si>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</si>
  <si>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</si>
  <si>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</si>
  <si>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</si>
  <si>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</si>
  <si>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</si>
  <si>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</si>
  <si>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</si>
  <si>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</si>
  <si>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</si>
  <si>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</si>
  <si>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</si>
  <si>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</si>
  <si>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</si>
  <si>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</si>
  <si>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</si>
  <si>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</si>
  <si>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</si>
  <si>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</si>
  <si>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</si>
  <si>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</si>
  <si>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</si>
  <si>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</si>
  <si>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</si>
  <si>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</si>
  <si>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</si>
  <si>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</si>
  <si>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</si>
  <si>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</si>
  <si>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</si>
  <si>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</si>
  <si>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</si>
  <si>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</si>
  <si>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</si>
  <si>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</si>
  <si>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</si>
  <si>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</si>
  <si>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</si>
  <si>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</si>
  <si>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</si>
  <si>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</si>
  <si>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</si>
  <si>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</si>
  <si>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</si>
  <si>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</si>
  <si>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</si>
  <si>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</si>
  <si>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</si>
  <si>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</si>
  <si>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</si>
  <si>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</si>
  <si>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</si>
  <si>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</si>
  <si>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</si>
  <si>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</si>
  <si>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</si>
  <si>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</si>
  <si>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</si>
  <si>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</si>
  <si>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</si>
  <si>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</si>
  <si>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</si>
  <si>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</si>
  <si>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</si>
  <si>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</si>
  <si>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</si>
  <si>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</si>
  <si>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</si>
  <si>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</si>
  <si>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</si>
  <si>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</si>
  <si>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</si>
  <si>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</si>
  <si>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</si>
  <si>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</si>
  <si>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</si>
  <si>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</si>
  <si>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</si>
  <si>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</si>
  <si>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</si>
  <si>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</si>
  <si>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</si>
  <si>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</si>
  <si>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</si>
  <si>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</si>
  <si>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</si>
  <si>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</si>
  <si>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</si>
  <si>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</si>
  <si>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</si>
  <si>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</si>
  <si>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</si>
  <si>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</si>
  <si>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</si>
  <si>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</si>
  <si>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</si>
  <si>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</si>
  <si>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</si>
  <si>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</si>
  <si>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</si>
  <si>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</si>
  <si>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</si>
  <si>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</si>
  <si>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</si>
  <si>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</si>
  <si>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</si>
  <si>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</si>
  <si>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</si>
  <si>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</si>
  <si>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</si>
  <si>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</si>
  <si>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</si>
  <si>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</si>
  <si>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</si>
  <si>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</si>
  <si>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</si>
  <si>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</si>
  <si>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</si>
  <si>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</si>
  <si>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</si>
  <si>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</si>
  <si>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</si>
  <si>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</si>
  <si>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</si>
  <si>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</si>
  <si>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</si>
  <si>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</si>
  <si>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</si>
  <si>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</si>
  <si>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</si>
  <si>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</si>
  <si>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</si>
  <si>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</si>
  <si>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</si>
  <si>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</si>
  <si>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</si>
  <si>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</si>
  <si>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</si>
  <si>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</si>
  <si>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</si>
  <si>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</si>
  <si>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</si>
  <si>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</si>
  <si>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</si>
  <si>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</si>
  <si>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</si>
  <si>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</si>
  <si>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</si>
  <si>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</si>
  <si>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</si>
  <si>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</si>
  <si>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</si>
  <si>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</si>
  <si>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</si>
  <si>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</si>
  <si>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</si>
  <si>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</si>
  <si>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</si>
  <si>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</si>
  <si>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</si>
  <si>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</si>
  <si>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</si>
  <si>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</si>
  <si>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</si>
  <si>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</si>
  <si>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</si>
  <si>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</si>
  <si>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</si>
  <si>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</si>
  <si>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</si>
  <si>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</si>
  <si>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</si>
  <si>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</si>
  <si>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</si>
  <si>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</si>
  <si>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</si>
  <si>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</si>
  <si>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</si>
  <si>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</si>
  <si>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</si>
  <si>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</si>
  <si>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</si>
  <si>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</si>
  <si>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</si>
  <si>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</si>
  <si>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</si>
  <si>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</si>
  <si>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</si>
  <si>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</si>
  <si>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</si>
  <si>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</si>
  <si>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</si>
  <si>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</si>
  <si>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</si>
  <si>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</si>
  <si>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</si>
  <si>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</si>
  <si>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</si>
  <si>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</si>
  <si>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</si>
  <si>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</si>
  <si>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</si>
  <si>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</si>
  <si>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</si>
  <si>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</si>
  <si>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</si>
  <si>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</si>
  <si>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xlsx</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</si>
  <si>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</si>
  <si>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</si>
  <si>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</si>
  <si>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</si>
  <si>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</si>
  <si>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</si>
  <si>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</si>
  <si>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</si>
  <si>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</si>
  <si>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</si>
  <si>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Original_Theme_id_for_vlookup</t>
  </si>
  <si>
    <t>Original_Theme_text_for_vlookup</t>
  </si>
  <si>
    <t>Theme_usage_for_vlookup</t>
  </si>
  <si>
    <t>Theme_prefix_for_vlookup</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</si>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</sst>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1"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Cambria"/>
      <family val="1"/>
      <charset val="204"/>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s>
  <fills count="43">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1">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30"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3" fillId="0" borderId="0"/>
    <xf numFmtId="0" fontId="47" fillId="3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50" fillId="0" borderId="0"/>
  </cellStyleXfs>
  <cellXfs count="138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0" xfId="0" applyAlignment="1">
      <alignment horizontal="center"/>
    </xf>
    <xf numFmtId="0" fontId="9" fillId="0" borderId="64" xfId="0" applyFont="1" applyBorder="1" applyAlignment="1">
      <alignment horizontal="center" vertical="center" wrapText="1"/>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0"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28" fillId="0" borderId="0" xfId="0" applyFont="1" applyAlignment="1">
      <alignment vertical="center"/>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9" fillId="0" borderId="23" xfId="0" applyFont="1" applyBorder="1" applyAlignment="1">
      <alignment horizontal="center"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3" borderId="44" xfId="0" applyFont="1" applyFill="1" applyBorder="1" applyAlignment="1">
      <alignment horizontal="center" vertical="center"/>
    </xf>
    <xf numFmtId="0" fontId="9" fillId="33" borderId="77" xfId="0" applyFont="1" applyFill="1" applyBorder="1" applyAlignment="1">
      <alignment horizontal="center" vertical="center"/>
    </xf>
    <xf numFmtId="0" fontId="9" fillId="33" borderId="50" xfId="0" applyFont="1" applyFill="1" applyBorder="1" applyAlignment="1">
      <alignment horizontal="center" vertical="center"/>
    </xf>
    <xf numFmtId="0" fontId="9" fillId="33" borderId="39" xfId="0" applyFont="1" applyFill="1" applyBorder="1" applyAlignment="1">
      <alignment horizontal="center" vertical="center"/>
    </xf>
    <xf numFmtId="0" fontId="9" fillId="33" borderId="56" xfId="0" applyFont="1" applyFill="1" applyBorder="1" applyAlignment="1">
      <alignment horizontal="center" vertical="center"/>
    </xf>
    <xf numFmtId="0" fontId="9" fillId="33" borderId="20" xfId="0" applyFont="1" applyFill="1" applyBorder="1" applyAlignment="1">
      <alignment horizontal="center" vertical="center"/>
    </xf>
    <xf numFmtId="0" fontId="0" fillId="33" borderId="34" xfId="0"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33" borderId="37" xfId="0" applyFill="1" applyBorder="1" applyAlignment="1">
      <alignment horizontal="center" vertical="center" wrapText="1"/>
    </xf>
    <xf numFmtId="0" fontId="0" fillId="33" borderId="1" xfId="0" applyFill="1" applyBorder="1" applyAlignment="1">
      <alignment horizontal="center" vertical="center" wrapText="1"/>
    </xf>
    <xf numFmtId="0" fontId="0" fillId="33" borderId="70" xfId="0" applyFill="1" applyBorder="1" applyAlignment="1">
      <alignment horizontal="center" vertical="center" wrapText="1"/>
    </xf>
    <xf numFmtId="0" fontId="0" fillId="33" borderId="35" xfId="0" applyFill="1" applyBorder="1" applyAlignment="1">
      <alignment horizontal="center" vertical="center"/>
    </xf>
    <xf numFmtId="0" fontId="9" fillId="33" borderId="1" xfId="0" applyFont="1" applyFill="1" applyBorder="1" applyAlignment="1">
      <alignment horizontal="center" vertical="center"/>
    </xf>
    <xf numFmtId="0" fontId="0" fillId="33"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33"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9" fillId="3" borderId="1"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77"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0" xfId="0" applyFont="1" applyFill="1" applyBorder="1" applyAlignment="1">
      <alignment horizontal="center" vertical="center"/>
    </xf>
    <xf numFmtId="0" fontId="9" fillId="3" borderId="7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9" fillId="0" borderId="0" xfId="1217" applyFont="1" applyAlignment="1">
      <alignment horizontal="center" vertical="center" wrapText="1"/>
    </xf>
    <xf numFmtId="1" fontId="29"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6" fillId="0" borderId="26" xfId="1218" applyBorder="1" applyAlignment="1">
      <alignment horizontal="center" vertical="center" wrapText="1"/>
    </xf>
    <xf numFmtId="0" fontId="36" fillId="0" borderId="37" xfId="1218" applyBorder="1" applyAlignment="1">
      <alignment horizontal="center" vertical="center" wrapText="1"/>
    </xf>
    <xf numFmtId="0" fontId="36" fillId="0" borderId="64" xfId="1218" applyBorder="1" applyAlignment="1">
      <alignment horizontal="center" vertical="center" wrapText="1"/>
    </xf>
    <xf numFmtId="0" fontId="36" fillId="28" borderId="37" xfId="1218" applyFill="1" applyBorder="1" applyAlignment="1">
      <alignment horizontal="center" vertical="center" wrapText="1"/>
    </xf>
    <xf numFmtId="0" fontId="36" fillId="0" borderId="51" xfId="1218" applyBorder="1" applyAlignment="1">
      <alignment horizontal="center" vertical="center" wrapText="1"/>
    </xf>
    <xf numFmtId="0" fontId="36" fillId="28" borderId="26" xfId="1218" applyFill="1" applyBorder="1" applyAlignment="1">
      <alignment horizontal="center" vertical="center" wrapText="1"/>
    </xf>
    <xf numFmtId="0" fontId="36" fillId="28" borderId="74" xfId="1218" applyFill="1" applyBorder="1" applyAlignment="1">
      <alignment horizontal="center" vertical="center" wrapText="1"/>
    </xf>
    <xf numFmtId="0" fontId="36" fillId="0" borderId="50" xfId="1218" applyFill="1" applyBorder="1" applyAlignment="1">
      <alignment horizontal="center" vertical="center" wrapText="1"/>
    </xf>
    <xf numFmtId="0" fontId="36" fillId="0" borderId="37" xfId="1218" applyFill="1" applyBorder="1" applyAlignment="1">
      <alignment horizontal="center" vertical="center" wrapText="1"/>
    </xf>
    <xf numFmtId="0" fontId="36" fillId="0" borderId="26" xfId="1218" applyFill="1" applyBorder="1" applyAlignment="1">
      <alignment horizontal="center" vertical="center" wrapText="1"/>
    </xf>
    <xf numFmtId="0" fontId="36" fillId="0" borderId="75" xfId="1218" applyFill="1" applyBorder="1" applyAlignment="1">
      <alignment horizontal="center" vertical="center" wrapText="1"/>
    </xf>
    <xf numFmtId="0" fontId="36" fillId="0" borderId="26" xfId="1218" applyFont="1" applyBorder="1" applyAlignment="1">
      <alignment horizontal="center" vertical="center" wrapText="1"/>
    </xf>
    <xf numFmtId="0" fontId="36" fillId="0" borderId="37" xfId="1218" applyFont="1" applyBorder="1" applyAlignment="1">
      <alignment horizontal="center" vertical="center" wrapText="1"/>
    </xf>
    <xf numFmtId="49" fontId="36" fillId="0" borderId="26" xfId="1218" applyNumberFormat="1" applyFont="1" applyBorder="1" applyAlignment="1">
      <alignment vertical="center" wrapText="1"/>
    </xf>
    <xf numFmtId="0" fontId="36" fillId="0" borderId="30" xfId="1218" applyBorder="1" applyAlignment="1">
      <alignment horizontal="center" vertical="center" wrapText="1"/>
    </xf>
    <xf numFmtId="0" fontId="2" fillId="0" borderId="0" xfId="1217" applyFont="1"/>
    <xf numFmtId="0" fontId="36" fillId="0" borderId="45" xfId="1218" applyBorder="1" applyAlignment="1">
      <alignment horizontal="center" vertical="center" wrapText="1"/>
    </xf>
    <xf numFmtId="0" fontId="36" fillId="0" borderId="32" xfId="1218" applyFont="1" applyBorder="1" applyAlignment="1">
      <alignment horizontal="center" vertical="center" wrapText="1"/>
    </xf>
    <xf numFmtId="0" fontId="36" fillId="0" borderId="50" xfId="1218" applyBorder="1" applyAlignment="1">
      <alignment horizontal="center" vertical="center" wrapText="1"/>
    </xf>
    <xf numFmtId="0" fontId="36" fillId="0" borderId="4"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28" borderId="51" xfId="1218" applyFill="1" applyBorder="1" applyAlignment="1">
      <alignment horizontal="center" vertical="center" wrapText="1"/>
    </xf>
    <xf numFmtId="1" fontId="2" fillId="0" borderId="0" xfId="1217" applyNumberFormat="1" applyAlignment="1">
      <alignment horizontal="center"/>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36"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4" xfId="1218" applyFont="1" applyBorder="1" applyAlignment="1">
      <alignment horizontal="center" vertical="center" wrapText="1"/>
    </xf>
    <xf numFmtId="49" fontId="9" fillId="0" borderId="65"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49" fontId="36" fillId="3" borderId="38" xfId="1218" applyNumberFormat="1" applyFont="1" applyFill="1" applyBorder="1" applyAlignment="1">
      <alignment horizontal="center" vertical="center"/>
    </xf>
    <xf numFmtId="0" fontId="36" fillId="0" borderId="31" xfId="1218" applyFont="1" applyBorder="1" applyAlignment="1">
      <alignment horizontal="center" vertical="center" wrapText="1"/>
    </xf>
    <xf numFmtId="49" fontId="36" fillId="0" borderId="28" xfId="1218" applyNumberFormat="1" applyFont="1" applyFill="1" applyBorder="1" applyAlignment="1">
      <alignment vertical="center" wrapText="1"/>
    </xf>
    <xf numFmtId="0" fontId="36" fillId="0" borderId="48" xfId="1218" applyFont="1" applyBorder="1" applyAlignment="1">
      <alignment horizontal="center" vertical="center"/>
    </xf>
    <xf numFmtId="0" fontId="36"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20" fontId="36" fillId="0" borderId="28" xfId="1218" applyNumberFormat="1" applyBorder="1" applyAlignment="1">
      <alignment horizontal="center" vertical="center"/>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0" borderId="48" xfId="1218"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6" fillId="3" borderId="52" xfId="1218" applyNumberFormat="1" applyFill="1" applyBorder="1" applyAlignment="1">
      <alignment horizontal="center" vertical="center"/>
    </xf>
    <xf numFmtId="0" fontId="36" fillId="0" borderId="72" xfId="1218" applyBorder="1" applyAlignment="1">
      <alignment horizontal="center" vertical="center" wrapText="1"/>
    </xf>
    <xf numFmtId="49" fontId="12" fillId="3" borderId="22" xfId="1218" applyNumberFormat="1" applyFont="1" applyFill="1" applyBorder="1" applyAlignment="1">
      <alignment horizontal="center" vertical="center"/>
    </xf>
    <xf numFmtId="49" fontId="36" fillId="31"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31" borderId="25" xfId="1218" applyNumberFormat="1" applyFill="1" applyBorder="1" applyAlignment="1">
      <alignment horizontal="center" vertical="center"/>
    </xf>
    <xf numFmtId="0" fontId="36" fillId="0" borderId="55" xfId="1218" applyFill="1" applyBorder="1" applyAlignment="1">
      <alignment vertical="center" wrapText="1"/>
    </xf>
    <xf numFmtId="0" fontId="36" fillId="0" borderId="60" xfId="1218" applyBorder="1" applyAlignment="1">
      <alignment horizontal="center" vertical="center"/>
    </xf>
    <xf numFmtId="49" fontId="36" fillId="31"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0" fontId="36"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51" xfId="1218" applyFont="1" applyBorder="1" applyAlignment="1">
      <alignment vertical="center" wrapText="1"/>
    </xf>
    <xf numFmtId="0" fontId="36" fillId="0" borderId="60" xfId="1218" applyFont="1" applyBorder="1" applyAlignment="1">
      <alignment horizontal="center" vertical="center" wrapText="1"/>
    </xf>
    <xf numFmtId="49" fontId="36" fillId="0" borderId="72" xfId="1218" applyNumberFormat="1" applyFont="1" applyFill="1" applyBorder="1" applyAlignment="1">
      <alignment vertical="center" wrapText="1"/>
    </xf>
    <xf numFmtId="49" fontId="36" fillId="3" borderId="22" xfId="1218" applyNumberFormat="1" applyFill="1" applyBorder="1" applyAlignment="1">
      <alignment horizontal="center" vertical="center"/>
    </xf>
    <xf numFmtId="0" fontId="36" fillId="0" borderId="55" xfId="1218" applyBorder="1" applyAlignment="1">
      <alignment horizontal="center" vertical="center" wrapText="1"/>
    </xf>
    <xf numFmtId="0" fontId="36" fillId="0" borderId="30" xfId="1218" applyFill="1" applyBorder="1" applyAlignment="1">
      <alignment horizontal="center" vertical="center" wrapText="1"/>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75" xfId="1218" applyBorder="1" applyAlignment="1">
      <alignment horizontal="center"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31" borderId="15" xfId="1218" applyNumberFormat="1" applyFill="1" applyBorder="1" applyAlignment="1">
      <alignment horizontal="center" vertical="center"/>
    </xf>
    <xf numFmtId="0" fontId="36" fillId="0" borderId="47" xfId="1218" applyBorder="1" applyAlignment="1">
      <alignment horizontal="center" vertical="center"/>
    </xf>
    <xf numFmtId="49" fontId="36" fillId="31"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0" fontId="36" fillId="0" borderId="28" xfId="1218" applyBorder="1" applyAlignment="1">
      <alignment vertical="center" wrapText="1"/>
    </xf>
    <xf numFmtId="49" fontId="36" fillId="31"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6"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1" fillId="0" borderId="1" xfId="1281" applyFill="1" applyBorder="1" applyAlignment="1">
      <alignment vertical="center" wrapText="1"/>
    </xf>
    <xf numFmtId="0" fontId="21" fillId="0" borderId="1" xfId="1281" applyBorder="1" applyAlignment="1">
      <alignment vertical="center" wrapText="1"/>
    </xf>
    <xf numFmtId="49" fontId="0" fillId="0" borderId="1" xfId="0" applyNumberFormat="1" applyBorder="1" applyAlignment="1">
      <alignment vertical="center" wrapText="1"/>
    </xf>
    <xf numFmtId="49" fontId="21" fillId="0" borderId="1" xfId="1281" applyNumberFormat="1" applyFill="1" applyBorder="1" applyAlignment="1">
      <alignment vertical="center" wrapText="1"/>
    </xf>
    <xf numFmtId="49" fontId="21" fillId="0" borderId="1" xfId="1281" applyNumberFormat="1" applyBorder="1" applyAlignment="1">
      <alignment vertical="center" wrapText="1"/>
    </xf>
    <xf numFmtId="0" fontId="11" fillId="33" borderId="35" xfId="0" applyFont="1" applyFill="1" applyBorder="1" applyAlignment="1">
      <alignment horizontal="center" vertical="center"/>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77" xfId="0" applyFill="1" applyBorder="1" applyAlignment="1">
      <alignment horizontal="center" vertical="center"/>
    </xf>
    <xf numFmtId="0" fontId="11" fillId="3" borderId="49" xfId="0" applyFont="1" applyFill="1" applyBorder="1" applyAlignment="1">
      <alignment horizontal="center" vertical="center"/>
    </xf>
    <xf numFmtId="0" fontId="0" fillId="33" borderId="44" xfId="0" applyFill="1" applyBorder="1" applyAlignment="1">
      <alignment horizontal="center" vertical="center"/>
    </xf>
    <xf numFmtId="0" fontId="0" fillId="33" borderId="39" xfId="0" applyFill="1" applyBorder="1" applyAlignment="1">
      <alignment horizontal="center" vertical="center"/>
    </xf>
    <xf numFmtId="0" fontId="0" fillId="33" borderId="56" xfId="0" applyFill="1" applyBorder="1" applyAlignment="1">
      <alignment horizontal="center" vertical="center"/>
    </xf>
    <xf numFmtId="0" fontId="0" fillId="33" borderId="40" xfId="0" applyFill="1" applyBorder="1" applyAlignment="1">
      <alignment horizontal="center" vertical="center"/>
    </xf>
    <xf numFmtId="0" fontId="0" fillId="33" borderId="50" xfId="0" applyFill="1" applyBorder="1" applyAlignment="1">
      <alignment horizontal="center" vertical="center"/>
    </xf>
    <xf numFmtId="0" fontId="0" fillId="33" borderId="20" xfId="0" applyFill="1" applyBorder="1" applyAlignment="1">
      <alignment horizontal="center" vertical="center"/>
    </xf>
    <xf numFmtId="0" fontId="0" fillId="33" borderId="77" xfId="0" applyFill="1" applyBorder="1" applyAlignment="1">
      <alignment horizontal="center" vertical="center"/>
    </xf>
    <xf numFmtId="0" fontId="0" fillId="33"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3"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0" fontId="37" fillId="0" borderId="0" xfId="0" applyFont="1" applyAlignment="1">
      <alignment vertical="center"/>
    </xf>
    <xf numFmtId="0" fontId="28" fillId="0" borderId="0" xfId="0" applyFont="1"/>
    <xf numFmtId="0" fontId="28" fillId="0" borderId="0" xfId="0" applyFont="1" applyAlignment="1">
      <alignment horizontal="left"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6"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19" xfId="0" applyBorder="1" applyAlignment="1">
      <alignment horizontal="center" vertical="center"/>
    </xf>
    <xf numFmtId="0" fontId="0" fillId="0" borderId="62" xfId="0" applyBorder="1" applyAlignment="1">
      <alignment horizontal="center" vertical="center"/>
    </xf>
    <xf numFmtId="20" fontId="36" fillId="0" borderId="0" xfId="1218" applyNumberFormat="1" applyBorder="1" applyAlignment="1">
      <alignment horizontal="center" vertical="center"/>
    </xf>
    <xf numFmtId="49" fontId="36"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8"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72"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36" fillId="31"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31" borderId="38" xfId="1218" applyNumberFormat="1" applyFill="1" applyBorder="1" applyAlignment="1">
      <alignment horizontal="center" vertical="center" wrapText="1"/>
    </xf>
    <xf numFmtId="49" fontId="36" fillId="31" borderId="52" xfId="1218" applyNumberFormat="1" applyFill="1" applyBorder="1" applyAlignment="1">
      <alignment horizontal="center" vertical="center"/>
    </xf>
    <xf numFmtId="49" fontId="36" fillId="31" borderId="21" xfId="1218" applyNumberFormat="1" applyFill="1" applyBorder="1" applyAlignment="1">
      <alignment horizontal="center" vertical="center"/>
    </xf>
    <xf numFmtId="49" fontId="36" fillId="28"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8" borderId="1" xfId="1218" applyFill="1" applyBorder="1" applyAlignment="1">
      <alignment horizontal="center" vertical="center" wrapText="1"/>
    </xf>
    <xf numFmtId="49" fontId="36" fillId="31" borderId="38" xfId="1218" applyNumberFormat="1" applyFill="1" applyBorder="1" applyAlignment="1">
      <alignment horizontal="center" vertical="center"/>
    </xf>
    <xf numFmtId="49" fontId="36" fillId="31" borderId="58" xfId="1218" applyNumberFormat="1" applyFill="1" applyBorder="1" applyAlignment="1">
      <alignment horizontal="center" vertical="center"/>
    </xf>
    <xf numFmtId="49" fontId="36" fillId="31"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31"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8"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28" fillId="0" borderId="0" xfId="0" applyFont="1" applyAlignment="1">
      <alignment vertical="center" wrapText="1"/>
    </xf>
    <xf numFmtId="0" fontId="39" fillId="0" borderId="0" xfId="0" applyFont="1" applyAlignment="1">
      <alignment vertical="center"/>
    </xf>
    <xf numFmtId="0" fontId="0" fillId="3" borderId="60" xfId="0"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4" borderId="22" xfId="0" applyFill="1" applyBorder="1" applyAlignment="1">
      <alignment horizontal="center" vertical="center"/>
    </xf>
    <xf numFmtId="0" fontId="0" fillId="34" borderId="21" xfId="0" applyFill="1" applyBorder="1" applyAlignment="1">
      <alignment horizontal="center" vertical="center"/>
    </xf>
    <xf numFmtId="0" fontId="0" fillId="34" borderId="25" xfId="0" applyFill="1" applyBorder="1" applyAlignment="1">
      <alignment horizontal="center" vertical="center"/>
    </xf>
    <xf numFmtId="0" fontId="0" fillId="34" borderId="15" xfId="0" applyFill="1" applyBorder="1" applyAlignment="1">
      <alignment horizontal="center" vertical="center"/>
    </xf>
    <xf numFmtId="0" fontId="0" fillId="34" borderId="38" xfId="0" applyFill="1" applyBorder="1" applyAlignment="1">
      <alignment horizontal="center" vertical="center"/>
    </xf>
    <xf numFmtId="0" fontId="0" fillId="34" borderId="9" xfId="0" applyFill="1" applyBorder="1" applyAlignment="1">
      <alignment horizontal="center" vertical="center"/>
    </xf>
    <xf numFmtId="0" fontId="0" fillId="34" borderId="12" xfId="0" applyFill="1" applyBorder="1" applyAlignment="1">
      <alignment horizontal="center" vertical="center"/>
    </xf>
    <xf numFmtId="0" fontId="9" fillId="20" borderId="63" xfId="0" applyFont="1" applyFill="1" applyBorder="1" applyAlignment="1">
      <alignment horizontal="center" vertical="center" wrapText="1"/>
    </xf>
    <xf numFmtId="0" fontId="9" fillId="20" borderId="66" xfId="0" applyFont="1" applyFill="1" applyBorder="1" applyAlignment="1">
      <alignment horizontal="center" vertical="center" wrapText="1"/>
    </xf>
    <xf numFmtId="0" fontId="9" fillId="23" borderId="65" xfId="0" applyFont="1" applyFill="1" applyBorder="1" applyAlignment="1">
      <alignment horizontal="center" vertical="center" wrapText="1"/>
    </xf>
    <xf numFmtId="0" fontId="9" fillId="23"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5" xfId="0" applyFont="1" applyFill="1" applyBorder="1" applyAlignment="1">
      <alignment horizontal="center" vertical="center" wrapText="1"/>
    </xf>
    <xf numFmtId="0" fontId="9" fillId="23"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6"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8" fillId="3" borderId="79" xfId="0" applyFont="1" applyFill="1" applyBorder="1" applyAlignment="1">
      <alignment horizontal="center" vertical="center"/>
    </xf>
    <xf numFmtId="0" fontId="38"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4"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8" fillId="3" borderId="29" xfId="0" applyFont="1" applyFill="1" applyBorder="1" applyAlignment="1">
      <alignment horizontal="center" vertical="center"/>
    </xf>
    <xf numFmtId="0" fontId="38" fillId="0" borderId="9" xfId="0" applyFont="1" applyFill="1" applyBorder="1" applyAlignment="1">
      <alignment horizontal="center" vertical="center"/>
    </xf>
    <xf numFmtId="0" fontId="11" fillId="0" borderId="10" xfId="0" applyFont="1" applyBorder="1" applyAlignment="1">
      <alignment vertical="center" wrapText="1"/>
    </xf>
    <xf numFmtId="0" fontId="38" fillId="3" borderId="53" xfId="0" applyFont="1" applyFill="1" applyBorder="1" applyAlignment="1">
      <alignment horizontal="center" vertical="center"/>
    </xf>
    <xf numFmtId="0" fontId="38" fillId="0" borderId="25" xfId="0" applyFont="1" applyFill="1" applyBorder="1" applyAlignment="1">
      <alignment horizontal="center" vertical="center"/>
    </xf>
    <xf numFmtId="0" fontId="11" fillId="0" borderId="20" xfId="0" applyFont="1" applyBorder="1" applyAlignment="1">
      <alignment vertical="center" wrapText="1"/>
    </xf>
    <xf numFmtId="0" fontId="38" fillId="3" borderId="62" xfId="0" applyFont="1" applyFill="1" applyBorder="1" applyAlignment="1">
      <alignment horizontal="center" vertical="center"/>
    </xf>
    <xf numFmtId="0" fontId="38"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0" fillId="35"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5" borderId="43" xfId="0" applyFont="1" applyFill="1" applyBorder="1" applyAlignment="1">
      <alignment horizontal="center" vertical="center" wrapText="1"/>
    </xf>
    <xf numFmtId="0" fontId="0" fillId="35" borderId="40" xfId="0" applyFill="1" applyBorder="1" applyAlignment="1">
      <alignment horizontal="center" vertical="center" wrapText="1"/>
    </xf>
    <xf numFmtId="0" fontId="9" fillId="36" borderId="6" xfId="0" applyFont="1" applyFill="1" applyBorder="1" applyAlignment="1">
      <alignment horizontal="center" vertical="center" wrapText="1"/>
    </xf>
    <xf numFmtId="0" fontId="0" fillId="36" borderId="20" xfId="0" applyFill="1" applyBorder="1" applyAlignment="1">
      <alignment horizontal="center" vertical="center" wrapText="1"/>
    </xf>
    <xf numFmtId="0" fontId="0" fillId="36" borderId="0" xfId="0" applyFill="1" applyBorder="1" applyAlignment="1">
      <alignment horizontal="center" vertical="center" wrapText="1"/>
    </xf>
    <xf numFmtId="0" fontId="38" fillId="0" borderId="53" xfId="0" applyFont="1" applyFill="1" applyBorder="1" applyAlignment="1">
      <alignment horizontal="center" vertical="center"/>
    </xf>
    <xf numFmtId="0" fontId="38" fillId="3" borderId="25" xfId="0" applyFont="1" applyFill="1" applyBorder="1" applyAlignment="1">
      <alignment horizontal="center" vertical="center"/>
    </xf>
    <xf numFmtId="0" fontId="38"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41" fillId="0" borderId="83"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41"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42" fillId="37" borderId="1"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8" borderId="1" xfId="0" applyFont="1" applyFill="1" applyBorder="1" applyAlignment="1">
      <alignment horizontal="center" vertical="center" wrapText="1"/>
    </xf>
    <xf numFmtId="0" fontId="43" fillId="0" borderId="0" xfId="1623" applyAlignment="1">
      <alignment horizontal="center" wrapText="1"/>
    </xf>
    <xf numFmtId="0" fontId="44" fillId="0" borderId="0" xfId="1623" applyFont="1" applyAlignment="1">
      <alignment horizontal="center" wrapText="1"/>
    </xf>
    <xf numFmtId="49" fontId="43" fillId="0" borderId="0" xfId="1623" applyNumberFormat="1" applyFont="1" applyAlignment="1">
      <alignment horizontal="center" wrapText="1"/>
    </xf>
    <xf numFmtId="49" fontId="43" fillId="0" borderId="0" xfId="1623" applyNumberFormat="1" applyAlignment="1">
      <alignment wrapText="1"/>
    </xf>
    <xf numFmtId="49" fontId="43" fillId="0" borderId="0" xfId="1623" applyNumberFormat="1" applyAlignment="1">
      <alignment horizontal="center" wrapText="1"/>
    </xf>
    <xf numFmtId="0" fontId="43" fillId="0" borderId="0" xfId="1623" applyNumberFormat="1" applyAlignment="1">
      <alignment horizontal="center" vertical="center" wrapText="1"/>
    </xf>
    <xf numFmtId="0" fontId="43" fillId="0" borderId="0" xfId="1623" applyAlignment="1">
      <alignment horizontal="center"/>
    </xf>
    <xf numFmtId="0" fontId="43" fillId="0" borderId="0" xfId="1623" applyAlignment="1">
      <alignment wrapText="1"/>
    </xf>
    <xf numFmtId="0" fontId="43" fillId="0" borderId="41" xfId="1623" applyFont="1" applyBorder="1" applyAlignment="1">
      <alignment horizontal="center" vertical="center" wrapText="1"/>
    </xf>
    <xf numFmtId="0" fontId="43"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3" fillId="25" borderId="44" xfId="1623" applyFill="1" applyBorder="1" applyAlignment="1">
      <alignment horizontal="center" vertical="center" wrapText="1"/>
    </xf>
    <xf numFmtId="0" fontId="6" fillId="40"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5"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5"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3" fillId="0" borderId="39" xfId="1623" applyNumberFormat="1" applyBorder="1" applyAlignment="1">
      <alignment horizontal="center" vertical="center" wrapText="1"/>
    </xf>
    <xf numFmtId="2" fontId="43"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3" fillId="3" borderId="39" xfId="1623" applyFill="1" applyBorder="1" applyAlignment="1">
      <alignment horizontal="center" vertical="center" wrapText="1"/>
    </xf>
    <xf numFmtId="0" fontId="43" fillId="0" borderId="39" xfId="1623" applyBorder="1" applyAlignment="1">
      <alignment vertical="center" wrapText="1"/>
    </xf>
    <xf numFmtId="0" fontId="43" fillId="0" borderId="56" xfId="1623" applyBorder="1" applyAlignment="1">
      <alignment vertical="center" wrapText="1"/>
    </xf>
    <xf numFmtId="0" fontId="43" fillId="0" borderId="40" xfId="1623" applyBorder="1" applyAlignment="1">
      <alignment vertical="center" wrapText="1"/>
    </xf>
    <xf numFmtId="0" fontId="43" fillId="0" borderId="0" xfId="1623" applyAlignment="1">
      <alignment vertical="center" wrapText="1"/>
    </xf>
    <xf numFmtId="0" fontId="43" fillId="25" borderId="34" xfId="1623" applyFill="1" applyBorder="1" applyAlignment="1">
      <alignment horizontal="center" vertical="center" wrapText="1"/>
    </xf>
    <xf numFmtId="0" fontId="6" fillId="40"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5"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5"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3" fillId="3" borderId="1" xfId="1623" applyFill="1" applyBorder="1" applyAlignment="1">
      <alignment horizontal="center" vertical="center" wrapText="1"/>
    </xf>
    <xf numFmtId="0" fontId="43" fillId="0" borderId="1" xfId="1623" applyBorder="1" applyAlignment="1">
      <alignment vertical="center" wrapText="1"/>
    </xf>
    <xf numFmtId="0" fontId="43" fillId="0" borderId="70" xfId="1623" applyBorder="1" applyAlignment="1">
      <alignment vertical="center" wrapText="1"/>
    </xf>
    <xf numFmtId="0" fontId="43" fillId="0" borderId="35" xfId="1623" applyBorder="1" applyAlignment="1">
      <alignment vertical="center" wrapText="1"/>
    </xf>
    <xf numFmtId="0" fontId="43" fillId="0" borderId="0" xfId="1623" applyAlignment="1">
      <alignment horizontal="center" vertical="center"/>
    </xf>
    <xf numFmtId="0" fontId="43" fillId="0" borderId="39" xfId="1623" applyNumberFormat="1" applyBorder="1" applyAlignment="1">
      <alignment horizontal="center" vertical="center" wrapText="1"/>
    </xf>
    <xf numFmtId="2" fontId="43" fillId="3" borderId="40" xfId="1623" applyNumberFormat="1" applyFill="1" applyBorder="1" applyAlignment="1">
      <alignment horizontal="center" vertical="center" wrapText="1"/>
    </xf>
    <xf numFmtId="49" fontId="45" fillId="0" borderId="15" xfId="1623" applyNumberFormat="1" applyFont="1" applyFill="1" applyBorder="1" applyAlignment="1">
      <alignment horizontal="center" vertical="center" wrapText="1"/>
    </xf>
    <xf numFmtId="0" fontId="43" fillId="0" borderId="1" xfId="1623" applyFill="1" applyBorder="1" applyAlignment="1">
      <alignment horizontal="center" vertical="center" wrapText="1"/>
    </xf>
    <xf numFmtId="0" fontId="43" fillId="0" borderId="35" xfId="1623" applyFill="1" applyBorder="1" applyAlignment="1">
      <alignment horizontal="center" vertical="center" wrapText="1"/>
    </xf>
    <xf numFmtId="49" fontId="43" fillId="0" borderId="1" xfId="1623" applyNumberFormat="1" applyFont="1" applyFill="1" applyBorder="1" applyAlignment="1">
      <alignment horizontal="center" vertical="center" wrapText="1"/>
    </xf>
    <xf numFmtId="49" fontId="43" fillId="0" borderId="35" xfId="1623" applyNumberFormat="1" applyFont="1" applyFill="1" applyBorder="1" applyAlignment="1">
      <alignment horizontal="center" vertical="center" wrapText="1"/>
    </xf>
    <xf numFmtId="49" fontId="44" fillId="0" borderId="37" xfId="1623" applyNumberFormat="1" applyFont="1" applyFill="1" applyBorder="1" applyAlignment="1">
      <alignment vertical="center" wrapText="1"/>
    </xf>
    <xf numFmtId="49" fontId="43" fillId="0" borderId="1" xfId="1623" applyNumberFormat="1" applyFill="1" applyBorder="1" applyAlignment="1">
      <alignment vertical="center" wrapText="1"/>
    </xf>
    <xf numFmtId="49" fontId="43" fillId="0" borderId="70" xfId="1623" applyNumberFormat="1" applyFill="1" applyBorder="1" applyAlignment="1">
      <alignment vertical="center" wrapText="1"/>
    </xf>
    <xf numFmtId="49" fontId="43" fillId="0" borderId="34" xfId="1623" applyNumberFormat="1" applyFill="1" applyBorder="1" applyAlignment="1">
      <alignment vertical="center" wrapText="1"/>
    </xf>
    <xf numFmtId="49" fontId="43" fillId="0" borderId="35" xfId="1623" applyNumberFormat="1" applyFill="1" applyBorder="1" applyAlignment="1">
      <alignment horizontal="center" vertical="center" wrapText="1"/>
    </xf>
    <xf numFmtId="49" fontId="43" fillId="0" borderId="15" xfId="1623" applyNumberFormat="1" applyFill="1" applyBorder="1" applyAlignment="1">
      <alignment vertical="center" wrapText="1"/>
    </xf>
    <xf numFmtId="49" fontId="44" fillId="0" borderId="15" xfId="1623" applyNumberFormat="1" applyFont="1" applyFill="1" applyBorder="1" applyAlignment="1">
      <alignment horizontal="center" vertical="center" wrapText="1"/>
    </xf>
    <xf numFmtId="49" fontId="43" fillId="10" borderId="70" xfId="1623" applyNumberFormat="1" applyFill="1" applyBorder="1" applyAlignment="1">
      <alignment vertical="center" wrapText="1"/>
    </xf>
    <xf numFmtId="0" fontId="43" fillId="0" borderId="70" xfId="1623" applyFill="1" applyBorder="1" applyAlignment="1">
      <alignment vertical="center" wrapText="1"/>
    </xf>
    <xf numFmtId="0" fontId="43" fillId="25" borderId="54" xfId="1623" applyFill="1" applyBorder="1" applyAlignment="1">
      <alignment horizontal="center" vertical="center" wrapText="1"/>
    </xf>
    <xf numFmtId="0" fontId="6" fillId="40" borderId="31" xfId="1623" applyFont="1" applyFill="1" applyBorder="1" applyAlignment="1">
      <alignment horizontal="center" vertical="center" wrapText="1"/>
    </xf>
    <xf numFmtId="49" fontId="43" fillId="0" borderId="31" xfId="1623" applyNumberFormat="1" applyFill="1" applyBorder="1" applyAlignment="1">
      <alignment vertical="center" wrapText="1"/>
    </xf>
    <xf numFmtId="49" fontId="43" fillId="0" borderId="48" xfId="1623" applyNumberFormat="1" applyFill="1" applyBorder="1" applyAlignment="1">
      <alignment vertical="center" wrapText="1"/>
    </xf>
    <xf numFmtId="1" fontId="43" fillId="0" borderId="60" xfId="1623" applyNumberFormat="1" applyBorder="1" applyAlignment="1">
      <alignment horizontal="center" vertical="center" wrapText="1"/>
    </xf>
    <xf numFmtId="2" fontId="43" fillId="0" borderId="61" xfId="1623" applyNumberFormat="1" applyBorder="1" applyAlignment="1">
      <alignment horizontal="center" vertical="center" wrapText="1"/>
    </xf>
    <xf numFmtId="49" fontId="43" fillId="0" borderId="38" xfId="1623" applyNumberFormat="1" applyFill="1" applyBorder="1" applyAlignment="1">
      <alignment vertical="center" wrapText="1"/>
    </xf>
    <xf numFmtId="0" fontId="43" fillId="3" borderId="31" xfId="1623" applyFill="1" applyBorder="1" applyAlignment="1">
      <alignment horizontal="center" vertical="center" wrapText="1"/>
    </xf>
    <xf numFmtId="0" fontId="43" fillId="0" borderId="31" xfId="1623" applyBorder="1" applyAlignment="1">
      <alignment vertical="center" wrapText="1"/>
    </xf>
    <xf numFmtId="0" fontId="43" fillId="0" borderId="48" xfId="1623" applyBorder="1" applyAlignment="1">
      <alignment vertical="center" wrapText="1"/>
    </xf>
    <xf numFmtId="0" fontId="43" fillId="0" borderId="49" xfId="1623" applyBorder="1" applyAlignment="1">
      <alignment vertical="center" wrapText="1"/>
    </xf>
    <xf numFmtId="0" fontId="43" fillId="25" borderId="32" xfId="1623" applyFill="1" applyBorder="1" applyAlignment="1">
      <alignment horizontal="center" vertical="center" wrapText="1"/>
    </xf>
    <xf numFmtId="0" fontId="6" fillId="40" borderId="33" xfId="1623" applyFont="1" applyFill="1" applyBorder="1" applyAlignment="1">
      <alignment horizontal="center" vertical="center" wrapText="1"/>
    </xf>
    <xf numFmtId="0" fontId="43" fillId="0" borderId="37" xfId="1623" applyFill="1" applyBorder="1" applyAlignment="1">
      <alignment horizontal="center" vertical="center" wrapText="1"/>
    </xf>
    <xf numFmtId="164" fontId="43" fillId="0" borderId="1" xfId="1623" applyNumberFormat="1" applyFill="1" applyBorder="1" applyAlignment="1">
      <alignment horizontal="center" vertical="center" wrapText="1"/>
    </xf>
    <xf numFmtId="49" fontId="44" fillId="0" borderId="16" xfId="1623" applyNumberFormat="1" applyFont="1" applyFill="1" applyBorder="1" applyAlignment="1">
      <alignment vertical="center" wrapText="1"/>
    </xf>
    <xf numFmtId="49" fontId="43" fillId="0" borderId="27" xfId="1623" applyNumberFormat="1" applyFill="1" applyBorder="1" applyAlignment="1">
      <alignment vertical="center" wrapText="1"/>
    </xf>
    <xf numFmtId="49" fontId="43" fillId="0" borderId="33" xfId="1623" applyNumberFormat="1" applyFill="1" applyBorder="1" applyAlignment="1">
      <alignment vertical="center" wrapText="1"/>
    </xf>
    <xf numFmtId="49" fontId="43" fillId="0" borderId="37" xfId="1623" applyNumberFormat="1" applyFill="1" applyBorder="1" applyAlignment="1">
      <alignment vertical="center" wrapText="1"/>
    </xf>
    <xf numFmtId="49" fontId="43" fillId="0" borderId="70" xfId="1623" applyNumberFormat="1" applyFill="1" applyBorder="1" applyAlignment="1">
      <alignment horizontal="center" vertical="center" wrapText="1"/>
    </xf>
    <xf numFmtId="0" fontId="43" fillId="0" borderId="32" xfId="1623" applyNumberFormat="1" applyBorder="1" applyAlignment="1">
      <alignment horizontal="center" vertical="center" wrapText="1"/>
    </xf>
    <xf numFmtId="2" fontId="43" fillId="3" borderId="33" xfId="1623" applyNumberFormat="1" applyFill="1" applyBorder="1" applyAlignment="1">
      <alignment horizontal="center" vertical="center" wrapText="1"/>
    </xf>
    <xf numFmtId="49" fontId="44" fillId="0" borderId="9" xfId="1623" applyNumberFormat="1" applyFont="1" applyFill="1" applyBorder="1" applyAlignment="1">
      <alignment horizontal="center" vertical="center" wrapText="1"/>
    </xf>
    <xf numFmtId="0" fontId="43" fillId="3" borderId="27" xfId="1623" applyFill="1" applyBorder="1" applyAlignment="1">
      <alignment horizontal="center" vertical="center" wrapText="1"/>
    </xf>
    <xf numFmtId="0" fontId="43" fillId="0" borderId="27" xfId="1623" applyBorder="1" applyAlignment="1">
      <alignment vertical="center" wrapText="1"/>
    </xf>
    <xf numFmtId="0" fontId="43" fillId="0" borderId="6" xfId="1623" applyBorder="1" applyAlignment="1">
      <alignment vertical="center"/>
    </xf>
    <xf numFmtId="0" fontId="43" fillId="0" borderId="33" xfId="1623" applyBorder="1" applyAlignment="1">
      <alignment vertical="center" wrapText="1"/>
    </xf>
    <xf numFmtId="0" fontId="6" fillId="40" borderId="35" xfId="1623" applyFont="1" applyFill="1" applyBorder="1" applyAlignment="1">
      <alignment horizontal="center" vertical="center" wrapText="1"/>
    </xf>
    <xf numFmtId="0" fontId="43" fillId="0" borderId="44" xfId="1623" applyNumberFormat="1" applyBorder="1" applyAlignment="1">
      <alignment horizontal="center" vertical="center" wrapText="1"/>
    </xf>
    <xf numFmtId="0" fontId="43" fillId="0" borderId="0" xfId="1623" applyBorder="1" applyAlignment="1">
      <alignment vertical="center"/>
    </xf>
    <xf numFmtId="49" fontId="43" fillId="0" borderId="35" xfId="1623" applyNumberFormat="1" applyFill="1" applyBorder="1" applyAlignment="1">
      <alignment vertical="center" wrapText="1"/>
    </xf>
    <xf numFmtId="49" fontId="43" fillId="2" borderId="35" xfId="1623" applyNumberFormat="1" applyFill="1" applyBorder="1" applyAlignment="1">
      <alignment vertical="center" wrapText="1"/>
    </xf>
    <xf numFmtId="0" fontId="43" fillId="0" borderId="35" xfId="1623" applyFill="1" applyBorder="1" applyAlignment="1">
      <alignment vertical="center" wrapText="1"/>
    </xf>
    <xf numFmtId="0" fontId="43" fillId="25" borderId="86" xfId="1623" applyFill="1" applyBorder="1" applyAlignment="1">
      <alignment horizontal="center" vertical="center" wrapText="1"/>
    </xf>
    <xf numFmtId="0" fontId="6" fillId="40" borderId="87" xfId="1623" applyFont="1" applyFill="1" applyBorder="1" applyAlignment="1">
      <alignment horizontal="center" vertical="center" wrapText="1"/>
    </xf>
    <xf numFmtId="49" fontId="43" fillId="0" borderId="89" xfId="1623" applyNumberFormat="1" applyFill="1" applyBorder="1" applyAlignment="1">
      <alignment vertical="center" wrapText="1"/>
    </xf>
    <xf numFmtId="0" fontId="43" fillId="0" borderId="81" xfId="1623" applyNumberFormat="1" applyBorder="1" applyAlignment="1">
      <alignment horizontal="center" vertical="center" wrapText="1"/>
    </xf>
    <xf numFmtId="2" fontId="43" fillId="3" borderId="82" xfId="1623" applyNumberFormat="1" applyFill="1" applyBorder="1" applyAlignment="1">
      <alignment horizontal="center" vertical="center" wrapText="1"/>
    </xf>
    <xf numFmtId="0" fontId="46" fillId="0" borderId="12" xfId="1623" applyNumberFormat="1" applyFont="1" applyFill="1" applyBorder="1" applyAlignment="1">
      <alignment horizontal="center" vertical="center" wrapText="1"/>
    </xf>
    <xf numFmtId="0" fontId="43" fillId="3" borderId="89" xfId="1623" applyFill="1" applyBorder="1" applyAlignment="1">
      <alignment horizontal="center" vertical="center" wrapText="1"/>
    </xf>
    <xf numFmtId="0" fontId="43" fillId="0" borderId="89" xfId="1623" applyBorder="1" applyAlignment="1">
      <alignment vertical="center" wrapText="1"/>
    </xf>
    <xf numFmtId="0" fontId="43" fillId="0" borderId="90" xfId="1623" applyBorder="1" applyAlignment="1">
      <alignment vertical="center" wrapText="1"/>
    </xf>
    <xf numFmtId="0" fontId="43" fillId="0" borderId="87" xfId="1623" applyBorder="1" applyAlignment="1">
      <alignment vertical="center" wrapText="1"/>
    </xf>
    <xf numFmtId="49" fontId="43"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3"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4" fillId="0" borderId="15" xfId="1623" applyNumberFormat="1" applyFont="1" applyFill="1" applyBorder="1" applyAlignment="1">
      <alignment horizontal="center" vertical="center" wrapText="1"/>
    </xf>
    <xf numFmtId="0" fontId="6" fillId="40" borderId="49" xfId="1623" applyFont="1" applyFill="1" applyBorder="1" applyAlignment="1">
      <alignment horizontal="center" vertical="center" wrapText="1"/>
    </xf>
    <xf numFmtId="49" fontId="43" fillId="0" borderId="54" xfId="1623" applyNumberFormat="1" applyFill="1" applyBorder="1" applyAlignment="1">
      <alignment vertical="center" wrapText="1"/>
    </xf>
    <xf numFmtId="49" fontId="43"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3"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4" fillId="0" borderId="38" xfId="1623" applyNumberFormat="1" applyFont="1" applyFill="1" applyBorder="1" applyAlignment="1">
      <alignment horizontal="center" vertical="center" wrapText="1"/>
    </xf>
    <xf numFmtId="0" fontId="43"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3"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3" fillId="2" borderId="1" xfId="1623" applyFill="1" applyBorder="1" applyAlignment="1">
      <alignment vertical="center" wrapText="1"/>
    </xf>
    <xf numFmtId="49" fontId="43" fillId="0" borderId="86" xfId="1623" applyNumberFormat="1" applyFill="1" applyBorder="1" applyAlignment="1">
      <alignment vertical="center" wrapText="1"/>
    </xf>
    <xf numFmtId="49" fontId="43" fillId="2" borderId="87" xfId="1623" applyNumberFormat="1" applyFill="1" applyBorder="1" applyAlignment="1">
      <alignment vertical="center" wrapText="1"/>
    </xf>
    <xf numFmtId="49" fontId="44"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3" fillId="2" borderId="89" xfId="1623" applyFill="1" applyBorder="1" applyAlignment="1">
      <alignment vertical="center" wrapText="1"/>
    </xf>
    <xf numFmtId="0" fontId="43" fillId="0" borderId="87" xfId="1623" applyFill="1" applyBorder="1" applyAlignment="1">
      <alignment vertical="center" wrapText="1"/>
    </xf>
    <xf numFmtId="49" fontId="43" fillId="0" borderId="87" xfId="1623" applyNumberFormat="1" applyFill="1" applyBorder="1" applyAlignment="1">
      <alignment vertical="center" wrapText="1"/>
    </xf>
    <xf numFmtId="2" fontId="44" fillId="0" borderId="12" xfId="1623" applyNumberFormat="1" applyFont="1" applyFill="1" applyBorder="1" applyAlignment="1">
      <alignment horizontal="center" vertical="center" wrapText="1"/>
    </xf>
    <xf numFmtId="2" fontId="44" fillId="0" borderId="9" xfId="1623" applyNumberFormat="1" applyFont="1" applyFill="1" applyBorder="1" applyAlignment="1">
      <alignment horizontal="center" vertical="center" wrapText="1"/>
    </xf>
    <xf numFmtId="2" fontId="44" fillId="0" borderId="15" xfId="1623" applyNumberFormat="1" applyFont="1" applyFill="1" applyBorder="1" applyAlignment="1">
      <alignment horizontal="center" vertical="center" wrapText="1"/>
    </xf>
    <xf numFmtId="0" fontId="43" fillId="25" borderId="41" xfId="1623" applyFill="1" applyBorder="1" applyAlignment="1">
      <alignment horizontal="center" vertical="center" wrapText="1"/>
    </xf>
    <xf numFmtId="0" fontId="6" fillId="40" borderId="43" xfId="1623" applyFont="1" applyFill="1" applyBorder="1" applyAlignment="1">
      <alignment horizontal="center" vertical="center" wrapText="1"/>
    </xf>
    <xf numFmtId="49" fontId="43" fillId="0" borderId="41" xfId="1623" applyNumberFormat="1" applyFill="1" applyBorder="1" applyAlignment="1">
      <alignment vertical="center" wrapText="1"/>
    </xf>
    <xf numFmtId="49" fontId="43" fillId="0" borderId="42" xfId="1623" applyNumberFormat="1" applyFill="1" applyBorder="1" applyAlignment="1">
      <alignment vertical="center" wrapText="1"/>
    </xf>
    <xf numFmtId="49" fontId="43" fillId="0" borderId="43" xfId="1623" applyNumberFormat="1" applyFill="1" applyBorder="1" applyAlignment="1">
      <alignment vertical="center" wrapText="1"/>
    </xf>
    <xf numFmtId="0" fontId="43" fillId="0" borderId="41" xfId="1623" applyNumberFormat="1" applyBorder="1" applyAlignment="1">
      <alignment horizontal="center" vertical="center" wrapText="1"/>
    </xf>
    <xf numFmtId="2" fontId="43" fillId="3" borderId="43" xfId="1623" applyNumberFormat="1" applyFill="1" applyBorder="1" applyAlignment="1">
      <alignment horizontal="center" vertical="center" wrapText="1"/>
    </xf>
    <xf numFmtId="2" fontId="44"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3" fillId="3" borderId="42" xfId="1623" applyFill="1" applyBorder="1" applyAlignment="1">
      <alignment horizontal="center" vertical="center" wrapText="1"/>
    </xf>
    <xf numFmtId="0" fontId="43" fillId="0" borderId="42" xfId="1623" applyBorder="1" applyAlignment="1">
      <alignment vertical="center" wrapText="1"/>
    </xf>
    <xf numFmtId="0" fontId="43" fillId="0" borderId="73" xfId="1623" applyBorder="1" applyAlignment="1">
      <alignment vertical="center" wrapText="1"/>
    </xf>
    <xf numFmtId="0" fontId="43" fillId="0" borderId="43" xfId="1623" applyFill="1" applyBorder="1" applyAlignment="1">
      <alignment vertical="center" wrapText="1"/>
    </xf>
    <xf numFmtId="0" fontId="43" fillId="0" borderId="46" xfId="1623" applyFill="1" applyBorder="1" applyAlignment="1">
      <alignment vertical="center" wrapText="1"/>
    </xf>
    <xf numFmtId="0" fontId="43"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3" fillId="0" borderId="2" xfId="1623" applyFill="1" applyBorder="1" applyAlignment="1">
      <alignment vertical="center" wrapText="1"/>
    </xf>
    <xf numFmtId="0" fontId="43" fillId="0" borderId="3" xfId="1623" applyFill="1" applyBorder="1" applyAlignment="1">
      <alignment vertical="center" wrapText="1"/>
    </xf>
    <xf numFmtId="0" fontId="43" fillId="0" borderId="0" xfId="1623" applyFill="1" applyAlignment="1">
      <alignment vertical="center" wrapText="1"/>
    </xf>
    <xf numFmtId="49" fontId="43" fillId="0" borderId="39" xfId="1623" applyNumberFormat="1" applyFill="1" applyBorder="1" applyAlignment="1">
      <alignment vertical="center" wrapText="1"/>
    </xf>
    <xf numFmtId="49" fontId="43" fillId="0" borderId="56" xfId="1623" applyNumberFormat="1" applyFill="1" applyBorder="1" applyAlignment="1">
      <alignment vertical="center" wrapText="1"/>
    </xf>
    <xf numFmtId="49" fontId="43" fillId="0" borderId="25" xfId="1623" applyNumberFormat="1" applyFill="1" applyBorder="1" applyAlignment="1">
      <alignment vertical="center" wrapText="1"/>
    </xf>
    <xf numFmtId="0" fontId="43" fillId="0" borderId="39" xfId="1623" applyFill="1" applyBorder="1" applyAlignment="1">
      <alignment vertical="center" wrapText="1"/>
    </xf>
    <xf numFmtId="0" fontId="43" fillId="0" borderId="56" xfId="1623" applyFill="1" applyBorder="1" applyAlignment="1">
      <alignment vertical="center" wrapText="1"/>
    </xf>
    <xf numFmtId="0" fontId="43" fillId="0" borderId="40" xfId="1623" applyFill="1" applyBorder="1" applyAlignment="1">
      <alignment vertical="center" wrapText="1"/>
    </xf>
    <xf numFmtId="0" fontId="43" fillId="0" borderId="1" xfId="1623" applyFill="1" applyBorder="1" applyAlignment="1">
      <alignment vertical="center" wrapText="1"/>
    </xf>
    <xf numFmtId="49" fontId="47" fillId="0" borderId="1" xfId="1624" applyNumberFormat="1" applyFill="1" applyBorder="1" applyAlignment="1">
      <alignment vertical="center" wrapText="1"/>
    </xf>
    <xf numFmtId="0" fontId="43"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3" fillId="5" borderId="34" xfId="1623" applyNumberFormat="1" applyFill="1" applyBorder="1" applyAlignment="1">
      <alignment vertical="center" wrapText="1"/>
    </xf>
    <xf numFmtId="49" fontId="43" fillId="5" borderId="1" xfId="1623" applyNumberFormat="1" applyFill="1" applyBorder="1" applyAlignment="1">
      <alignment vertical="center" wrapText="1"/>
    </xf>
    <xf numFmtId="49" fontId="43" fillId="5" borderId="35" xfId="1623" applyNumberFormat="1" applyFill="1" applyBorder="1" applyAlignment="1">
      <alignment vertical="center" wrapText="1"/>
    </xf>
    <xf numFmtId="0" fontId="43" fillId="5" borderId="44" xfId="1623" applyNumberFormat="1" applyFill="1" applyBorder="1" applyAlignment="1">
      <alignment horizontal="center" vertical="center" wrapText="1"/>
    </xf>
    <xf numFmtId="2" fontId="43" fillId="5" borderId="40" xfId="1623" applyNumberFormat="1" applyFill="1" applyBorder="1" applyAlignment="1">
      <alignment horizontal="center" vertical="center" wrapText="1"/>
    </xf>
    <xf numFmtId="0" fontId="44" fillId="5" borderId="15" xfId="1623" applyNumberFormat="1" applyFont="1" applyFill="1" applyBorder="1" applyAlignment="1">
      <alignment horizontal="center" vertical="center" wrapText="1"/>
    </xf>
    <xf numFmtId="0" fontId="43" fillId="5" borderId="1" xfId="1623" applyFill="1" applyBorder="1" applyAlignment="1">
      <alignment horizontal="center" vertical="center" wrapText="1"/>
    </xf>
    <xf numFmtId="0" fontId="43" fillId="5" borderId="1" xfId="1623" applyFill="1" applyBorder="1" applyAlignment="1">
      <alignment vertical="center" wrapText="1"/>
    </xf>
    <xf numFmtId="0" fontId="43" fillId="5" borderId="70" xfId="1623" applyFill="1" applyBorder="1" applyAlignment="1">
      <alignment vertical="center" wrapText="1"/>
    </xf>
    <xf numFmtId="0" fontId="43" fillId="5" borderId="35" xfId="1623" applyFill="1" applyBorder="1" applyAlignment="1">
      <alignment vertical="center" wrapText="1"/>
    </xf>
    <xf numFmtId="0" fontId="43" fillId="5" borderId="0" xfId="1623" applyFill="1" applyAlignment="1">
      <alignment vertical="center" wrapText="1"/>
    </xf>
    <xf numFmtId="0" fontId="43" fillId="0" borderId="1" xfId="1623" applyFill="1" applyBorder="1"/>
    <xf numFmtId="0" fontId="43" fillId="25" borderId="67" xfId="1623" applyFill="1" applyBorder="1" applyAlignment="1">
      <alignment horizontal="center" vertical="center" wrapText="1"/>
    </xf>
    <xf numFmtId="0" fontId="6" fillId="40" borderId="60" xfId="1623" applyFont="1" applyFill="1" applyBorder="1" applyAlignment="1">
      <alignment horizontal="center" vertical="center" wrapText="1"/>
    </xf>
    <xf numFmtId="49" fontId="43" fillId="0" borderId="60" xfId="1623" applyNumberFormat="1" applyFill="1" applyBorder="1" applyAlignment="1">
      <alignment vertical="center" wrapText="1"/>
    </xf>
    <xf numFmtId="49" fontId="43" fillId="0" borderId="72" xfId="1623" applyNumberFormat="1" applyFill="1" applyBorder="1" applyAlignment="1">
      <alignment vertical="center" wrapText="1"/>
    </xf>
    <xf numFmtId="49" fontId="43" fillId="0" borderId="22" xfId="1623" applyNumberFormat="1" applyFill="1" applyBorder="1" applyAlignment="1">
      <alignment vertical="center" wrapText="1"/>
    </xf>
    <xf numFmtId="0" fontId="43" fillId="3" borderId="60" xfId="1623" applyFill="1" applyBorder="1" applyAlignment="1">
      <alignment horizontal="center" vertical="center" wrapText="1"/>
    </xf>
    <xf numFmtId="0" fontId="43" fillId="0" borderId="60" xfId="1623" applyBorder="1" applyAlignment="1">
      <alignment vertical="center" wrapText="1"/>
    </xf>
    <xf numFmtId="0" fontId="43" fillId="0" borderId="72" xfId="1623" applyBorder="1" applyAlignment="1">
      <alignment vertical="center" wrapText="1"/>
    </xf>
    <xf numFmtId="0" fontId="43" fillId="0" borderId="61" xfId="1623" applyBorder="1" applyAlignment="1">
      <alignment vertical="center" wrapText="1"/>
    </xf>
    <xf numFmtId="2" fontId="43" fillId="3" borderId="61" xfId="1623" applyNumberFormat="1" applyFill="1" applyBorder="1" applyAlignment="1">
      <alignment horizontal="center" vertical="center" wrapText="1"/>
    </xf>
    <xf numFmtId="0" fontId="46" fillId="0" borderId="38" xfId="1623" applyNumberFormat="1" applyFont="1" applyFill="1" applyBorder="1" applyAlignment="1">
      <alignment horizontal="center" vertical="center" wrapText="1"/>
    </xf>
    <xf numFmtId="49" fontId="44" fillId="0" borderId="21" xfId="1623" applyNumberFormat="1" applyFont="1" applyFill="1" applyBorder="1" applyAlignment="1">
      <alignment horizontal="center" vertical="center" wrapText="1"/>
    </xf>
    <xf numFmtId="0" fontId="43" fillId="0" borderId="43" xfId="1623" applyBorder="1" applyAlignment="1">
      <alignment vertical="center" wrapText="1"/>
    </xf>
    <xf numFmtId="49" fontId="43" fillId="2" borderId="33" xfId="1623" applyNumberFormat="1" applyFill="1" applyBorder="1" applyAlignment="1">
      <alignment vertical="center" wrapText="1"/>
    </xf>
    <xf numFmtId="49" fontId="48" fillId="0" borderId="40" xfId="1623" applyNumberFormat="1" applyFont="1" applyFill="1" applyBorder="1" applyAlignment="1">
      <alignment vertical="center" wrapText="1"/>
    </xf>
    <xf numFmtId="0" fontId="46" fillId="0" borderId="15" xfId="1623" applyNumberFormat="1" applyFont="1" applyFill="1" applyBorder="1" applyAlignment="1">
      <alignment horizontal="center" vertical="center" wrapText="1"/>
    </xf>
    <xf numFmtId="49" fontId="48" fillId="2" borderId="40" xfId="1623" applyNumberFormat="1" applyFont="1" applyFill="1" applyBorder="1" applyAlignment="1">
      <alignment vertical="center" wrapText="1"/>
    </xf>
    <xf numFmtId="49" fontId="48" fillId="2" borderId="35" xfId="1623" applyNumberFormat="1" applyFont="1" applyFill="1" applyBorder="1" applyAlignment="1">
      <alignment vertical="center" wrapText="1"/>
    </xf>
    <xf numFmtId="0" fontId="43" fillId="0" borderId="34" xfId="1623" applyNumberFormat="1" applyBorder="1" applyAlignment="1">
      <alignment horizontal="center" vertical="center" wrapText="1"/>
    </xf>
    <xf numFmtId="2" fontId="43" fillId="3" borderId="35" xfId="1623" applyNumberFormat="1" applyFill="1" applyBorder="1" applyAlignment="1">
      <alignment horizontal="center" vertical="center" wrapText="1"/>
    </xf>
    <xf numFmtId="0" fontId="43" fillId="25" borderId="81" xfId="1623" applyFill="1" applyBorder="1" applyAlignment="1">
      <alignment horizontal="center" vertical="center" wrapText="1"/>
    </xf>
    <xf numFmtId="0" fontId="6" fillId="40" borderId="82" xfId="1623" applyFont="1" applyFill="1" applyBorder="1" applyAlignment="1">
      <alignment horizontal="center" vertical="center" wrapText="1"/>
    </xf>
    <xf numFmtId="49" fontId="43" fillId="0" borderId="81" xfId="1623" applyNumberFormat="1" applyFill="1" applyBorder="1" applyAlignment="1">
      <alignment vertical="center" wrapText="1"/>
    </xf>
    <xf numFmtId="49" fontId="43" fillId="0" borderId="68" xfId="1623" applyNumberFormat="1" applyFill="1" applyBorder="1" applyAlignment="1">
      <alignment vertical="center" wrapText="1"/>
    </xf>
    <xf numFmtId="49" fontId="48" fillId="0" borderId="82" xfId="1623" applyNumberFormat="1" applyFont="1" applyBorder="1" applyAlignment="1">
      <alignment vertical="center" wrapText="1"/>
    </xf>
    <xf numFmtId="0" fontId="44" fillId="0" borderId="59" xfId="1623" applyNumberFormat="1" applyFont="1" applyFill="1" applyBorder="1" applyAlignment="1">
      <alignment horizontal="center" vertical="center" wrapText="1"/>
    </xf>
    <xf numFmtId="0" fontId="43" fillId="3" borderId="68" xfId="1623" applyFill="1" applyBorder="1" applyAlignment="1">
      <alignment horizontal="center" vertical="center" wrapText="1"/>
    </xf>
    <xf numFmtId="0" fontId="43" fillId="0" borderId="68" xfId="1623" applyBorder="1" applyAlignment="1">
      <alignment vertical="center" wrapText="1"/>
    </xf>
    <xf numFmtId="0" fontId="43" fillId="0" borderId="80" xfId="1623" applyBorder="1" applyAlignment="1">
      <alignment vertical="center" wrapText="1"/>
    </xf>
    <xf numFmtId="0" fontId="43" fillId="0" borderId="82" xfId="1623" applyBorder="1" applyAlignment="1">
      <alignment vertical="center" wrapText="1"/>
    </xf>
    <xf numFmtId="0" fontId="43" fillId="0" borderId="37" xfId="1623" applyFill="1" applyBorder="1" applyAlignment="1">
      <alignment vertical="center" wrapText="1"/>
    </xf>
    <xf numFmtId="0" fontId="43" fillId="0" borderId="34" xfId="1623" applyFill="1" applyBorder="1" applyAlignment="1">
      <alignment vertical="center" wrapText="1"/>
    </xf>
    <xf numFmtId="49" fontId="48" fillId="0" borderId="70" xfId="1623" applyNumberFormat="1" applyFont="1" applyFill="1" applyBorder="1" applyAlignment="1">
      <alignment vertical="center" wrapText="1"/>
    </xf>
    <xf numFmtId="49" fontId="48" fillId="0" borderId="70" xfId="1623" applyNumberFormat="1" applyFont="1" applyBorder="1" applyAlignment="1">
      <alignment vertical="center" wrapText="1"/>
    </xf>
    <xf numFmtId="49" fontId="48" fillId="0" borderId="56" xfId="1623" applyNumberFormat="1" applyFont="1" applyFill="1" applyBorder="1" applyAlignment="1">
      <alignment vertical="center" wrapText="1"/>
    </xf>
    <xf numFmtId="49" fontId="48" fillId="2" borderId="70" xfId="1623" applyNumberFormat="1" applyFont="1" applyFill="1" applyBorder="1" applyAlignment="1">
      <alignment vertical="center" wrapText="1"/>
    </xf>
    <xf numFmtId="0" fontId="43" fillId="0" borderId="15" xfId="1623" applyNumberFormat="1" applyFill="1" applyBorder="1" applyAlignment="1">
      <alignment vertical="center" wrapText="1"/>
    </xf>
    <xf numFmtId="49" fontId="48" fillId="0" borderId="56" xfId="1623" applyNumberFormat="1" applyFont="1" applyBorder="1" applyAlignment="1">
      <alignment vertical="center" wrapText="1"/>
    </xf>
    <xf numFmtId="49" fontId="48" fillId="0" borderId="40" xfId="1623" applyNumberFormat="1" applyFont="1" applyBorder="1" applyAlignment="1">
      <alignment vertical="center" wrapText="1"/>
    </xf>
    <xf numFmtId="49" fontId="48" fillId="0" borderId="35" xfId="1623" applyNumberFormat="1" applyFont="1" applyFill="1" applyBorder="1" applyAlignment="1">
      <alignment vertical="center" wrapText="1"/>
    </xf>
    <xf numFmtId="49" fontId="46" fillId="0" borderId="15" xfId="1623" applyNumberFormat="1" applyFont="1" applyFill="1" applyBorder="1" applyAlignment="1">
      <alignment horizontal="center" vertical="center" wrapText="1"/>
    </xf>
    <xf numFmtId="49" fontId="48" fillId="0" borderId="35" xfId="1623" applyNumberFormat="1" applyFont="1" applyBorder="1" applyAlignment="1">
      <alignment vertical="center" wrapText="1"/>
    </xf>
    <xf numFmtId="49" fontId="48" fillId="2" borderId="61" xfId="1623" applyNumberFormat="1" applyFont="1" applyFill="1" applyBorder="1" applyAlignment="1">
      <alignment vertical="center" wrapText="1"/>
    </xf>
    <xf numFmtId="49" fontId="48" fillId="0" borderId="77" xfId="1623" applyNumberFormat="1" applyFont="1" applyBorder="1" applyAlignment="1">
      <alignment vertical="center" wrapText="1"/>
    </xf>
    <xf numFmtId="49" fontId="48" fillId="0" borderId="3" xfId="1623" applyNumberFormat="1" applyFont="1" applyBorder="1" applyAlignment="1">
      <alignment vertical="center" wrapText="1"/>
    </xf>
    <xf numFmtId="0" fontId="44" fillId="0" borderId="12" xfId="1623" applyNumberFormat="1" applyFont="1" applyFill="1" applyBorder="1" applyAlignment="1">
      <alignment horizontal="center" vertical="center" wrapText="1"/>
    </xf>
    <xf numFmtId="49" fontId="44" fillId="0" borderId="25" xfId="1623" applyNumberFormat="1" applyFont="1" applyFill="1" applyBorder="1" applyAlignment="1">
      <alignment horizontal="center" vertical="center" wrapText="1"/>
    </xf>
    <xf numFmtId="49" fontId="48" fillId="0" borderId="1" xfId="1623" applyNumberFormat="1" applyFont="1" applyBorder="1" applyAlignment="1">
      <alignment vertical="center" wrapText="1"/>
    </xf>
    <xf numFmtId="0" fontId="44" fillId="0" borderId="22" xfId="1623" applyFont="1" applyBorder="1" applyAlignment="1">
      <alignment horizontal="center" vertical="center" wrapText="1"/>
    </xf>
    <xf numFmtId="0" fontId="48" fillId="0" borderId="1" xfId="1623" applyFont="1" applyBorder="1" applyAlignment="1">
      <alignment vertical="center" wrapText="1"/>
    </xf>
    <xf numFmtId="0" fontId="48" fillId="0" borderId="48" xfId="1623" applyFont="1" applyBorder="1" applyAlignment="1">
      <alignment vertical="center" wrapText="1"/>
    </xf>
    <xf numFmtId="0" fontId="43" fillId="0" borderId="60" xfId="1623" applyNumberFormat="1" applyBorder="1" applyAlignment="1">
      <alignment horizontal="center" vertical="center" wrapText="1"/>
    </xf>
    <xf numFmtId="0" fontId="43"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3" fillId="5" borderId="32" xfId="1623" applyNumberFormat="1" applyFill="1" applyBorder="1" applyAlignment="1">
      <alignment vertical="center" wrapText="1"/>
    </xf>
    <xf numFmtId="49" fontId="43" fillId="5" borderId="27" xfId="1623" applyNumberFormat="1" applyFill="1" applyBorder="1" applyAlignment="1">
      <alignment vertical="center" wrapText="1"/>
    </xf>
    <xf numFmtId="49" fontId="43" fillId="5" borderId="33" xfId="1623" applyNumberFormat="1" applyFill="1" applyBorder="1" applyAlignment="1">
      <alignment vertical="center" wrapText="1"/>
    </xf>
    <xf numFmtId="0" fontId="43" fillId="5" borderId="32" xfId="1623" applyNumberFormat="1" applyFill="1" applyBorder="1" applyAlignment="1">
      <alignment horizontal="center" vertical="center" wrapText="1"/>
    </xf>
    <xf numFmtId="2" fontId="43" fillId="5" borderId="33" xfId="1623" applyNumberFormat="1" applyFill="1" applyBorder="1" applyAlignment="1">
      <alignment horizontal="center" vertical="center" wrapText="1"/>
    </xf>
    <xf numFmtId="49" fontId="44" fillId="5" borderId="9" xfId="1623" applyNumberFormat="1" applyFont="1" applyFill="1" applyBorder="1" applyAlignment="1">
      <alignment horizontal="center" vertical="center" wrapText="1"/>
    </xf>
    <xf numFmtId="0" fontId="43" fillId="5" borderId="27" xfId="1623" applyFill="1" applyBorder="1" applyAlignment="1">
      <alignment horizontal="center" vertical="center" wrapText="1"/>
    </xf>
    <xf numFmtId="0" fontId="43" fillId="5" borderId="27" xfId="1623" applyFill="1" applyBorder="1" applyAlignment="1">
      <alignment vertical="center" wrapText="1"/>
    </xf>
    <xf numFmtId="0" fontId="43" fillId="5" borderId="46" xfId="1623" applyFill="1" applyBorder="1" applyAlignment="1">
      <alignment vertical="center" wrapText="1"/>
    </xf>
    <xf numFmtId="0" fontId="43" fillId="5" borderId="33" xfId="1623" applyFill="1" applyBorder="1" applyAlignment="1">
      <alignment vertical="center" wrapText="1"/>
    </xf>
    <xf numFmtId="49" fontId="44" fillId="5" borderId="15" xfId="1623" applyNumberFormat="1" applyFont="1" applyFill="1" applyBorder="1" applyAlignment="1">
      <alignment horizontal="center" vertical="center" wrapText="1"/>
    </xf>
    <xf numFmtId="0" fontId="48" fillId="0" borderId="37" xfId="1623" applyFont="1" applyBorder="1" applyAlignment="1">
      <alignment horizontal="center" vertical="center" wrapText="1"/>
    </xf>
    <xf numFmtId="0" fontId="48" fillId="0" borderId="17" xfId="1623" applyFont="1" applyBorder="1" applyAlignment="1">
      <alignment horizontal="center" vertical="center" wrapText="1"/>
    </xf>
    <xf numFmtId="0" fontId="49" fillId="0" borderId="37" xfId="1623" applyFont="1" applyBorder="1" applyAlignment="1">
      <alignment horizontal="center" vertical="center" wrapText="1"/>
    </xf>
    <xf numFmtId="49" fontId="48" fillId="0" borderId="37" xfId="1623" applyNumberFormat="1" applyFont="1" applyBorder="1" applyAlignment="1">
      <alignment horizontal="center" vertical="center" wrapText="1"/>
    </xf>
    <xf numFmtId="49" fontId="48" fillId="0" borderId="17" xfId="1623" applyNumberFormat="1" applyFont="1" applyBorder="1" applyAlignment="1">
      <alignment horizontal="center" vertical="center" wrapText="1"/>
    </xf>
    <xf numFmtId="49" fontId="49" fillId="0" borderId="16" xfId="1623" applyNumberFormat="1" applyFont="1" applyBorder="1" applyAlignment="1">
      <alignment vertical="center" wrapText="1"/>
    </xf>
    <xf numFmtId="49" fontId="48" fillId="0" borderId="34" xfId="1623" applyNumberFormat="1" applyFont="1" applyBorder="1" applyAlignment="1">
      <alignment vertical="center" wrapText="1"/>
    </xf>
    <xf numFmtId="49" fontId="48" fillId="0" borderId="37" xfId="1623" applyNumberFormat="1" applyFont="1" applyBorder="1" applyAlignment="1">
      <alignment vertical="center" wrapText="1"/>
    </xf>
    <xf numFmtId="49" fontId="48" fillId="0" borderId="17" xfId="1623" applyNumberFormat="1" applyFont="1" applyBorder="1" applyAlignment="1">
      <alignment vertical="center" wrapText="1"/>
    </xf>
    <xf numFmtId="0" fontId="49" fillId="0" borderId="15" xfId="1623" applyFont="1" applyBorder="1" applyAlignment="1">
      <alignment horizontal="center" vertical="center" wrapText="1"/>
    </xf>
    <xf numFmtId="0" fontId="48" fillId="0" borderId="50" xfId="1623" applyFont="1" applyBorder="1" applyAlignment="1">
      <alignment horizontal="center" vertical="center" wrapText="1"/>
    </xf>
    <xf numFmtId="0" fontId="48" fillId="0" borderId="77" xfId="1623" applyFont="1" applyBorder="1" applyAlignment="1">
      <alignment horizontal="center" vertical="center" wrapText="1"/>
    </xf>
    <xf numFmtId="0" fontId="49" fillId="0" borderId="50" xfId="1623" applyFont="1" applyBorder="1" applyAlignment="1">
      <alignment horizontal="center" vertical="center" wrapText="1"/>
    </xf>
    <xf numFmtId="49" fontId="48" fillId="0" borderId="50" xfId="1623" applyNumberFormat="1" applyFont="1" applyBorder="1" applyAlignment="1">
      <alignment horizontal="center" vertical="center" wrapText="1"/>
    </xf>
    <xf numFmtId="49" fontId="48" fillId="0" borderId="77" xfId="1623" applyNumberFormat="1" applyFont="1" applyBorder="1" applyAlignment="1">
      <alignment horizontal="center" vertical="center" wrapText="1"/>
    </xf>
    <xf numFmtId="49" fontId="49" fillId="0" borderId="20" xfId="1623" applyNumberFormat="1" applyFont="1" applyBorder="1" applyAlignment="1">
      <alignment vertical="center" wrapText="1"/>
    </xf>
    <xf numFmtId="49" fontId="48" fillId="0" borderId="81" xfId="1623" applyNumberFormat="1" applyFont="1" applyBorder="1" applyAlignment="1">
      <alignment vertical="center" wrapText="1"/>
    </xf>
    <xf numFmtId="49" fontId="48" fillId="0" borderId="74" xfId="1623" applyNumberFormat="1" applyFont="1" applyBorder="1" applyAlignment="1">
      <alignment vertical="center" wrapText="1"/>
    </xf>
    <xf numFmtId="2" fontId="43" fillId="0" borderId="82" xfId="1623" applyNumberFormat="1" applyBorder="1" applyAlignment="1">
      <alignment horizontal="center" vertical="center" wrapText="1"/>
    </xf>
    <xf numFmtId="0" fontId="49" fillId="0" borderId="59" xfId="1623" applyFont="1" applyBorder="1" applyAlignment="1">
      <alignment horizontal="center" vertical="center" wrapText="1"/>
    </xf>
    <xf numFmtId="0" fontId="6" fillId="40" borderId="89" xfId="1623" applyFont="1" applyFill="1" applyBorder="1" applyAlignment="1">
      <alignment horizontal="center" vertical="center" wrapText="1"/>
    </xf>
    <xf numFmtId="0" fontId="43" fillId="0" borderId="89" xfId="1623" applyFill="1" applyBorder="1" applyAlignment="1">
      <alignment horizontal="center" vertical="center" wrapText="1"/>
    </xf>
    <xf numFmtId="0" fontId="43" fillId="0" borderId="87" xfId="1623" applyFill="1" applyBorder="1" applyAlignment="1">
      <alignment horizontal="center" vertical="center" wrapText="1"/>
    </xf>
    <xf numFmtId="0" fontId="45" fillId="0" borderId="86" xfId="1623" applyFont="1" applyFill="1" applyBorder="1" applyAlignment="1">
      <alignment horizontal="center" vertical="center" wrapText="1"/>
    </xf>
    <xf numFmtId="49" fontId="43" fillId="0" borderId="89" xfId="1623" applyNumberFormat="1" applyFont="1" applyFill="1" applyBorder="1" applyAlignment="1">
      <alignment horizontal="center" vertical="center" wrapText="1"/>
    </xf>
    <xf numFmtId="49" fontId="43" fillId="0" borderId="87" xfId="1623" applyNumberFormat="1" applyFont="1" applyFill="1" applyBorder="1" applyAlignment="1">
      <alignment horizontal="center" vertical="center" wrapText="1"/>
    </xf>
    <xf numFmtId="49" fontId="44" fillId="0" borderId="88" xfId="1623" applyNumberFormat="1" applyFont="1" applyFill="1" applyBorder="1" applyAlignment="1">
      <alignment vertical="center" wrapText="1"/>
    </xf>
    <xf numFmtId="49" fontId="43" fillId="0" borderId="90" xfId="1623" applyNumberFormat="1" applyFill="1" applyBorder="1" applyAlignment="1">
      <alignment vertical="center" wrapText="1"/>
    </xf>
    <xf numFmtId="49" fontId="43" fillId="0" borderId="87" xfId="1623" applyNumberFormat="1" applyFill="1" applyBorder="1" applyAlignment="1">
      <alignment horizontal="center" vertical="center" wrapText="1"/>
    </xf>
    <xf numFmtId="1" fontId="43" fillId="0" borderId="68" xfId="1623" applyNumberFormat="1" applyBorder="1" applyAlignment="1">
      <alignment horizontal="center" vertical="center" wrapText="1"/>
    </xf>
    <xf numFmtId="49" fontId="43" fillId="0" borderId="12" xfId="1623" applyNumberFormat="1" applyFill="1" applyBorder="1" applyAlignment="1">
      <alignment vertical="center" wrapText="1"/>
    </xf>
    <xf numFmtId="0" fontId="43" fillId="0" borderId="39" xfId="1623" applyFill="1" applyBorder="1" applyAlignment="1">
      <alignment horizontal="center" vertical="center" wrapText="1"/>
    </xf>
    <xf numFmtId="0" fontId="43" fillId="0" borderId="40" xfId="1623" applyFill="1" applyBorder="1" applyAlignment="1">
      <alignment horizontal="center" vertical="center" wrapText="1"/>
    </xf>
    <xf numFmtId="49" fontId="43" fillId="0" borderId="39" xfId="1623" applyNumberFormat="1" applyFont="1" applyFill="1" applyBorder="1" applyAlignment="1">
      <alignment horizontal="center" vertical="center" wrapText="1"/>
    </xf>
    <xf numFmtId="49" fontId="43" fillId="0" borderId="40" xfId="1623" applyNumberFormat="1" applyFont="1" applyFill="1" applyBorder="1" applyAlignment="1">
      <alignment horizontal="center" vertical="center" wrapText="1"/>
    </xf>
    <xf numFmtId="49" fontId="44" fillId="0" borderId="50" xfId="1623" applyNumberFormat="1" applyFont="1" applyFill="1" applyBorder="1" applyAlignment="1">
      <alignment vertical="center" wrapText="1"/>
    </xf>
    <xf numFmtId="49" fontId="43" fillId="0" borderId="44" xfId="1623" applyNumberFormat="1" applyFill="1" applyBorder="1" applyAlignment="1">
      <alignment vertical="center" wrapText="1"/>
    </xf>
    <xf numFmtId="49" fontId="43" fillId="0" borderId="40" xfId="1623" applyNumberFormat="1" applyFill="1" applyBorder="1" applyAlignment="1">
      <alignment horizontal="center" vertical="center" wrapText="1"/>
    </xf>
    <xf numFmtId="0" fontId="43" fillId="0" borderId="0" xfId="1623" applyAlignment="1">
      <alignment vertical="center"/>
    </xf>
    <xf numFmtId="1" fontId="43" fillId="0" borderId="1" xfId="1623" applyNumberFormat="1" applyBorder="1" applyAlignment="1">
      <alignment horizontal="center" vertical="center" wrapText="1"/>
    </xf>
    <xf numFmtId="2" fontId="43" fillId="0" borderId="35" xfId="1623" applyNumberFormat="1" applyBorder="1" applyAlignment="1">
      <alignment horizontal="center" vertical="center" wrapText="1"/>
    </xf>
    <xf numFmtId="49" fontId="43" fillId="0" borderId="16" xfId="1623" applyNumberFormat="1" applyFill="1" applyBorder="1" applyAlignment="1">
      <alignment vertical="center" wrapText="1"/>
    </xf>
    <xf numFmtId="0" fontId="48" fillId="41" borderId="34" xfId="1623" applyFont="1" applyFill="1" applyBorder="1" applyAlignment="1">
      <alignment horizontal="center" vertical="center" wrapText="1"/>
    </xf>
    <xf numFmtId="0" fontId="48" fillId="42" borderId="37" xfId="1623" applyFont="1" applyFill="1" applyBorder="1" applyAlignment="1">
      <alignment horizontal="center" vertical="center" wrapText="1"/>
    </xf>
    <xf numFmtId="49" fontId="49" fillId="0" borderId="37" xfId="1623" applyNumberFormat="1" applyFont="1" applyBorder="1" applyAlignment="1">
      <alignment vertical="center" wrapText="1"/>
    </xf>
    <xf numFmtId="49" fontId="48" fillId="0" borderId="16" xfId="1623" applyNumberFormat="1" applyFont="1" applyBorder="1" applyAlignment="1">
      <alignment vertical="center" wrapText="1"/>
    </xf>
    <xf numFmtId="0" fontId="48" fillId="41" borderId="44" xfId="1623" applyFont="1" applyFill="1" applyBorder="1" applyAlignment="1">
      <alignment horizontal="center" vertical="center" wrapText="1"/>
    </xf>
    <xf numFmtId="0" fontId="48" fillId="42" borderId="50" xfId="1623" applyFont="1" applyFill="1" applyBorder="1" applyAlignment="1">
      <alignment horizontal="center" vertical="center" wrapText="1"/>
    </xf>
    <xf numFmtId="49" fontId="49" fillId="0" borderId="50" xfId="1623" applyNumberFormat="1" applyFont="1" applyBorder="1" applyAlignment="1">
      <alignment vertical="center" wrapText="1"/>
    </xf>
    <xf numFmtId="49" fontId="48" fillId="0" borderId="50" xfId="1623" applyNumberFormat="1" applyFont="1" applyBorder="1" applyAlignment="1">
      <alignment vertical="center" wrapText="1"/>
    </xf>
    <xf numFmtId="49" fontId="48" fillId="0" borderId="20" xfId="1623" applyNumberFormat="1" applyFont="1" applyBorder="1" applyAlignment="1">
      <alignment vertical="center" wrapText="1"/>
    </xf>
    <xf numFmtId="0" fontId="43" fillId="0" borderId="1" xfId="1623" applyNumberFormat="1" applyBorder="1" applyAlignment="1">
      <alignment horizontal="center" vertical="center" wrapText="1"/>
    </xf>
    <xf numFmtId="49" fontId="44" fillId="0" borderId="1" xfId="1623" applyNumberFormat="1" applyFont="1" applyFill="1" applyBorder="1" applyAlignment="1">
      <alignment vertical="center" wrapText="1"/>
    </xf>
    <xf numFmtId="0" fontId="43" fillId="0" borderId="1" xfId="1623" applyNumberFormat="1" applyFill="1" applyBorder="1" applyAlignment="1">
      <alignment vertical="center" wrapText="1"/>
    </xf>
    <xf numFmtId="0" fontId="43" fillId="25" borderId="1" xfId="1623" applyFill="1" applyBorder="1" applyAlignment="1">
      <alignment horizontal="center" vertical="center" wrapText="1"/>
    </xf>
    <xf numFmtId="0" fontId="45" fillId="0" borderId="0" xfId="1623" applyFont="1" applyFill="1" applyBorder="1" applyAlignment="1">
      <alignment horizontal="center" vertical="center" wrapText="1"/>
    </xf>
    <xf numFmtId="49" fontId="43" fillId="0" borderId="0" xfId="1623" applyNumberFormat="1" applyFont="1" applyFill="1" applyBorder="1" applyAlignment="1">
      <alignment horizontal="center" vertical="center" wrapText="1"/>
    </xf>
    <xf numFmtId="49" fontId="44" fillId="0" borderId="0" xfId="1623" applyNumberFormat="1" applyFont="1" applyFill="1" applyBorder="1" applyAlignment="1">
      <alignment vertical="center" wrapText="1"/>
    </xf>
    <xf numFmtId="49" fontId="43" fillId="0" borderId="0" xfId="1623" applyNumberFormat="1" applyFill="1" applyBorder="1" applyAlignment="1">
      <alignment vertical="center" wrapText="1"/>
    </xf>
    <xf numFmtId="49" fontId="43" fillId="0" borderId="0" xfId="1623" applyNumberFormat="1" applyFill="1" applyBorder="1" applyAlignment="1">
      <alignment horizontal="center" vertical="center" wrapText="1"/>
    </xf>
    <xf numFmtId="0" fontId="43" fillId="0" borderId="0" xfId="1623" applyNumberFormat="1" applyBorder="1" applyAlignment="1">
      <alignment horizontal="center" vertical="center" wrapText="1"/>
    </xf>
    <xf numFmtId="2" fontId="43" fillId="0" borderId="0" xfId="1623" applyNumberFormat="1" applyBorder="1" applyAlignment="1">
      <alignment horizontal="center" vertical="center" wrapText="1"/>
    </xf>
    <xf numFmtId="1" fontId="43" fillId="0" borderId="0" xfId="1623" applyNumberFormat="1" applyBorder="1" applyAlignment="1">
      <alignment horizontal="center" vertical="center" wrapText="1"/>
    </xf>
    <xf numFmtId="0" fontId="43" fillId="3" borderId="0" xfId="1623" applyFill="1" applyBorder="1" applyAlignment="1">
      <alignment horizontal="center" vertical="center" wrapText="1"/>
    </xf>
    <xf numFmtId="0" fontId="43" fillId="36" borderId="0" xfId="1623" applyFill="1" applyBorder="1" applyAlignment="1">
      <alignment vertical="center" wrapText="1"/>
    </xf>
    <xf numFmtId="0" fontId="45" fillId="0" borderId="37" xfId="1623" applyFont="1" applyFill="1" applyBorder="1" applyAlignment="1">
      <alignment horizontal="center" vertical="center" wrapText="1"/>
    </xf>
    <xf numFmtId="49" fontId="44" fillId="0" borderId="0" xfId="1623" applyNumberFormat="1" applyFont="1" applyAlignment="1">
      <alignment wrapText="1"/>
    </xf>
    <xf numFmtId="2" fontId="33" fillId="0" borderId="0" xfId="1623" applyNumberFormat="1" applyFont="1" applyAlignment="1">
      <alignment horizontal="center" wrapText="1"/>
    </xf>
    <xf numFmtId="0" fontId="43" fillId="0" borderId="0" xfId="1623" applyAlignment="1">
      <alignment horizontal="center" vertical="center" wrapText="1"/>
    </xf>
    <xf numFmtId="0" fontId="44" fillId="0" borderId="0" xfId="1623" applyFont="1" applyAlignment="1">
      <alignment horizontal="center" vertical="center" wrapText="1"/>
    </xf>
    <xf numFmtId="49" fontId="43" fillId="0" borderId="0" xfId="1623" applyNumberFormat="1" applyFont="1" applyAlignment="1">
      <alignment horizontal="center" vertical="center" wrapText="1"/>
    </xf>
    <xf numFmtId="49" fontId="43" fillId="0" borderId="0" xfId="1623" applyNumberFormat="1" applyAlignment="1">
      <alignment vertical="center" wrapText="1"/>
    </xf>
    <xf numFmtId="49" fontId="43" fillId="0" borderId="0" xfId="1623" applyNumberFormat="1" applyAlignment="1">
      <alignment horizontal="center" vertical="center" wrapText="1"/>
    </xf>
    <xf numFmtId="0" fontId="43" fillId="0" borderId="0" xfId="1623" applyNumberFormat="1" applyAlignment="1">
      <alignment wrapText="1"/>
    </xf>
    <xf numFmtId="0" fontId="44" fillId="0" borderId="0" xfId="1623" applyFont="1" applyAlignment="1">
      <alignment wrapText="1"/>
    </xf>
    <xf numFmtId="0" fontId="20" fillId="0" borderId="0" xfId="1623" applyFont="1" applyAlignment="1">
      <alignment horizontal="center" vertical="center" wrapText="1"/>
    </xf>
    <xf numFmtId="0" fontId="43" fillId="0" borderId="0" xfId="1623" applyFill="1" applyAlignment="1">
      <alignment horizontal="center" vertical="center" wrapText="1"/>
    </xf>
    <xf numFmtId="0" fontId="43"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5" borderId="15" xfId="0" applyFill="1" applyBorder="1" applyAlignment="1">
      <alignment horizontal="center"/>
    </xf>
    <xf numFmtId="0" fontId="0" fillId="35" borderId="37" xfId="0" applyFill="1" applyBorder="1"/>
    <xf numFmtId="0" fontId="0" fillId="35" borderId="70" xfId="0" applyFill="1" applyBorder="1"/>
    <xf numFmtId="0" fontId="0" fillId="35" borderId="15" xfId="0" applyFill="1" applyBorder="1" applyAlignment="1">
      <alignment horizontal="center" vertical="center"/>
    </xf>
    <xf numFmtId="0" fontId="0" fillId="35" borderId="37" xfId="0" applyFill="1" applyBorder="1" applyAlignment="1">
      <alignment horizontal="center" vertical="center"/>
    </xf>
    <xf numFmtId="0" fontId="0" fillId="35" borderId="70" xfId="0" applyFill="1" applyBorder="1" applyAlignment="1">
      <alignment horizontal="center" vertical="center"/>
    </xf>
    <xf numFmtId="0" fontId="0" fillId="35" borderId="37" xfId="0" applyFill="1" applyBorder="1" applyAlignment="1">
      <alignment horizontal="center"/>
    </xf>
    <xf numFmtId="0" fontId="0" fillId="35" borderId="1" xfId="0" applyFill="1" applyBorder="1" applyAlignment="1">
      <alignment horizontal="center" vertical="center"/>
    </xf>
    <xf numFmtId="0" fontId="0" fillId="35" borderId="70" xfId="0" applyFill="1" applyBorder="1" applyAlignment="1">
      <alignment horizontal="center"/>
    </xf>
    <xf numFmtId="0" fontId="0" fillId="35" borderId="25" xfId="0" applyFill="1" applyBorder="1" applyAlignment="1">
      <alignment horizontal="center"/>
    </xf>
    <xf numFmtId="0" fontId="0" fillId="35" borderId="0" xfId="0" applyFill="1"/>
    <xf numFmtId="0" fontId="0" fillId="35" borderId="37" xfId="0" applyFill="1" applyBorder="1" applyAlignment="1">
      <alignment wrapText="1"/>
    </xf>
    <xf numFmtId="0" fontId="0" fillId="35" borderId="70" xfId="0" applyFill="1" applyBorder="1" applyAlignment="1">
      <alignment horizontal="left" vertical="center" wrapText="1"/>
    </xf>
    <xf numFmtId="0" fontId="0" fillId="35" borderId="15" xfId="0" applyFill="1" applyBorder="1" applyAlignment="1">
      <alignment horizontal="center" vertical="center" wrapText="1"/>
    </xf>
    <xf numFmtId="0" fontId="0" fillId="35" borderId="37" xfId="0" applyFill="1" applyBorder="1" applyAlignment="1">
      <alignment horizontal="center" vertical="center" wrapText="1"/>
    </xf>
    <xf numFmtId="0" fontId="0" fillId="35" borderId="70"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9" xfId="0" applyFill="1" applyBorder="1" applyAlignment="1">
      <alignment horizontal="left" vertical="center" wrapText="1"/>
    </xf>
    <xf numFmtId="0" fontId="10" fillId="35" borderId="70" xfId="0" applyFont="1" applyFill="1" applyBorder="1" applyAlignment="1">
      <alignment horizontal="center" vertical="center"/>
    </xf>
    <xf numFmtId="0" fontId="0" fillId="35" borderId="50" xfId="0" applyFill="1" applyBorder="1"/>
    <xf numFmtId="0" fontId="0" fillId="35" borderId="56" xfId="0" applyFill="1" applyBorder="1"/>
    <xf numFmtId="0" fontId="0" fillId="35" borderId="25" xfId="0" applyFill="1" applyBorder="1" applyAlignment="1">
      <alignment horizontal="center" vertical="center"/>
    </xf>
    <xf numFmtId="0" fontId="0" fillId="35" borderId="50" xfId="0" applyFill="1" applyBorder="1" applyAlignment="1">
      <alignment horizontal="center" vertical="center"/>
    </xf>
    <xf numFmtId="0" fontId="0" fillId="35" borderId="56" xfId="0" applyFill="1" applyBorder="1" applyAlignment="1">
      <alignment horizontal="center" vertical="center"/>
    </xf>
    <xf numFmtId="0" fontId="0" fillId="35" borderId="50" xfId="0" applyFill="1" applyBorder="1" applyAlignment="1">
      <alignment horizontal="center"/>
    </xf>
    <xf numFmtId="0" fontId="0" fillId="35" borderId="39" xfId="0" applyFill="1" applyBorder="1" applyAlignment="1">
      <alignment horizontal="center" vertical="center"/>
    </xf>
    <xf numFmtId="0" fontId="0" fillId="35" borderId="56" xfId="0" applyFill="1" applyBorder="1" applyAlignment="1">
      <alignment horizontal="center"/>
    </xf>
    <xf numFmtId="0" fontId="0" fillId="35" borderId="9" xfId="0" applyFill="1" applyBorder="1" applyAlignment="1">
      <alignment horizontal="center"/>
    </xf>
    <xf numFmtId="0" fontId="0" fillId="35"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25"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41"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41"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9" fillId="0" borderId="16" xfId="0" applyFont="1" applyBorder="1" applyAlignment="1">
      <alignment horizontal="center" vertical="center" wrapText="1"/>
    </xf>
    <xf numFmtId="0" fontId="12" fillId="0" borderId="79" xfId="0" applyFont="1" applyFill="1" applyBorder="1" applyAlignment="1">
      <alignment horizontal="center" vertical="center"/>
    </xf>
    <xf numFmtId="0" fontId="41"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41"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36" fillId="2" borderId="1" xfId="1218" applyFill="1" applyBorder="1" applyAlignment="1">
      <alignment vertical="center"/>
    </xf>
    <xf numFmtId="0" fontId="36" fillId="2" borderId="31" xfId="1218" applyFill="1" applyBorder="1" applyAlignment="1">
      <alignment vertical="center"/>
    </xf>
    <xf numFmtId="0" fontId="36" fillId="2" borderId="60" xfId="1218" applyFill="1" applyBorder="1" applyAlignment="1">
      <alignment vertical="center"/>
    </xf>
    <xf numFmtId="0" fontId="9" fillId="5" borderId="51" xfId="0" applyFont="1" applyFill="1" applyBorder="1" applyAlignment="1">
      <alignment horizontal="center" vertical="center"/>
    </xf>
    <xf numFmtId="0" fontId="0" fillId="3" borderId="90" xfId="0" applyFill="1" applyBorder="1" applyAlignment="1">
      <alignment horizontal="center" vertical="center"/>
    </xf>
    <xf numFmtId="0" fontId="9" fillId="2" borderId="86" xfId="1218" applyFont="1" applyFill="1" applyBorder="1" applyAlignment="1">
      <alignment horizontal="center" vertical="center"/>
    </xf>
    <xf numFmtId="0" fontId="9" fillId="0" borderId="88" xfId="1218" applyFont="1" applyBorder="1" applyAlignment="1">
      <alignment horizontal="center" vertical="center"/>
    </xf>
    <xf numFmtId="0" fontId="9" fillId="5" borderId="88" xfId="1218" applyFont="1" applyFill="1" applyBorder="1" applyAlignment="1">
      <alignment horizontal="center" vertical="center"/>
    </xf>
    <xf numFmtId="0" fontId="9" fillId="0" borderId="90" xfId="1218" applyFont="1" applyBorder="1" applyAlignment="1">
      <alignment horizontal="center" vertical="center"/>
    </xf>
    <xf numFmtId="0" fontId="9" fillId="4" borderId="86" xfId="1218" applyFont="1" applyFill="1" applyBorder="1" applyAlignment="1">
      <alignment horizontal="center" vertical="center"/>
    </xf>
    <xf numFmtId="0" fontId="9" fillId="0" borderId="88" xfId="1218" applyFont="1" applyFill="1" applyBorder="1" applyAlignment="1">
      <alignment horizontal="center" vertical="center"/>
    </xf>
    <xf numFmtId="0" fontId="9" fillId="4" borderId="90" xfId="0" applyFont="1" applyFill="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9" fillId="3" borderId="86"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9" fillId="3" borderId="90" xfId="0" applyFont="1"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0" fillId="21" borderId="26" xfId="1218" applyFont="1" applyFill="1" applyBorder="1" applyAlignment="1">
      <alignment horizontal="center" vertical="center" wrapText="1"/>
    </xf>
    <xf numFmtId="0" fontId="30" fillId="21" borderId="27" xfId="1218" applyFont="1" applyFill="1" applyBorder="1" applyAlignment="1">
      <alignment horizontal="center" vertical="center" wrapText="1"/>
    </xf>
    <xf numFmtId="0" fontId="30"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2" borderId="26" xfId="1218" applyFont="1" applyFill="1" applyBorder="1" applyAlignment="1">
      <alignment horizontal="center" vertical="center" wrapText="1"/>
    </xf>
    <xf numFmtId="0" fontId="9" fillId="32" borderId="27" xfId="1218" applyFont="1" applyFill="1" applyBorder="1" applyAlignment="1">
      <alignment horizontal="center" vertical="center" wrapText="1"/>
    </xf>
    <xf numFmtId="0" fontId="9" fillId="32" borderId="46" xfId="1218" applyFont="1" applyFill="1" applyBorder="1" applyAlignment="1">
      <alignment horizontal="center" vertical="center" wrapText="1"/>
    </xf>
    <xf numFmtId="0" fontId="9" fillId="32"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0" fillId="8" borderId="29" xfId="1218" applyFont="1" applyFill="1" applyBorder="1" applyAlignment="1">
      <alignment horizontal="center" vertical="center" wrapText="1"/>
    </xf>
    <xf numFmtId="0" fontId="30" fillId="8" borderId="10" xfId="1218" applyFont="1" applyFill="1" applyBorder="1" applyAlignment="1">
      <alignment horizontal="center" vertical="center" wrapText="1"/>
    </xf>
    <xf numFmtId="0" fontId="30" fillId="9" borderId="26" xfId="1218" applyFont="1" applyFill="1" applyBorder="1" applyAlignment="1">
      <alignment horizontal="center" vertical="center" wrapText="1"/>
    </xf>
    <xf numFmtId="0" fontId="30" fillId="9" borderId="10" xfId="1218" applyFont="1" applyFill="1" applyBorder="1" applyAlignment="1">
      <alignment horizontal="center" vertical="center" wrapText="1"/>
    </xf>
    <xf numFmtId="0" fontId="30"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40" fillId="3" borderId="2" xfId="0" applyFont="1" applyFill="1" applyBorder="1" applyAlignment="1">
      <alignment horizont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wrapText="1"/>
    </xf>
    <xf numFmtId="0" fontId="9" fillId="32" borderId="46" xfId="0" applyFont="1" applyFill="1" applyBorder="1" applyAlignment="1">
      <alignment horizontal="center" vertical="center" wrapText="1"/>
    </xf>
    <xf numFmtId="0" fontId="9" fillId="32" borderId="33" xfId="0" applyFont="1" applyFill="1" applyBorder="1" applyAlignment="1">
      <alignment horizontal="center" vertical="center" wrapText="1"/>
    </xf>
    <xf numFmtId="0" fontId="30" fillId="9" borderId="26"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27" fillId="25"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Scenario_v22.125%20(TP_max_rate_description_correc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1.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187" bestFit="1" customWidth="1"/>
    <col min="2" max="2" width="9" style="187" bestFit="1" customWidth="1"/>
    <col min="3" max="3" width="12.125" style="187" bestFit="1" customWidth="1"/>
    <col min="4" max="4" width="53.125" style="187" bestFit="1" customWidth="1"/>
    <col min="5" max="5" width="12.625" style="213" bestFit="1" customWidth="1"/>
    <col min="6" max="6" width="23" style="187" customWidth="1"/>
    <col min="7" max="7" width="7.625" style="187"/>
    <col min="8" max="8" width="20.875" style="187" customWidth="1"/>
    <col min="9" max="9" width="7.625" style="187"/>
    <col min="10" max="10" width="15.125" style="187" customWidth="1"/>
    <col min="11" max="16384" width="7.625" style="187"/>
  </cols>
  <sheetData>
    <row r="1" spans="1:12" s="185" customFormat="1" ht="45.75" thickBot="1" x14ac:dyDescent="0.3">
      <c r="A1" s="185" t="s">
        <v>1000</v>
      </c>
      <c r="B1" s="185" t="s">
        <v>998</v>
      </c>
      <c r="C1" s="185" t="s">
        <v>1255</v>
      </c>
      <c r="E1" s="186" t="s">
        <v>999</v>
      </c>
      <c r="F1" s="185" t="s">
        <v>1256</v>
      </c>
      <c r="H1" s="185" t="s">
        <v>1257</v>
      </c>
      <c r="J1" s="185" t="s">
        <v>1258</v>
      </c>
      <c r="K1" s="185" t="s">
        <v>1259</v>
      </c>
      <c r="L1" s="185" t="s">
        <v>1260</v>
      </c>
    </row>
    <row r="2" spans="1:12" ht="15.75" x14ac:dyDescent="0.25">
      <c r="A2" s="187" t="str">
        <f t="shared" ref="A2:A65" si="0">CONCATENATE(B2,"-",E2,"-","0")</f>
        <v>E1.2.1-1-0</v>
      </c>
      <c r="B2" s="187" t="s">
        <v>397</v>
      </c>
      <c r="C2" s="187" t="str">
        <f>CONCATENATE(F2,".wav")</f>
        <v>E1.2.1_1.wav</v>
      </c>
      <c r="D2" s="187" t="s">
        <v>1261</v>
      </c>
      <c r="E2" s="188">
        <v>1</v>
      </c>
      <c r="F2" s="187" t="s">
        <v>824</v>
      </c>
      <c r="H2" s="189" t="s">
        <v>1262</v>
      </c>
      <c r="J2" s="187" t="s">
        <v>724</v>
      </c>
      <c r="K2" s="187" t="str">
        <f>VLOOKUP(H2,$J$2:$J$146,1,FALSE)</f>
        <v>E1_1.wav</v>
      </c>
      <c r="L2" s="187" t="str">
        <f>VLOOKUP(J2,$H$2:$H$146,1,FALSE)</f>
        <v>E1.2.1_1.wav</v>
      </c>
    </row>
    <row r="3" spans="1:12" ht="15.75" x14ac:dyDescent="0.25">
      <c r="A3" s="187" t="str">
        <f t="shared" si="0"/>
        <v>E1.2.1-2-0</v>
      </c>
      <c r="B3" s="187" t="s">
        <v>397</v>
      </c>
      <c r="C3" s="187" t="str">
        <f t="shared" ref="C3:C66" si="1">CONCATENATE(F3,".wav")</f>
        <v>E1.2.1_2.wav</v>
      </c>
      <c r="D3" s="187" t="s">
        <v>1263</v>
      </c>
      <c r="E3" s="188">
        <v>2</v>
      </c>
      <c r="F3" s="187" t="s">
        <v>825</v>
      </c>
      <c r="H3" s="190" t="s">
        <v>1264</v>
      </c>
      <c r="J3" s="187" t="s">
        <v>725</v>
      </c>
      <c r="K3" s="187" t="str">
        <f t="shared" ref="K3:K66" si="2">VLOOKUP(H3,$J$2:$J$146,1,FALSE)</f>
        <v>E1_2.wav</v>
      </c>
      <c r="L3" s="187" t="str">
        <f t="shared" ref="L3:L66" si="3">VLOOKUP(J3,$H$2:$H$146,1,FALSE)</f>
        <v>E1.2.1_2.wav</v>
      </c>
    </row>
    <row r="4" spans="1:12" ht="16.5" thickBot="1" x14ac:dyDescent="0.3">
      <c r="A4" s="187" t="str">
        <f t="shared" si="0"/>
        <v>E1.2.1-3-0</v>
      </c>
      <c r="B4" s="187" t="s">
        <v>397</v>
      </c>
      <c r="C4" s="187" t="str">
        <f t="shared" si="1"/>
        <v>E1.2.1_3.wav</v>
      </c>
      <c r="D4" s="187" t="s">
        <v>1265</v>
      </c>
      <c r="E4" s="188">
        <v>3</v>
      </c>
      <c r="F4" s="187" t="s">
        <v>826</v>
      </c>
      <c r="H4" s="190" t="s">
        <v>1266</v>
      </c>
      <c r="J4" s="187" t="s">
        <v>726</v>
      </c>
      <c r="K4" s="187" t="str">
        <f t="shared" si="2"/>
        <v>E1_3.wav</v>
      </c>
      <c r="L4" s="187" t="str">
        <f t="shared" si="3"/>
        <v>E1.2.1_3.wav</v>
      </c>
    </row>
    <row r="5" spans="1:12" ht="15.75" x14ac:dyDescent="0.25">
      <c r="A5" s="187" t="str">
        <f t="shared" si="0"/>
        <v>E1.2-2-0</v>
      </c>
      <c r="B5" s="187" t="s">
        <v>109</v>
      </c>
      <c r="C5" s="187" t="str">
        <f t="shared" si="1"/>
        <v>E1.2_2.wav</v>
      </c>
      <c r="D5" s="187" t="s">
        <v>1267</v>
      </c>
      <c r="E5" s="188">
        <v>2</v>
      </c>
      <c r="F5" s="187" t="s">
        <v>821</v>
      </c>
      <c r="H5" s="191" t="s">
        <v>727</v>
      </c>
      <c r="J5" s="187" t="s">
        <v>1268</v>
      </c>
      <c r="K5" s="187" t="str">
        <f t="shared" si="2"/>
        <v>E1.3.1_1.wav</v>
      </c>
      <c r="L5" s="187" t="str">
        <f t="shared" si="3"/>
        <v>E1.3.1.1_1.wav</v>
      </c>
    </row>
    <row r="6" spans="1:12" ht="15.75" x14ac:dyDescent="0.25">
      <c r="A6" s="187" t="str">
        <f t="shared" si="0"/>
        <v>E1.2-3-0</v>
      </c>
      <c r="B6" s="187" t="s">
        <v>109</v>
      </c>
      <c r="C6" s="187" t="str">
        <f t="shared" si="1"/>
        <v>E1.2_3.wav</v>
      </c>
      <c r="D6" s="187" t="s">
        <v>1269</v>
      </c>
      <c r="E6" s="188">
        <v>3</v>
      </c>
      <c r="F6" s="187" t="s">
        <v>822</v>
      </c>
      <c r="H6" s="190" t="s">
        <v>728</v>
      </c>
      <c r="J6" s="187" t="s">
        <v>1270</v>
      </c>
      <c r="K6" s="187" t="str">
        <f t="shared" si="2"/>
        <v>E1.3.1_2.wav</v>
      </c>
      <c r="L6" s="187" t="str">
        <f t="shared" si="3"/>
        <v>E1.3.1.1_2.wav</v>
      </c>
    </row>
    <row r="7" spans="1:12" ht="16.5" thickBot="1" x14ac:dyDescent="0.3">
      <c r="A7" s="187" t="str">
        <f t="shared" si="0"/>
        <v>E1.2-4-0</v>
      </c>
      <c r="B7" s="187" t="s">
        <v>109</v>
      </c>
      <c r="C7" s="187" t="str">
        <f t="shared" si="1"/>
        <v>E1.2_4.wav</v>
      </c>
      <c r="D7" s="187" t="s">
        <v>1271</v>
      </c>
      <c r="E7" s="188">
        <v>4</v>
      </c>
      <c r="F7" s="187" t="s">
        <v>823</v>
      </c>
      <c r="H7" s="190" t="s">
        <v>729</v>
      </c>
      <c r="J7" s="187" t="s">
        <v>1272</v>
      </c>
      <c r="K7" s="187" t="str">
        <f t="shared" si="2"/>
        <v>E1.3.1_3.wav</v>
      </c>
      <c r="L7" s="187" t="str">
        <f t="shared" si="3"/>
        <v>E1.3.1.1_3.wav</v>
      </c>
    </row>
    <row r="8" spans="1:12" ht="15.75" x14ac:dyDescent="0.25">
      <c r="A8" s="187" t="str">
        <f t="shared" si="0"/>
        <v>E1.3.1.1-1-0</v>
      </c>
      <c r="B8" s="187" t="s">
        <v>394</v>
      </c>
      <c r="C8" s="187" t="str">
        <f t="shared" si="1"/>
        <v>E1.3.1.1_1.wav</v>
      </c>
      <c r="D8" s="187" t="s">
        <v>1273</v>
      </c>
      <c r="E8" s="188">
        <v>1</v>
      </c>
      <c r="F8" s="187" t="s">
        <v>1274</v>
      </c>
      <c r="H8" s="189" t="s">
        <v>1268</v>
      </c>
      <c r="J8" s="187" t="s">
        <v>727</v>
      </c>
      <c r="K8" s="187" t="str">
        <f t="shared" si="2"/>
        <v>E1.3.1.1_1.wav</v>
      </c>
      <c r="L8" s="187" t="str">
        <f t="shared" si="3"/>
        <v>E1.3.1_1.wav</v>
      </c>
    </row>
    <row r="9" spans="1:12" ht="15.75" x14ac:dyDescent="0.25">
      <c r="A9" s="187" t="str">
        <f t="shared" si="0"/>
        <v>E1.3.1.1-2-0</v>
      </c>
      <c r="B9" s="187" t="s">
        <v>394</v>
      </c>
      <c r="C9" s="187" t="str">
        <f t="shared" si="1"/>
        <v>E1.3.1.1_2.wav</v>
      </c>
      <c r="D9" s="187" t="s">
        <v>1275</v>
      </c>
      <c r="E9" s="188">
        <v>2</v>
      </c>
      <c r="F9" s="187" t="s">
        <v>1276</v>
      </c>
      <c r="H9" s="192" t="s">
        <v>1270</v>
      </c>
      <c r="J9" s="187" t="s">
        <v>728</v>
      </c>
      <c r="K9" s="187" t="str">
        <f t="shared" si="2"/>
        <v>E1.3.1.1_2.wav</v>
      </c>
      <c r="L9" s="187" t="str">
        <f t="shared" si="3"/>
        <v>E1.3.1_2.wav</v>
      </c>
    </row>
    <row r="10" spans="1:12" ht="16.5" thickBot="1" x14ac:dyDescent="0.3">
      <c r="A10" s="187" t="str">
        <f t="shared" si="0"/>
        <v>E1.3.1.1-3-0</v>
      </c>
      <c r="B10" s="187" t="s">
        <v>394</v>
      </c>
      <c r="C10" s="187" t="str">
        <f t="shared" si="1"/>
        <v>E1.3.1.1_3.wav</v>
      </c>
      <c r="D10" s="187" t="s">
        <v>1277</v>
      </c>
      <c r="E10" s="188">
        <v>3</v>
      </c>
      <c r="F10" s="187" t="s">
        <v>1278</v>
      </c>
      <c r="H10" s="193" t="s">
        <v>1272</v>
      </c>
      <c r="J10" s="187" t="s">
        <v>729</v>
      </c>
      <c r="K10" s="187" t="str">
        <f t="shared" si="2"/>
        <v>E1.3.1.1_3.wav</v>
      </c>
      <c r="L10" s="187" t="str">
        <f t="shared" si="3"/>
        <v>E1.3.1_3.wav</v>
      </c>
    </row>
    <row r="11" spans="1:12" ht="15.75" x14ac:dyDescent="0.25">
      <c r="A11" s="187" t="str">
        <f t="shared" si="0"/>
        <v>E1.3.1-1-0</v>
      </c>
      <c r="B11" s="187" t="s">
        <v>382</v>
      </c>
      <c r="C11" s="187" t="str">
        <f t="shared" si="1"/>
        <v>E1.3.1_1.wav</v>
      </c>
      <c r="D11" s="187" t="s">
        <v>1279</v>
      </c>
      <c r="E11" s="188">
        <v>1</v>
      </c>
      <c r="F11" s="187" t="s">
        <v>830</v>
      </c>
      <c r="H11" s="189" t="s">
        <v>730</v>
      </c>
      <c r="J11" s="187" t="s">
        <v>730</v>
      </c>
      <c r="K11" s="187" t="str">
        <f t="shared" si="2"/>
        <v>E1.3.2_1.wav</v>
      </c>
      <c r="L11" s="187" t="str">
        <f t="shared" si="3"/>
        <v>E1.3.2_1.wav</v>
      </c>
    </row>
    <row r="12" spans="1:12" ht="16.5" thickBot="1" x14ac:dyDescent="0.3">
      <c r="A12" s="187" t="str">
        <f t="shared" si="0"/>
        <v>E1.3.1-2-0</v>
      </c>
      <c r="B12" s="187" t="s">
        <v>382</v>
      </c>
      <c r="C12" s="187" t="str">
        <f t="shared" si="1"/>
        <v>E1.3.1_2.wav</v>
      </c>
      <c r="D12" s="187" t="s">
        <v>1280</v>
      </c>
      <c r="E12" s="188">
        <v>2</v>
      </c>
      <c r="F12" s="187" t="s">
        <v>831</v>
      </c>
      <c r="H12" s="190" t="s">
        <v>731</v>
      </c>
      <c r="J12" s="187" t="s">
        <v>731</v>
      </c>
      <c r="K12" s="187" t="str">
        <f t="shared" si="2"/>
        <v>E1.3.2_2.wav</v>
      </c>
      <c r="L12" s="187" t="str">
        <f t="shared" si="3"/>
        <v>E1.3.2_2.wav</v>
      </c>
    </row>
    <row r="13" spans="1:12" ht="15.75" x14ac:dyDescent="0.25">
      <c r="A13" s="187" t="str">
        <f t="shared" si="0"/>
        <v>E1.3.1-3-0</v>
      </c>
      <c r="B13" s="187" t="s">
        <v>382</v>
      </c>
      <c r="C13" s="187" t="str">
        <f t="shared" si="1"/>
        <v>E1.3.1_3.wav</v>
      </c>
      <c r="D13" s="187" t="s">
        <v>1281</v>
      </c>
      <c r="E13" s="188">
        <v>3</v>
      </c>
      <c r="F13" s="187" t="s">
        <v>832</v>
      </c>
      <c r="H13" s="189" t="s">
        <v>732</v>
      </c>
      <c r="J13" s="187" t="s">
        <v>1282</v>
      </c>
      <c r="K13" s="187" t="str">
        <f t="shared" si="2"/>
        <v>E1.3.3_1.wav</v>
      </c>
      <c r="L13" s="187" t="str">
        <f t="shared" si="3"/>
        <v>E1.3.3.1_1.wav</v>
      </c>
    </row>
    <row r="14" spans="1:12" ht="15.75" x14ac:dyDescent="0.25">
      <c r="A14" s="187" t="str">
        <f t="shared" si="0"/>
        <v>E1.3.2-1-0</v>
      </c>
      <c r="B14" s="187" t="s">
        <v>395</v>
      </c>
      <c r="C14" s="187" t="str">
        <f t="shared" si="1"/>
        <v>E1.3.2_1.wav</v>
      </c>
      <c r="D14" s="187" t="s">
        <v>1283</v>
      </c>
      <c r="E14" s="188">
        <v>1</v>
      </c>
      <c r="F14" s="187" t="s">
        <v>833</v>
      </c>
      <c r="H14" s="190" t="s">
        <v>733</v>
      </c>
      <c r="J14" s="187" t="s">
        <v>1284</v>
      </c>
      <c r="K14" s="187" t="str">
        <f t="shared" si="2"/>
        <v>E1.3.3_2.wav</v>
      </c>
      <c r="L14" s="187" t="str">
        <f t="shared" si="3"/>
        <v>E1.3.3.1_2.wav</v>
      </c>
    </row>
    <row r="15" spans="1:12" ht="15.75" x14ac:dyDescent="0.25">
      <c r="A15" s="187" t="str">
        <f t="shared" si="0"/>
        <v>E1.3.2-2-0</v>
      </c>
      <c r="B15" s="187" t="s">
        <v>395</v>
      </c>
      <c r="C15" s="187" t="str">
        <f t="shared" si="1"/>
        <v>E1.3.2_2.wav</v>
      </c>
      <c r="D15" s="187" t="s">
        <v>1285</v>
      </c>
      <c r="E15" s="188">
        <v>2</v>
      </c>
      <c r="F15" s="187" t="s">
        <v>834</v>
      </c>
      <c r="H15" s="190" t="s">
        <v>734</v>
      </c>
      <c r="J15" s="187" t="s">
        <v>1286</v>
      </c>
      <c r="K15" s="187" t="str">
        <f t="shared" si="2"/>
        <v>E1.3.3_3.wav</v>
      </c>
      <c r="L15" s="187" t="str">
        <f t="shared" si="3"/>
        <v>E1.3.3.1_3.wav</v>
      </c>
    </row>
    <row r="16" spans="1:12" ht="16.5" thickBot="1" x14ac:dyDescent="0.3">
      <c r="A16" s="187" t="str">
        <f t="shared" si="0"/>
        <v>E1.3.3.1-1-0</v>
      </c>
      <c r="B16" s="187" t="s">
        <v>1287</v>
      </c>
      <c r="C16" s="187" t="str">
        <f t="shared" si="1"/>
        <v>E1.3.3.1_1.wav</v>
      </c>
      <c r="D16" s="187" t="s">
        <v>1288</v>
      </c>
      <c r="E16" s="188">
        <v>1</v>
      </c>
      <c r="F16" s="187" t="s">
        <v>1289</v>
      </c>
      <c r="H16" s="190" t="s">
        <v>735</v>
      </c>
      <c r="J16" s="187" t="s">
        <v>732</v>
      </c>
      <c r="K16" s="187" t="str">
        <f t="shared" si="2"/>
        <v>E1.3.3_4.wav</v>
      </c>
      <c r="L16" s="187" t="str">
        <f t="shared" si="3"/>
        <v>E1.3.3_1.wav</v>
      </c>
    </row>
    <row r="17" spans="1:12" ht="15.75" x14ac:dyDescent="0.25">
      <c r="A17" s="187" t="str">
        <f t="shared" si="0"/>
        <v>E1.3.3.1-2-0</v>
      </c>
      <c r="B17" s="187" t="s">
        <v>1287</v>
      </c>
      <c r="C17" s="187" t="str">
        <f t="shared" si="1"/>
        <v>E1.3.3.1_2.wav</v>
      </c>
      <c r="D17" s="187" t="s">
        <v>1290</v>
      </c>
      <c r="E17" s="188">
        <v>2</v>
      </c>
      <c r="F17" s="187" t="s">
        <v>1291</v>
      </c>
      <c r="H17" s="194" t="s">
        <v>1282</v>
      </c>
      <c r="J17" s="187" t="s">
        <v>733</v>
      </c>
      <c r="K17" s="187" t="str">
        <f t="shared" si="2"/>
        <v>E1.3.3.1_1.wav</v>
      </c>
      <c r="L17" s="187" t="str">
        <f t="shared" si="3"/>
        <v>E1.3.3_2.wav</v>
      </c>
    </row>
    <row r="18" spans="1:12" ht="15.75" x14ac:dyDescent="0.25">
      <c r="A18" s="187" t="str">
        <f t="shared" si="0"/>
        <v>E1.3.3.1-3-0</v>
      </c>
      <c r="B18" s="187" t="s">
        <v>1287</v>
      </c>
      <c r="C18" s="187" t="str">
        <f t="shared" si="1"/>
        <v>E1.3.3.1_3.wav</v>
      </c>
      <c r="D18" s="187" t="s">
        <v>1292</v>
      </c>
      <c r="E18" s="188">
        <v>3</v>
      </c>
      <c r="F18" s="187" t="s">
        <v>1293</v>
      </c>
      <c r="H18" s="192" t="s">
        <v>1284</v>
      </c>
      <c r="J18" s="187" t="s">
        <v>734</v>
      </c>
      <c r="K18" s="187" t="str">
        <f t="shared" si="2"/>
        <v>E1.3.3.1_2.wav</v>
      </c>
      <c r="L18" s="187" t="str">
        <f t="shared" si="3"/>
        <v>E1.3.3_3.wav</v>
      </c>
    </row>
    <row r="19" spans="1:12" ht="16.5" thickBot="1" x14ac:dyDescent="0.3">
      <c r="A19" s="187" t="str">
        <f t="shared" si="0"/>
        <v>E1.3.3-1-0</v>
      </c>
      <c r="B19" s="187" t="s">
        <v>396</v>
      </c>
      <c r="C19" s="187" t="str">
        <f t="shared" si="1"/>
        <v>E1.3.3_1.wav</v>
      </c>
      <c r="D19" s="187" t="s">
        <v>1294</v>
      </c>
      <c r="E19" s="188">
        <v>1</v>
      </c>
      <c r="F19" s="187" t="s">
        <v>835</v>
      </c>
      <c r="H19" s="195" t="s">
        <v>1286</v>
      </c>
      <c r="J19" s="187" t="s">
        <v>735</v>
      </c>
      <c r="K19" s="187" t="str">
        <f t="shared" si="2"/>
        <v>E1.3.3.1_3.wav</v>
      </c>
      <c r="L19" s="187" t="str">
        <f t="shared" si="3"/>
        <v>E1.3.3_4.wav</v>
      </c>
    </row>
    <row r="20" spans="1:12" ht="15.75" x14ac:dyDescent="0.25">
      <c r="A20" s="187" t="str">
        <f t="shared" si="0"/>
        <v>E1.3.3-2-0</v>
      </c>
      <c r="B20" s="187" t="s">
        <v>396</v>
      </c>
      <c r="C20" s="187" t="str">
        <f t="shared" si="1"/>
        <v>E1.3.3_2.wav</v>
      </c>
      <c r="D20" s="187" t="s">
        <v>1295</v>
      </c>
      <c r="E20" s="188">
        <v>2</v>
      </c>
      <c r="F20" s="187" t="s">
        <v>836</v>
      </c>
      <c r="H20" s="189" t="s">
        <v>724</v>
      </c>
      <c r="J20" s="187" t="s">
        <v>1262</v>
      </c>
      <c r="K20" s="187" t="str">
        <f t="shared" si="2"/>
        <v>E1.2.1_1.wav</v>
      </c>
      <c r="L20" s="187" t="str">
        <f t="shared" si="3"/>
        <v>E1_1.wav</v>
      </c>
    </row>
    <row r="21" spans="1:12" ht="15.75" x14ac:dyDescent="0.25">
      <c r="A21" s="187" t="str">
        <f t="shared" si="0"/>
        <v>E1.3.3-3-0</v>
      </c>
      <c r="B21" s="187" t="s">
        <v>396</v>
      </c>
      <c r="C21" s="187" t="str">
        <f t="shared" si="1"/>
        <v>E1.3.3_3.wav</v>
      </c>
      <c r="D21" s="187" t="s">
        <v>1296</v>
      </c>
      <c r="E21" s="188">
        <v>3</v>
      </c>
      <c r="F21" s="187" t="s">
        <v>837</v>
      </c>
      <c r="H21" s="190" t="s">
        <v>725</v>
      </c>
      <c r="J21" s="187" t="s">
        <v>1264</v>
      </c>
      <c r="K21" s="187" t="str">
        <f t="shared" si="2"/>
        <v>E1.2.1_2.wav</v>
      </c>
      <c r="L21" s="187" t="str">
        <f t="shared" si="3"/>
        <v>E1_2.wav</v>
      </c>
    </row>
    <row r="22" spans="1:12" ht="15.75" x14ac:dyDescent="0.25">
      <c r="A22" s="187" t="str">
        <f t="shared" si="0"/>
        <v>E1.3.3-4-0</v>
      </c>
      <c r="B22" s="187" t="s">
        <v>396</v>
      </c>
      <c r="C22" s="187" t="str">
        <f t="shared" si="1"/>
        <v>E1.3.3_4.wav</v>
      </c>
      <c r="D22" s="187" t="s">
        <v>1297</v>
      </c>
      <c r="E22" s="188">
        <v>4</v>
      </c>
      <c r="F22" s="187" t="s">
        <v>838</v>
      </c>
      <c r="H22" s="190" t="s">
        <v>726</v>
      </c>
      <c r="J22" s="187" t="s">
        <v>1266</v>
      </c>
      <c r="K22" s="187" t="str">
        <f t="shared" si="2"/>
        <v>E1.2.1_3.wav</v>
      </c>
      <c r="L22" s="187" t="str">
        <f t="shared" si="3"/>
        <v>E1_3.wav</v>
      </c>
    </row>
    <row r="23" spans="1:12" ht="15.75" x14ac:dyDescent="0.25">
      <c r="A23" s="187" t="str">
        <f t="shared" si="0"/>
        <v>E1.3-2-0</v>
      </c>
      <c r="B23" s="187" t="s">
        <v>110</v>
      </c>
      <c r="C23" s="187" t="str">
        <f t="shared" si="1"/>
        <v>E1.3_2.wav</v>
      </c>
      <c r="D23" s="187" t="s">
        <v>1298</v>
      </c>
      <c r="E23" s="188">
        <v>2</v>
      </c>
      <c r="F23" s="187" t="s">
        <v>827</v>
      </c>
      <c r="H23" s="196" t="s">
        <v>748</v>
      </c>
      <c r="J23" s="187" t="s">
        <v>736</v>
      </c>
      <c r="K23" s="187" t="str">
        <f t="shared" si="2"/>
        <v>E2_1.wav</v>
      </c>
      <c r="L23" s="187" t="str">
        <f t="shared" si="3"/>
        <v>E10_1.wav</v>
      </c>
    </row>
    <row r="24" spans="1:12" ht="15.75" x14ac:dyDescent="0.25">
      <c r="A24" s="187" t="str">
        <f t="shared" si="0"/>
        <v>E1.3-3-0</v>
      </c>
      <c r="B24" s="187" t="s">
        <v>110</v>
      </c>
      <c r="C24" s="187" t="str">
        <f t="shared" si="1"/>
        <v>E1.3_3.wav</v>
      </c>
      <c r="D24" s="187" t="s">
        <v>1299</v>
      </c>
      <c r="E24" s="188">
        <v>3</v>
      </c>
      <c r="F24" s="187" t="s">
        <v>828</v>
      </c>
      <c r="H24" s="197" t="s">
        <v>749</v>
      </c>
      <c r="J24" s="187" t="s">
        <v>737</v>
      </c>
      <c r="K24" s="187" t="str">
        <f t="shared" si="2"/>
        <v>E2_2.wav</v>
      </c>
      <c r="L24" s="187" t="str">
        <f t="shared" si="3"/>
        <v>E10_2.wav</v>
      </c>
    </row>
    <row r="25" spans="1:12" ht="16.5" thickBot="1" x14ac:dyDescent="0.3">
      <c r="A25" s="187" t="str">
        <f t="shared" si="0"/>
        <v>E1.3-4-0</v>
      </c>
      <c r="B25" s="187" t="s">
        <v>110</v>
      </c>
      <c r="C25" s="187" t="str">
        <f t="shared" si="1"/>
        <v>E1.3_4.wav</v>
      </c>
      <c r="D25" s="187" t="s">
        <v>1300</v>
      </c>
      <c r="E25" s="188">
        <v>4</v>
      </c>
      <c r="F25" s="187" t="s">
        <v>829</v>
      </c>
      <c r="H25" s="197" t="s">
        <v>750</v>
      </c>
      <c r="J25" s="187" t="s">
        <v>1301</v>
      </c>
      <c r="K25" s="187" t="str">
        <f t="shared" si="2"/>
        <v>E2_3.wav</v>
      </c>
      <c r="L25" s="187" t="str">
        <f t="shared" si="3"/>
        <v>E11_1.wav</v>
      </c>
    </row>
    <row r="26" spans="1:12" ht="15.75" x14ac:dyDescent="0.25">
      <c r="A26" s="187" t="str">
        <f t="shared" si="0"/>
        <v>E1-1-0</v>
      </c>
      <c r="B26" s="187" t="s">
        <v>108</v>
      </c>
      <c r="C26" s="187" t="str">
        <f t="shared" si="1"/>
        <v>E1_1.wav</v>
      </c>
      <c r="D26" s="187" t="s">
        <v>1302</v>
      </c>
      <c r="E26" s="188">
        <v>1</v>
      </c>
      <c r="F26" s="187" t="s">
        <v>971</v>
      </c>
      <c r="H26" s="198" t="s">
        <v>751</v>
      </c>
      <c r="J26" s="187" t="s">
        <v>1303</v>
      </c>
      <c r="K26" s="187" t="str">
        <f t="shared" si="2"/>
        <v>E2.2_1.wav</v>
      </c>
      <c r="L26" s="187" t="str">
        <f t="shared" si="3"/>
        <v>E11_2.wav</v>
      </c>
    </row>
    <row r="27" spans="1:12" ht="15.75" x14ac:dyDescent="0.25">
      <c r="A27" s="187" t="str">
        <f t="shared" si="0"/>
        <v>E1-2-0</v>
      </c>
      <c r="B27" s="187" t="s">
        <v>108</v>
      </c>
      <c r="C27" s="187" t="str">
        <f t="shared" si="1"/>
        <v>E1_2.wav</v>
      </c>
      <c r="D27" s="187" t="s">
        <v>1304</v>
      </c>
      <c r="E27" s="188">
        <v>2</v>
      </c>
      <c r="F27" s="187" t="s">
        <v>972</v>
      </c>
      <c r="H27" s="197" t="s">
        <v>752</v>
      </c>
      <c r="J27" s="187" t="s">
        <v>1305</v>
      </c>
      <c r="K27" s="187" t="str">
        <f t="shared" si="2"/>
        <v>E2.2_2.wav</v>
      </c>
      <c r="L27" s="187" t="str">
        <f t="shared" si="3"/>
        <v>E11_3.wav</v>
      </c>
    </row>
    <row r="28" spans="1:12" ht="16.5" thickBot="1" x14ac:dyDescent="0.3">
      <c r="A28" s="187" t="str">
        <f t="shared" si="0"/>
        <v>E1-3-0</v>
      </c>
      <c r="B28" s="187" t="s">
        <v>108</v>
      </c>
      <c r="C28" s="187" t="str">
        <f t="shared" si="1"/>
        <v>E1_3.wav</v>
      </c>
      <c r="D28" s="187" t="s">
        <v>1306</v>
      </c>
      <c r="E28" s="188">
        <v>3</v>
      </c>
      <c r="F28" s="187" t="s">
        <v>1307</v>
      </c>
      <c r="H28" s="197" t="s">
        <v>753</v>
      </c>
      <c r="J28" s="187" t="s">
        <v>740</v>
      </c>
      <c r="K28" s="187" t="str">
        <f t="shared" si="2"/>
        <v>E2.2_3.wav</v>
      </c>
      <c r="L28" s="187" t="str">
        <f t="shared" si="3"/>
        <v>E12.1_1.wav</v>
      </c>
    </row>
    <row r="29" spans="1:12" ht="15.75" x14ac:dyDescent="0.25">
      <c r="A29" s="187" t="str">
        <f t="shared" si="0"/>
        <v>E10-1-0</v>
      </c>
      <c r="B29" s="187" t="s">
        <v>118</v>
      </c>
      <c r="C29" s="187" t="str">
        <f t="shared" si="1"/>
        <v>E10_1.wav</v>
      </c>
      <c r="D29" s="187" t="s">
        <v>1308</v>
      </c>
      <c r="E29" s="188">
        <v>1</v>
      </c>
      <c r="F29" s="187" t="s">
        <v>839</v>
      </c>
      <c r="H29" s="198" t="s">
        <v>754</v>
      </c>
      <c r="J29" s="187" t="s">
        <v>741</v>
      </c>
      <c r="K29" s="187" t="str">
        <f t="shared" si="2"/>
        <v>E2.4_1.wav</v>
      </c>
      <c r="L29" s="187" t="str">
        <f t="shared" si="3"/>
        <v>E12.1_2.wav</v>
      </c>
    </row>
    <row r="30" spans="1:12" ht="15.75" x14ac:dyDescent="0.25">
      <c r="A30" s="187" t="str">
        <f t="shared" si="0"/>
        <v>E10-2-0</v>
      </c>
      <c r="B30" s="187" t="s">
        <v>118</v>
      </c>
      <c r="C30" s="187" t="str">
        <f t="shared" si="1"/>
        <v>E10_2.wav</v>
      </c>
      <c r="D30" s="187" t="s">
        <v>1309</v>
      </c>
      <c r="E30" s="188">
        <v>2</v>
      </c>
      <c r="F30" s="187" t="s">
        <v>840</v>
      </c>
      <c r="H30" s="197" t="s">
        <v>755</v>
      </c>
      <c r="J30" s="187" t="s">
        <v>742</v>
      </c>
      <c r="K30" s="187" t="str">
        <f t="shared" si="2"/>
        <v>E2.4_2.wav</v>
      </c>
      <c r="L30" s="187" t="str">
        <f t="shared" si="3"/>
        <v>E12.4_1.wav</v>
      </c>
    </row>
    <row r="31" spans="1:12" ht="16.5" thickBot="1" x14ac:dyDescent="0.3">
      <c r="A31" s="187" t="str">
        <f t="shared" si="0"/>
        <v>E11-1-0</v>
      </c>
      <c r="B31" s="187" t="s">
        <v>119</v>
      </c>
      <c r="C31" s="187" t="str">
        <f t="shared" si="1"/>
        <v>E11_1.wav</v>
      </c>
      <c r="D31" s="187" t="s">
        <v>1310</v>
      </c>
      <c r="E31" s="188">
        <v>1</v>
      </c>
      <c r="F31" s="187" t="s">
        <v>973</v>
      </c>
      <c r="H31" s="197" t="s">
        <v>756</v>
      </c>
      <c r="J31" s="187" t="s">
        <v>743</v>
      </c>
      <c r="K31" s="187" t="str">
        <f t="shared" si="2"/>
        <v>E2.4_3.wav</v>
      </c>
      <c r="L31" s="187" t="str">
        <f t="shared" si="3"/>
        <v>E12.4_2.wav</v>
      </c>
    </row>
    <row r="32" spans="1:12" ht="15.75" x14ac:dyDescent="0.25">
      <c r="A32" s="187" t="str">
        <f t="shared" si="0"/>
        <v>E11-2-0</v>
      </c>
      <c r="B32" s="187" t="s">
        <v>119</v>
      </c>
      <c r="C32" s="187" t="str">
        <f t="shared" si="1"/>
        <v>E11_2.wav</v>
      </c>
      <c r="D32" s="187" t="s">
        <v>1311</v>
      </c>
      <c r="E32" s="188">
        <v>2</v>
      </c>
      <c r="F32" s="187" t="s">
        <v>974</v>
      </c>
      <c r="H32" s="198" t="s">
        <v>1312</v>
      </c>
      <c r="J32" s="187" t="s">
        <v>744</v>
      </c>
      <c r="K32" s="187" t="str">
        <f t="shared" si="2"/>
        <v>E2.10_1.wav</v>
      </c>
      <c r="L32" s="187" t="str">
        <f t="shared" si="3"/>
        <v>E12.5_1.wav</v>
      </c>
    </row>
    <row r="33" spans="1:12" ht="15.75" x14ac:dyDescent="0.25">
      <c r="A33" s="187" t="str">
        <f t="shared" si="0"/>
        <v>E11-3-0</v>
      </c>
      <c r="B33" s="187" t="s">
        <v>119</v>
      </c>
      <c r="C33" s="187" t="str">
        <f t="shared" si="1"/>
        <v>E11_3.wav</v>
      </c>
      <c r="D33" s="187" t="s">
        <v>1313</v>
      </c>
      <c r="E33" s="188">
        <v>3</v>
      </c>
      <c r="F33" s="187" t="s">
        <v>975</v>
      </c>
      <c r="H33" s="197" t="s">
        <v>757</v>
      </c>
      <c r="J33" s="187" t="s">
        <v>745</v>
      </c>
      <c r="K33" s="187" t="str">
        <f t="shared" si="2"/>
        <v>E2.9_2.wav</v>
      </c>
      <c r="L33" s="187" t="str">
        <f t="shared" si="3"/>
        <v>E12.5_2.wav</v>
      </c>
    </row>
    <row r="34" spans="1:12" ht="15.75" x14ac:dyDescent="0.25">
      <c r="A34" s="187" t="str">
        <f t="shared" si="0"/>
        <v>E12.1-1-0</v>
      </c>
      <c r="B34" s="187" t="s">
        <v>121</v>
      </c>
      <c r="C34" s="187" t="str">
        <f t="shared" si="1"/>
        <v>E12.1_1.wav</v>
      </c>
      <c r="D34" s="187" t="s">
        <v>1314</v>
      </c>
      <c r="E34" s="188">
        <v>1</v>
      </c>
      <c r="F34" s="187" t="s">
        <v>843</v>
      </c>
      <c r="H34" s="197" t="s">
        <v>758</v>
      </c>
      <c r="J34" s="187" t="s">
        <v>746</v>
      </c>
      <c r="K34" s="187" t="str">
        <f t="shared" si="2"/>
        <v>E2.9_3.wav</v>
      </c>
      <c r="L34" s="187" t="str">
        <f t="shared" si="3"/>
        <v>E12.6_1.wav</v>
      </c>
    </row>
    <row r="35" spans="1:12" ht="16.5" thickBot="1" x14ac:dyDescent="0.3">
      <c r="A35" s="187" t="str">
        <f t="shared" si="0"/>
        <v>E12.1-2-0</v>
      </c>
      <c r="B35" s="187" t="s">
        <v>121</v>
      </c>
      <c r="C35" s="187" t="str">
        <f t="shared" si="1"/>
        <v>E12.1_2.wav</v>
      </c>
      <c r="D35" s="187" t="s">
        <v>1315</v>
      </c>
      <c r="E35" s="188">
        <v>2</v>
      </c>
      <c r="F35" s="187" t="s">
        <v>844</v>
      </c>
      <c r="H35" s="199" t="s">
        <v>759</v>
      </c>
      <c r="J35" s="187" t="s">
        <v>747</v>
      </c>
      <c r="K35" s="187" t="str">
        <f t="shared" si="2"/>
        <v>E2.9_4.wav</v>
      </c>
      <c r="L35" s="187" t="str">
        <f t="shared" si="3"/>
        <v>E12.6_2.wav</v>
      </c>
    </row>
    <row r="36" spans="1:12" ht="16.5" thickTop="1" x14ac:dyDescent="0.25">
      <c r="A36" s="187" t="str">
        <f t="shared" si="0"/>
        <v>E12.4-1-0</v>
      </c>
      <c r="B36" s="187" t="s">
        <v>178</v>
      </c>
      <c r="C36" s="187" t="str">
        <f t="shared" si="1"/>
        <v>E12.4_1.wav</v>
      </c>
      <c r="D36" s="187" t="s">
        <v>1316</v>
      </c>
      <c r="E36" s="188">
        <v>1</v>
      </c>
      <c r="F36" s="187" t="s">
        <v>845</v>
      </c>
      <c r="H36" s="200" t="s">
        <v>760</v>
      </c>
      <c r="J36" s="187" t="s">
        <v>738</v>
      </c>
      <c r="K36" s="187" t="str">
        <f t="shared" si="2"/>
        <v>E3_1.wav</v>
      </c>
      <c r="L36" s="187" t="str">
        <f t="shared" si="3"/>
        <v>E12_1.wav</v>
      </c>
    </row>
    <row r="37" spans="1:12" ht="15.75" x14ac:dyDescent="0.25">
      <c r="A37" s="187" t="str">
        <f t="shared" si="0"/>
        <v>E12.4-2-0</v>
      </c>
      <c r="B37" s="187" t="s">
        <v>178</v>
      </c>
      <c r="C37" s="187" t="str">
        <f t="shared" si="1"/>
        <v>E12.4_2.wav</v>
      </c>
      <c r="D37" s="187" t="s">
        <v>1317</v>
      </c>
      <c r="E37" s="188">
        <v>2</v>
      </c>
      <c r="F37" s="187" t="s">
        <v>846</v>
      </c>
      <c r="H37" s="201" t="s">
        <v>761</v>
      </c>
      <c r="J37" s="187" t="s">
        <v>739</v>
      </c>
      <c r="K37" s="187" t="str">
        <f t="shared" si="2"/>
        <v>E3_2.wav</v>
      </c>
      <c r="L37" s="187" t="str">
        <f t="shared" si="3"/>
        <v>E12_2.wav</v>
      </c>
    </row>
    <row r="38" spans="1:12" ht="16.5" thickBot="1" x14ac:dyDescent="0.3">
      <c r="A38" s="187" t="str">
        <f t="shared" si="0"/>
        <v>E12.5-1-0</v>
      </c>
      <c r="B38" s="187" t="s">
        <v>180</v>
      </c>
      <c r="C38" s="187" t="str">
        <f t="shared" si="1"/>
        <v>E12.5_1.wav</v>
      </c>
      <c r="D38" s="187" t="s">
        <v>1318</v>
      </c>
      <c r="E38" s="188">
        <v>1</v>
      </c>
      <c r="F38" s="187" t="s">
        <v>847</v>
      </c>
      <c r="H38" s="201" t="s">
        <v>762</v>
      </c>
      <c r="J38" s="187" t="s">
        <v>1312</v>
      </c>
      <c r="K38" s="187" t="str">
        <f t="shared" si="2"/>
        <v>E3_3.wav</v>
      </c>
      <c r="L38" s="187" t="str">
        <f t="shared" si="3"/>
        <v>E2.10_1.wav</v>
      </c>
    </row>
    <row r="39" spans="1:12" ht="15.75" x14ac:dyDescent="0.25">
      <c r="A39" s="187" t="str">
        <f t="shared" si="0"/>
        <v>E12.5-2-0</v>
      </c>
      <c r="B39" s="187" t="s">
        <v>180</v>
      </c>
      <c r="C39" s="187" t="str">
        <f t="shared" si="1"/>
        <v>E12.5_2.wav</v>
      </c>
      <c r="D39" s="187" t="s">
        <v>1319</v>
      </c>
      <c r="E39" s="188">
        <v>2</v>
      </c>
      <c r="F39" s="187" t="s">
        <v>848</v>
      </c>
      <c r="H39" s="200" t="s">
        <v>763</v>
      </c>
      <c r="J39" s="187" t="s">
        <v>751</v>
      </c>
      <c r="K39" s="187" t="str">
        <f t="shared" si="2"/>
        <v>E3.1_1.wav</v>
      </c>
      <c r="L39" s="187" t="str">
        <f t="shared" si="3"/>
        <v>E2.2_1.wav</v>
      </c>
    </row>
    <row r="40" spans="1:12" ht="15.75" x14ac:dyDescent="0.25">
      <c r="A40" s="187" t="str">
        <f t="shared" si="0"/>
        <v>E12.6-1-0</v>
      </c>
      <c r="B40" s="187" t="s">
        <v>176</v>
      </c>
      <c r="C40" s="187" t="str">
        <f t="shared" si="1"/>
        <v>E12.6_1.wav</v>
      </c>
      <c r="D40" s="187" t="s">
        <v>1320</v>
      </c>
      <c r="E40" s="188">
        <v>1</v>
      </c>
      <c r="F40" s="187" t="s">
        <v>849</v>
      </c>
      <c r="H40" s="201" t="s">
        <v>764</v>
      </c>
      <c r="J40" s="187" t="s">
        <v>752</v>
      </c>
      <c r="K40" s="187" t="str">
        <f t="shared" si="2"/>
        <v>E3.1_2.wav</v>
      </c>
      <c r="L40" s="187" t="str">
        <f t="shared" si="3"/>
        <v>E2.2_2.wav</v>
      </c>
    </row>
    <row r="41" spans="1:12" ht="15.75" x14ac:dyDescent="0.25">
      <c r="A41" s="187" t="str">
        <f t="shared" si="0"/>
        <v>E12.6-2-0</v>
      </c>
      <c r="B41" s="187" t="s">
        <v>176</v>
      </c>
      <c r="C41" s="187" t="str">
        <f t="shared" si="1"/>
        <v>E12.6_2.wav</v>
      </c>
      <c r="D41" s="187" t="s">
        <v>1321</v>
      </c>
      <c r="E41" s="188">
        <v>2</v>
      </c>
      <c r="F41" s="187" t="s">
        <v>850</v>
      </c>
      <c r="H41" s="201" t="s">
        <v>765</v>
      </c>
      <c r="J41" s="187" t="s">
        <v>753</v>
      </c>
      <c r="K41" s="187" t="str">
        <f t="shared" si="2"/>
        <v>E3.1_3.wav</v>
      </c>
      <c r="L41" s="187" t="str">
        <f t="shared" si="3"/>
        <v>E2.2_3.wav</v>
      </c>
    </row>
    <row r="42" spans="1:12" ht="15.75" x14ac:dyDescent="0.25">
      <c r="A42" s="187" t="str">
        <f t="shared" si="0"/>
        <v>E12-1-0</v>
      </c>
      <c r="B42" s="187" t="s">
        <v>120</v>
      </c>
      <c r="C42" s="187" t="str">
        <f t="shared" si="1"/>
        <v>E12_1.wav</v>
      </c>
      <c r="D42" s="187" t="s">
        <v>1322</v>
      </c>
      <c r="E42" s="188">
        <v>1</v>
      </c>
      <c r="F42" s="187" t="s">
        <v>841</v>
      </c>
      <c r="H42" s="201" t="s">
        <v>766</v>
      </c>
      <c r="J42" s="187" t="s">
        <v>754</v>
      </c>
      <c r="K42" s="187" t="str">
        <f t="shared" si="2"/>
        <v>E3.1_4.wav</v>
      </c>
      <c r="L42" s="187" t="str">
        <f t="shared" si="3"/>
        <v>E2.4_1.wav</v>
      </c>
    </row>
    <row r="43" spans="1:12" ht="16.5" thickBot="1" x14ac:dyDescent="0.3">
      <c r="A43" s="187" t="str">
        <f t="shared" si="0"/>
        <v>E12-2-0</v>
      </c>
      <c r="B43" s="187" t="s">
        <v>120</v>
      </c>
      <c r="C43" s="187" t="str">
        <f t="shared" si="1"/>
        <v>E12_2.wav</v>
      </c>
      <c r="D43" s="187" t="s">
        <v>1323</v>
      </c>
      <c r="E43" s="188">
        <v>2</v>
      </c>
      <c r="F43" s="187" t="s">
        <v>842</v>
      </c>
      <c r="H43" s="201" t="s">
        <v>767</v>
      </c>
      <c r="J43" s="187" t="s">
        <v>755</v>
      </c>
      <c r="K43" s="187" t="str">
        <f t="shared" si="2"/>
        <v>E3.1_5.wav</v>
      </c>
      <c r="L43" s="187" t="str">
        <f t="shared" si="3"/>
        <v>E2.4_2.wav</v>
      </c>
    </row>
    <row r="44" spans="1:12" ht="15.75" x14ac:dyDescent="0.25">
      <c r="A44" s="187" t="str">
        <f t="shared" si="0"/>
        <v>E13-2-0</v>
      </c>
      <c r="B44" s="187" t="s">
        <v>122</v>
      </c>
      <c r="C44" s="187" t="str">
        <f t="shared" si="1"/>
        <v>E13_2.wav</v>
      </c>
      <c r="D44" s="187" t="s">
        <v>1324</v>
      </c>
      <c r="E44" s="188">
        <v>2</v>
      </c>
      <c r="F44" s="187" t="s">
        <v>851</v>
      </c>
      <c r="H44" s="189" t="s">
        <v>768</v>
      </c>
      <c r="J44" s="187" t="s">
        <v>756</v>
      </c>
      <c r="K44" s="187" t="str">
        <f t="shared" si="2"/>
        <v>E8.5_1.wav</v>
      </c>
      <c r="L44" s="187" t="str">
        <f t="shared" si="3"/>
        <v>E2.4_3.wav</v>
      </c>
    </row>
    <row r="45" spans="1:12" ht="15.75" x14ac:dyDescent="0.25">
      <c r="A45" s="187" t="str">
        <f t="shared" si="0"/>
        <v>E13-3-0</v>
      </c>
      <c r="B45" s="187" t="s">
        <v>122</v>
      </c>
      <c r="C45" s="187" t="str">
        <f t="shared" si="1"/>
        <v>E13_3.wav</v>
      </c>
      <c r="D45" s="187" t="s">
        <v>1325</v>
      </c>
      <c r="E45" s="188">
        <v>3</v>
      </c>
      <c r="F45" s="187" t="s">
        <v>852</v>
      </c>
      <c r="H45" s="190" t="s">
        <v>769</v>
      </c>
      <c r="J45" s="187" t="s">
        <v>757</v>
      </c>
      <c r="K45" s="187" t="str">
        <f t="shared" si="2"/>
        <v>E8.5_2.wav</v>
      </c>
      <c r="L45" s="187" t="str">
        <f t="shared" si="3"/>
        <v>E2.9_2.wav</v>
      </c>
    </row>
    <row r="46" spans="1:12" ht="15.75" x14ac:dyDescent="0.25">
      <c r="A46" s="187" t="str">
        <f t="shared" si="0"/>
        <v>E13-4-0</v>
      </c>
      <c r="B46" s="187" t="s">
        <v>122</v>
      </c>
      <c r="C46" s="187" t="str">
        <f t="shared" si="1"/>
        <v>E13_4.wav</v>
      </c>
      <c r="D46" s="187" t="s">
        <v>1326</v>
      </c>
      <c r="E46" s="188">
        <v>4</v>
      </c>
      <c r="F46" s="187" t="s">
        <v>853</v>
      </c>
      <c r="H46" s="190" t="s">
        <v>770</v>
      </c>
      <c r="J46" s="187" t="s">
        <v>758</v>
      </c>
      <c r="K46" s="187" t="str">
        <f t="shared" si="2"/>
        <v>E8.5_3.wav</v>
      </c>
      <c r="L46" s="187" t="str">
        <f t="shared" si="3"/>
        <v>E2.9_3.wav</v>
      </c>
    </row>
    <row r="47" spans="1:12" ht="15.75" x14ac:dyDescent="0.25">
      <c r="A47" s="187" t="str">
        <f t="shared" si="0"/>
        <v>E13-5-0</v>
      </c>
      <c r="B47" s="187" t="s">
        <v>122</v>
      </c>
      <c r="C47" s="187" t="str">
        <f t="shared" si="1"/>
        <v>E13_5.wav</v>
      </c>
      <c r="D47" s="187" t="s">
        <v>1327</v>
      </c>
      <c r="E47" s="188">
        <v>5</v>
      </c>
      <c r="F47" s="187" t="s">
        <v>854</v>
      </c>
      <c r="H47" s="190" t="s">
        <v>771</v>
      </c>
      <c r="J47" s="187" t="s">
        <v>759</v>
      </c>
      <c r="K47" s="187" t="str">
        <f t="shared" si="2"/>
        <v>E8.5_4.wav</v>
      </c>
      <c r="L47" s="187" t="str">
        <f t="shared" si="3"/>
        <v>E2.9_4.wav</v>
      </c>
    </row>
    <row r="48" spans="1:12" ht="16.5" thickBot="1" x14ac:dyDescent="0.3">
      <c r="A48" s="187" t="str">
        <f t="shared" si="0"/>
        <v>E13-6-0</v>
      </c>
      <c r="B48" s="187" t="s">
        <v>122</v>
      </c>
      <c r="C48" s="187" t="str">
        <f t="shared" si="1"/>
        <v>E13_6.wav</v>
      </c>
      <c r="D48" s="187" t="s">
        <v>1328</v>
      </c>
      <c r="E48" s="188">
        <v>6</v>
      </c>
      <c r="F48" s="187" t="s">
        <v>855</v>
      </c>
      <c r="H48" s="190" t="s">
        <v>772</v>
      </c>
      <c r="J48" s="187" t="s">
        <v>748</v>
      </c>
      <c r="K48" s="187" t="str">
        <f t="shared" si="2"/>
        <v>E8.5_5.wav</v>
      </c>
      <c r="L48" s="187" t="str">
        <f t="shared" si="3"/>
        <v>E2_1.wav</v>
      </c>
    </row>
    <row r="49" spans="1:12" ht="15.75" x14ac:dyDescent="0.25">
      <c r="A49" s="187" t="str">
        <f t="shared" si="0"/>
        <v>E13-7-0</v>
      </c>
      <c r="B49" s="187" t="s">
        <v>122</v>
      </c>
      <c r="C49" s="187" t="str">
        <f t="shared" si="1"/>
        <v>E13_7.wav</v>
      </c>
      <c r="D49" s="187" t="s">
        <v>1329</v>
      </c>
      <c r="E49" s="188">
        <v>7</v>
      </c>
      <c r="F49" s="187" t="s">
        <v>856</v>
      </c>
      <c r="H49" s="202" t="s">
        <v>773</v>
      </c>
      <c r="J49" s="187" t="s">
        <v>749</v>
      </c>
      <c r="K49" s="187" t="str">
        <f t="shared" si="2"/>
        <v>E9_1.wav</v>
      </c>
      <c r="L49" s="187" t="str">
        <f t="shared" si="3"/>
        <v>E2_2.wav</v>
      </c>
    </row>
    <row r="50" spans="1:12" ht="15.75" x14ac:dyDescent="0.25">
      <c r="A50" s="187" t="str">
        <f t="shared" si="0"/>
        <v>E13-8-0</v>
      </c>
      <c r="B50" s="187" t="s">
        <v>122</v>
      </c>
      <c r="C50" s="187" t="str">
        <f t="shared" si="1"/>
        <v>E13_8.wav</v>
      </c>
      <c r="D50" s="187" t="s">
        <v>1330</v>
      </c>
      <c r="E50" s="188">
        <v>8</v>
      </c>
      <c r="F50" s="187" t="s">
        <v>857</v>
      </c>
      <c r="H50" s="190" t="s">
        <v>774</v>
      </c>
      <c r="J50" s="187" t="s">
        <v>750</v>
      </c>
      <c r="K50" s="187" t="str">
        <f t="shared" si="2"/>
        <v>E9_2.wav</v>
      </c>
      <c r="L50" s="187" t="str">
        <f t="shared" si="3"/>
        <v>E2_3.wav</v>
      </c>
    </row>
    <row r="51" spans="1:12" ht="15.75" x14ac:dyDescent="0.25">
      <c r="A51" s="187" t="str">
        <f t="shared" si="0"/>
        <v>E13-9-0</v>
      </c>
      <c r="B51" s="187" t="s">
        <v>122</v>
      </c>
      <c r="C51" s="187" t="str">
        <f t="shared" si="1"/>
        <v>E13_9.wav</v>
      </c>
      <c r="D51" s="187" t="s">
        <v>1331</v>
      </c>
      <c r="E51" s="188">
        <v>9</v>
      </c>
      <c r="F51" s="187" t="s">
        <v>858</v>
      </c>
      <c r="H51" s="190" t="s">
        <v>775</v>
      </c>
      <c r="J51" s="187" t="s">
        <v>763</v>
      </c>
      <c r="K51" s="187" t="str">
        <f t="shared" si="2"/>
        <v>E9_3.wav</v>
      </c>
      <c r="L51" s="187" t="str">
        <f t="shared" si="3"/>
        <v>E3.1_1.wav</v>
      </c>
    </row>
    <row r="52" spans="1:12" ht="15.75" x14ac:dyDescent="0.25">
      <c r="A52" s="187" t="str">
        <f t="shared" si="0"/>
        <v>E15.1-1-0</v>
      </c>
      <c r="B52" s="187" t="s">
        <v>365</v>
      </c>
      <c r="C52" s="187" t="str">
        <f t="shared" si="1"/>
        <v>E15.1_1.wav</v>
      </c>
      <c r="D52" s="187" t="s">
        <v>1332</v>
      </c>
      <c r="E52" s="188">
        <v>1</v>
      </c>
      <c r="F52" s="187" t="s">
        <v>1333</v>
      </c>
      <c r="H52" s="190" t="s">
        <v>776</v>
      </c>
      <c r="J52" s="187" t="s">
        <v>764</v>
      </c>
      <c r="K52" s="187" t="str">
        <f t="shared" si="2"/>
        <v>E9_4.wav</v>
      </c>
      <c r="L52" s="187" t="str">
        <f t="shared" si="3"/>
        <v>E3.1_2.wav</v>
      </c>
    </row>
    <row r="53" spans="1:12" ht="15.75" x14ac:dyDescent="0.25">
      <c r="A53" s="187" t="str">
        <f t="shared" si="0"/>
        <v>E15.2-1-0</v>
      </c>
      <c r="B53" s="187" t="s">
        <v>366</v>
      </c>
      <c r="C53" s="187" t="str">
        <f t="shared" si="1"/>
        <v>E15.2_1.wav</v>
      </c>
      <c r="D53" s="187" t="s">
        <v>1334</v>
      </c>
      <c r="E53" s="188">
        <v>1</v>
      </c>
      <c r="F53" s="187" t="s">
        <v>1335</v>
      </c>
      <c r="H53" s="190" t="s">
        <v>777</v>
      </c>
      <c r="J53" s="187" t="s">
        <v>765</v>
      </c>
      <c r="K53" s="187" t="str">
        <f t="shared" si="2"/>
        <v>E9_5.wav</v>
      </c>
      <c r="L53" s="187" t="str">
        <f t="shared" si="3"/>
        <v>E3.1_3.wav</v>
      </c>
    </row>
    <row r="54" spans="1:12" ht="16.5" thickBot="1" x14ac:dyDescent="0.3">
      <c r="A54" s="187" t="str">
        <f t="shared" si="0"/>
        <v>E15-1-0</v>
      </c>
      <c r="B54" s="187" t="s">
        <v>123</v>
      </c>
      <c r="C54" s="187" t="str">
        <f t="shared" si="1"/>
        <v>E15_1.wav</v>
      </c>
      <c r="D54" s="187" t="s">
        <v>1336</v>
      </c>
      <c r="E54" s="188">
        <v>1</v>
      </c>
      <c r="F54" s="187" t="s">
        <v>976</v>
      </c>
      <c r="H54" s="190" t="s">
        <v>778</v>
      </c>
      <c r="J54" s="187" t="s">
        <v>766</v>
      </c>
      <c r="K54" s="187" t="str">
        <f t="shared" si="2"/>
        <v>E9_6.wav</v>
      </c>
      <c r="L54" s="187" t="str">
        <f t="shared" si="3"/>
        <v>E3.1_4.wav</v>
      </c>
    </row>
    <row r="55" spans="1:12" ht="15.75" x14ac:dyDescent="0.25">
      <c r="A55" s="187" t="str">
        <f t="shared" si="0"/>
        <v>E15-2-0</v>
      </c>
      <c r="B55" s="187" t="s">
        <v>123</v>
      </c>
      <c r="C55" s="187" t="str">
        <f t="shared" si="1"/>
        <v>E15_2.wav</v>
      </c>
      <c r="D55" s="187" t="s">
        <v>1337</v>
      </c>
      <c r="E55" s="188">
        <v>2</v>
      </c>
      <c r="F55" s="187" t="s">
        <v>977</v>
      </c>
      <c r="H55" s="189" t="s">
        <v>736</v>
      </c>
      <c r="J55" s="187" t="s">
        <v>767</v>
      </c>
      <c r="K55" s="187" t="str">
        <f t="shared" si="2"/>
        <v>E10_1.wav</v>
      </c>
      <c r="L55" s="187" t="str">
        <f t="shared" si="3"/>
        <v>E3.1_5.wav</v>
      </c>
    </row>
    <row r="56" spans="1:12" ht="16.5" thickBot="1" x14ac:dyDescent="0.3">
      <c r="A56" s="187" t="str">
        <f t="shared" si="0"/>
        <v>E15-3-0</v>
      </c>
      <c r="B56" s="187" t="s">
        <v>123</v>
      </c>
      <c r="C56" s="187" t="str">
        <f t="shared" si="1"/>
        <v>E15_3.wav</v>
      </c>
      <c r="D56" s="187" t="s">
        <v>1338</v>
      </c>
      <c r="E56" s="188">
        <v>3</v>
      </c>
      <c r="F56" s="187" t="s">
        <v>978</v>
      </c>
      <c r="H56" s="203" t="s">
        <v>737</v>
      </c>
      <c r="J56" s="187" t="s">
        <v>760</v>
      </c>
      <c r="K56" s="187" t="str">
        <f t="shared" si="2"/>
        <v>E10_2.wav</v>
      </c>
      <c r="L56" s="187" t="str">
        <f t="shared" si="3"/>
        <v>E3_1.wav</v>
      </c>
    </row>
    <row r="57" spans="1:12" ht="15.75" x14ac:dyDescent="0.25">
      <c r="A57" s="187" t="str">
        <f t="shared" si="0"/>
        <v>E15-4-0</v>
      </c>
      <c r="B57" s="187" t="s">
        <v>123</v>
      </c>
      <c r="C57" s="187" t="str">
        <f t="shared" si="1"/>
        <v>E15_4.wav</v>
      </c>
      <c r="D57" s="187" t="s">
        <v>1339</v>
      </c>
      <c r="E57" s="188">
        <v>4</v>
      </c>
      <c r="F57" s="187" t="s">
        <v>979</v>
      </c>
      <c r="H57" s="189" t="s">
        <v>1301</v>
      </c>
      <c r="J57" s="187" t="s">
        <v>761</v>
      </c>
      <c r="K57" s="187" t="str">
        <f t="shared" si="2"/>
        <v>E11_1.wav</v>
      </c>
      <c r="L57" s="187" t="str">
        <f t="shared" si="3"/>
        <v>E3_2.wav</v>
      </c>
    </row>
    <row r="58" spans="1:12" ht="15.75" x14ac:dyDescent="0.25">
      <c r="A58" s="187" t="str">
        <f t="shared" si="0"/>
        <v>E2.10-1-0</v>
      </c>
      <c r="B58" s="187" t="s">
        <v>158</v>
      </c>
      <c r="C58" s="187" t="str">
        <f t="shared" si="1"/>
        <v>E2.10_1.wav</v>
      </c>
      <c r="D58" s="204" t="s">
        <v>1340</v>
      </c>
      <c r="E58" s="188">
        <v>1</v>
      </c>
      <c r="F58" s="204" t="s">
        <v>1341</v>
      </c>
      <c r="H58" s="190" t="s">
        <v>1303</v>
      </c>
      <c r="J58" s="187" t="s">
        <v>762</v>
      </c>
      <c r="K58" s="187" t="str">
        <f t="shared" si="2"/>
        <v>E11_2.wav</v>
      </c>
      <c r="L58" s="187" t="str">
        <f t="shared" si="3"/>
        <v>E3_3.wav</v>
      </c>
    </row>
    <row r="59" spans="1:12" ht="16.5" thickBot="1" x14ac:dyDescent="0.3">
      <c r="A59" s="187" t="str">
        <f t="shared" si="0"/>
        <v>E2.2-1-0</v>
      </c>
      <c r="B59" s="187" t="s">
        <v>157</v>
      </c>
      <c r="C59" s="187" t="str">
        <f t="shared" si="1"/>
        <v>E2.2_1.wav</v>
      </c>
      <c r="D59" s="187" t="s">
        <v>1342</v>
      </c>
      <c r="E59" s="188">
        <v>1</v>
      </c>
      <c r="F59" s="187" t="s">
        <v>862</v>
      </c>
      <c r="H59" s="205" t="s">
        <v>1305</v>
      </c>
      <c r="J59" s="187" t="s">
        <v>768</v>
      </c>
      <c r="K59" s="187" t="str">
        <f t="shared" si="2"/>
        <v>E11_3.wav</v>
      </c>
      <c r="L59" s="187" t="str">
        <f t="shared" si="3"/>
        <v>E8.5_1.wav</v>
      </c>
    </row>
    <row r="60" spans="1:12" ht="16.5" thickBot="1" x14ac:dyDescent="0.3">
      <c r="A60" s="187" t="str">
        <f t="shared" si="0"/>
        <v>E2.2-2-0</v>
      </c>
      <c r="B60" s="187" t="s">
        <v>157</v>
      </c>
      <c r="C60" s="187" t="str">
        <f t="shared" si="1"/>
        <v>E2.2_2.wav</v>
      </c>
      <c r="D60" s="187" t="s">
        <v>1343</v>
      </c>
      <c r="E60" s="188">
        <v>2</v>
      </c>
      <c r="F60" s="187" t="s">
        <v>863</v>
      </c>
      <c r="H60" s="206" t="s">
        <v>779</v>
      </c>
      <c r="J60" s="187" t="s">
        <v>769</v>
      </c>
      <c r="K60" s="187" t="str">
        <f t="shared" si="2"/>
        <v>ET12.2_1.wav</v>
      </c>
      <c r="L60" s="187" t="str">
        <f t="shared" si="3"/>
        <v>E8.5_2.wav</v>
      </c>
    </row>
    <row r="61" spans="1:12" ht="15.75" x14ac:dyDescent="0.25">
      <c r="A61" s="187" t="str">
        <f t="shared" si="0"/>
        <v>E2.2-3-0</v>
      </c>
      <c r="B61" s="187" t="s">
        <v>157</v>
      </c>
      <c r="C61" s="187" t="str">
        <f t="shared" si="1"/>
        <v>E2.2_3.wav</v>
      </c>
      <c r="D61" s="187" t="s">
        <v>1344</v>
      </c>
      <c r="E61" s="188">
        <v>3</v>
      </c>
      <c r="F61" s="187" t="s">
        <v>864</v>
      </c>
      <c r="H61" s="189" t="s">
        <v>746</v>
      </c>
      <c r="J61" s="187" t="s">
        <v>770</v>
      </c>
      <c r="K61" s="187" t="str">
        <f t="shared" si="2"/>
        <v>E12.6_1.wav</v>
      </c>
      <c r="L61" s="187" t="str">
        <f t="shared" si="3"/>
        <v>E8.5_3.wav</v>
      </c>
    </row>
    <row r="62" spans="1:12" ht="15.75" x14ac:dyDescent="0.25">
      <c r="A62" s="187" t="str">
        <f t="shared" si="0"/>
        <v>E2.4-1-0</v>
      </c>
      <c r="B62" s="187" t="s">
        <v>141</v>
      </c>
      <c r="C62" s="187" t="str">
        <f t="shared" si="1"/>
        <v>E2.4_1.wav</v>
      </c>
      <c r="D62" s="187" t="s">
        <v>1345</v>
      </c>
      <c r="E62" s="188">
        <v>1</v>
      </c>
      <c r="F62" s="187" t="s">
        <v>865</v>
      </c>
      <c r="H62" s="203" t="s">
        <v>747</v>
      </c>
      <c r="J62" s="187" t="s">
        <v>771</v>
      </c>
      <c r="K62" s="187" t="str">
        <f t="shared" si="2"/>
        <v>E12.6_2.wav</v>
      </c>
      <c r="L62" s="187" t="str">
        <f t="shared" si="3"/>
        <v>E8.5_4.wav</v>
      </c>
    </row>
    <row r="63" spans="1:12" ht="15.75" x14ac:dyDescent="0.25">
      <c r="A63" s="187" t="str">
        <f t="shared" si="0"/>
        <v>E2.4-2-0</v>
      </c>
      <c r="B63" s="187" t="s">
        <v>141</v>
      </c>
      <c r="C63" s="187" t="str">
        <f t="shared" si="1"/>
        <v>E2.4_2.wav</v>
      </c>
      <c r="D63" s="187" t="s">
        <v>1346</v>
      </c>
      <c r="E63" s="188">
        <v>2</v>
      </c>
      <c r="F63" s="187" t="s">
        <v>866</v>
      </c>
      <c r="H63" s="207" t="s">
        <v>738</v>
      </c>
      <c r="J63" s="187" t="s">
        <v>772</v>
      </c>
      <c r="K63" s="187" t="str">
        <f t="shared" si="2"/>
        <v>E12_1.wav</v>
      </c>
      <c r="L63" s="187" t="str">
        <f t="shared" si="3"/>
        <v>E8.5_5.wav</v>
      </c>
    </row>
    <row r="64" spans="1:12" ht="16.5" thickBot="1" x14ac:dyDescent="0.3">
      <c r="A64" s="187" t="str">
        <f t="shared" si="0"/>
        <v>E2.4-3-0</v>
      </c>
      <c r="B64" s="187" t="s">
        <v>141</v>
      </c>
      <c r="C64" s="187" t="str">
        <f t="shared" si="1"/>
        <v>E2.4_3.wav</v>
      </c>
      <c r="D64" s="187" t="s">
        <v>1347</v>
      </c>
      <c r="E64" s="188">
        <v>3</v>
      </c>
      <c r="F64" s="187" t="s">
        <v>867</v>
      </c>
      <c r="H64" s="203" t="s">
        <v>739</v>
      </c>
      <c r="J64" s="187" t="s">
        <v>773</v>
      </c>
      <c r="K64" s="187" t="str">
        <f t="shared" si="2"/>
        <v>E12_2.wav</v>
      </c>
      <c r="L64" s="187" t="str">
        <f t="shared" si="3"/>
        <v>E9_1.wav</v>
      </c>
    </row>
    <row r="65" spans="1:12" ht="15.75" x14ac:dyDescent="0.25">
      <c r="A65" s="187" t="str">
        <f t="shared" si="0"/>
        <v>E2.7-2-0</v>
      </c>
      <c r="B65" s="187" t="s">
        <v>142</v>
      </c>
      <c r="C65" s="187" t="str">
        <f t="shared" si="1"/>
        <v>E2.7_2.wav</v>
      </c>
      <c r="D65" s="204" t="s">
        <v>1348</v>
      </c>
      <c r="E65" s="188">
        <v>2</v>
      </c>
      <c r="F65" s="204" t="s">
        <v>1349</v>
      </c>
      <c r="H65" s="189" t="s">
        <v>740</v>
      </c>
      <c r="J65" s="187" t="s">
        <v>774</v>
      </c>
      <c r="K65" s="187" t="str">
        <f t="shared" si="2"/>
        <v>E12.1_1.wav</v>
      </c>
      <c r="L65" s="187" t="str">
        <f t="shared" si="3"/>
        <v>E9_2.wav</v>
      </c>
    </row>
    <row r="66" spans="1:12" ht="16.5" thickBot="1" x14ac:dyDescent="0.3">
      <c r="A66" s="187" t="str">
        <f t="shared" ref="A66:A129" si="4">CONCATENATE(B66,"-",E66,"-","0")</f>
        <v>E2.8-1-0</v>
      </c>
      <c r="B66" s="187" t="s">
        <v>143</v>
      </c>
      <c r="C66" s="187" t="str">
        <f t="shared" si="1"/>
        <v>E2.8_1.wav</v>
      </c>
      <c r="D66" s="187" t="s">
        <v>1350</v>
      </c>
      <c r="E66" s="188">
        <v>1</v>
      </c>
      <c r="F66" s="187" t="s">
        <v>868</v>
      </c>
      <c r="H66" s="190" t="s">
        <v>741</v>
      </c>
      <c r="J66" s="187" t="s">
        <v>775</v>
      </c>
      <c r="K66" s="187" t="str">
        <f t="shared" si="2"/>
        <v>E12.1_2.wav</v>
      </c>
      <c r="L66" s="187" t="str">
        <f t="shared" si="3"/>
        <v>E9_3.wav</v>
      </c>
    </row>
    <row r="67" spans="1:12" ht="15.75" x14ac:dyDescent="0.25">
      <c r="A67" s="187" t="str">
        <f t="shared" si="4"/>
        <v>E2.8-2-0</v>
      </c>
      <c r="B67" s="187" t="s">
        <v>143</v>
      </c>
      <c r="C67" s="187" t="str">
        <f t="shared" ref="C67:C130" si="5">CONCATENATE(F67,".wav")</f>
        <v>E2.8_2.wav</v>
      </c>
      <c r="D67" s="187" t="s">
        <v>1351</v>
      </c>
      <c r="E67" s="188">
        <v>2</v>
      </c>
      <c r="F67" s="187" t="s">
        <v>869</v>
      </c>
      <c r="H67" s="189" t="s">
        <v>742</v>
      </c>
      <c r="J67" s="187" t="s">
        <v>776</v>
      </c>
      <c r="K67" s="187" t="str">
        <f t="shared" ref="K67:K130" si="6">VLOOKUP(H67,$J$2:$J$146,1,FALSE)</f>
        <v>E12.4_1.wav</v>
      </c>
      <c r="L67" s="187" t="str">
        <f t="shared" ref="L67:L130" si="7">VLOOKUP(J67,$H$2:$H$146,1,FALSE)</f>
        <v>E9_4.wav</v>
      </c>
    </row>
    <row r="68" spans="1:12" ht="16.5" thickBot="1" x14ac:dyDescent="0.3">
      <c r="A68" s="187" t="str">
        <f t="shared" si="4"/>
        <v>E2.9-2-0</v>
      </c>
      <c r="B68" s="187" t="s">
        <v>144</v>
      </c>
      <c r="C68" s="187" t="str">
        <f t="shared" si="5"/>
        <v>E2.9_2.wav</v>
      </c>
      <c r="D68" s="187" t="s">
        <v>1352</v>
      </c>
      <c r="E68" s="188">
        <v>2</v>
      </c>
      <c r="F68" s="187" t="s">
        <v>870</v>
      </c>
      <c r="H68" s="193" t="s">
        <v>743</v>
      </c>
      <c r="J68" s="187" t="s">
        <v>777</v>
      </c>
      <c r="K68" s="187" t="str">
        <f t="shared" si="6"/>
        <v>E12.4_2.wav</v>
      </c>
      <c r="L68" s="187" t="str">
        <f t="shared" si="7"/>
        <v>E9_5.wav</v>
      </c>
    </row>
    <row r="69" spans="1:12" ht="15.75" x14ac:dyDescent="0.25">
      <c r="A69" s="187" t="str">
        <f t="shared" si="4"/>
        <v>E2.9-3-0</v>
      </c>
      <c r="B69" s="187" t="s">
        <v>144</v>
      </c>
      <c r="C69" s="187" t="str">
        <f t="shared" si="5"/>
        <v>E2.9_3.wav</v>
      </c>
      <c r="D69" s="187" t="s">
        <v>1353</v>
      </c>
      <c r="E69" s="188">
        <v>3</v>
      </c>
      <c r="F69" s="187" t="s">
        <v>871</v>
      </c>
      <c r="H69" s="189" t="s">
        <v>744</v>
      </c>
      <c r="J69" s="187" t="s">
        <v>778</v>
      </c>
      <c r="K69" s="187" t="str">
        <f t="shared" si="6"/>
        <v>E12.5_1.wav</v>
      </c>
      <c r="L69" s="187" t="str">
        <f t="shared" si="7"/>
        <v>E9_6.wav</v>
      </c>
    </row>
    <row r="70" spans="1:12" ht="16.5" thickBot="1" x14ac:dyDescent="0.3">
      <c r="A70" s="187" t="str">
        <f t="shared" si="4"/>
        <v>E2.9-4-0</v>
      </c>
      <c r="B70" s="187" t="s">
        <v>144</v>
      </c>
      <c r="C70" s="187" t="str">
        <f t="shared" si="5"/>
        <v>E2.9_4.wav</v>
      </c>
      <c r="D70" s="187" t="s">
        <v>1354</v>
      </c>
      <c r="E70" s="188">
        <v>4</v>
      </c>
      <c r="F70" s="187" t="s">
        <v>872</v>
      </c>
      <c r="H70" s="203" t="s">
        <v>745</v>
      </c>
      <c r="J70" s="187" t="s">
        <v>779</v>
      </c>
      <c r="K70" s="187" t="str">
        <f t="shared" si="6"/>
        <v>E12.5_2.wav</v>
      </c>
      <c r="L70" s="187" t="str">
        <f t="shared" si="7"/>
        <v>ET12.2_1.wav</v>
      </c>
    </row>
    <row r="71" spans="1:12" ht="16.5" thickBot="1" x14ac:dyDescent="0.3">
      <c r="A71" s="187" t="str">
        <f t="shared" si="4"/>
        <v>E2-1-0</v>
      </c>
      <c r="B71" s="187" t="s">
        <v>111</v>
      </c>
      <c r="C71" s="187" t="str">
        <f t="shared" si="5"/>
        <v>E2_1.wav</v>
      </c>
      <c r="D71" s="187" t="s">
        <v>1355</v>
      </c>
      <c r="E71" s="188">
        <v>1</v>
      </c>
      <c r="F71" s="187" t="s">
        <v>859</v>
      </c>
      <c r="H71" s="208" t="s">
        <v>1356</v>
      </c>
      <c r="J71" s="187" t="s">
        <v>784</v>
      </c>
      <c r="K71" s="187" t="str">
        <f t="shared" si="6"/>
        <v>S12.3_1.wav</v>
      </c>
      <c r="L71" s="187" t="str">
        <f t="shared" si="7"/>
        <v>RS1.1_1.wav</v>
      </c>
    </row>
    <row r="72" spans="1:12" ht="15.75" x14ac:dyDescent="0.25">
      <c r="A72" s="187" t="str">
        <f t="shared" si="4"/>
        <v>E2-2-0</v>
      </c>
      <c r="B72" s="187" t="s">
        <v>111</v>
      </c>
      <c r="C72" s="187" t="str">
        <f t="shared" si="5"/>
        <v>E2_2.wav</v>
      </c>
      <c r="D72" s="187" t="s">
        <v>1357</v>
      </c>
      <c r="E72" s="188">
        <v>2</v>
      </c>
      <c r="F72" s="187" t="s">
        <v>860</v>
      </c>
      <c r="H72" s="189" t="s">
        <v>816</v>
      </c>
      <c r="J72" s="187" t="s">
        <v>785</v>
      </c>
      <c r="K72" s="187" t="str">
        <f t="shared" si="6"/>
        <v>T2_1.wav</v>
      </c>
      <c r="L72" s="187" t="str">
        <f t="shared" si="7"/>
        <v>RS1.1_2.wav</v>
      </c>
    </row>
    <row r="73" spans="1:12" ht="15.75" x14ac:dyDescent="0.25">
      <c r="A73" s="187" t="str">
        <f t="shared" si="4"/>
        <v>E2-3-0</v>
      </c>
      <c r="B73" s="187" t="s">
        <v>111</v>
      </c>
      <c r="C73" s="187" t="str">
        <f t="shared" si="5"/>
        <v>E2_3.wav</v>
      </c>
      <c r="D73" s="187" t="s">
        <v>1358</v>
      </c>
      <c r="E73" s="188">
        <v>3</v>
      </c>
      <c r="F73" s="187" t="s">
        <v>861</v>
      </c>
      <c r="H73" s="190" t="s">
        <v>817</v>
      </c>
      <c r="J73" s="187" t="s">
        <v>1045</v>
      </c>
      <c r="K73" s="187" t="str">
        <f t="shared" si="6"/>
        <v>T2_2.wav</v>
      </c>
      <c r="L73" s="187" t="str">
        <f t="shared" si="7"/>
        <v>RS1.1_3.wav</v>
      </c>
    </row>
    <row r="74" spans="1:12" ht="16.5" thickBot="1" x14ac:dyDescent="0.3">
      <c r="A74" s="187" t="str">
        <f t="shared" si="4"/>
        <v>E3.1-1-0</v>
      </c>
      <c r="B74" s="187" t="s">
        <v>163</v>
      </c>
      <c r="C74" s="187" t="str">
        <f t="shared" si="5"/>
        <v>E3.1_1.wav</v>
      </c>
      <c r="D74" s="187" t="s">
        <v>1359</v>
      </c>
      <c r="E74" s="188">
        <v>1</v>
      </c>
      <c r="F74" s="187" t="s">
        <v>876</v>
      </c>
      <c r="H74" s="193" t="s">
        <v>818</v>
      </c>
      <c r="J74" s="187" t="s">
        <v>1046</v>
      </c>
      <c r="K74" s="187" t="str">
        <f t="shared" si="6"/>
        <v>T2_3.wav</v>
      </c>
      <c r="L74" s="187" t="str">
        <f t="shared" si="7"/>
        <v>RS1.1_4.wav</v>
      </c>
    </row>
    <row r="75" spans="1:12" ht="15.75" x14ac:dyDescent="0.25">
      <c r="A75" s="187" t="str">
        <f t="shared" si="4"/>
        <v>E3.1-2-0</v>
      </c>
      <c r="B75" s="187" t="s">
        <v>163</v>
      </c>
      <c r="C75" s="187" t="str">
        <f t="shared" si="5"/>
        <v>E3.1_2.wav</v>
      </c>
      <c r="D75" s="187" t="s">
        <v>1360</v>
      </c>
      <c r="E75" s="188">
        <v>2</v>
      </c>
      <c r="F75" s="187" t="s">
        <v>877</v>
      </c>
      <c r="H75" s="189" t="s">
        <v>1361</v>
      </c>
      <c r="J75" s="187" t="s">
        <v>1362</v>
      </c>
      <c r="K75" s="187" t="str">
        <f t="shared" si="6"/>
        <v>T3.1_1.wav</v>
      </c>
      <c r="L75" s="187" t="str">
        <f t="shared" si="7"/>
        <v>RS1.2_1.wav</v>
      </c>
    </row>
    <row r="76" spans="1:12" ht="16.5" thickBot="1" x14ac:dyDescent="0.3">
      <c r="A76" s="187" t="str">
        <f t="shared" si="4"/>
        <v>E3.1-3-0</v>
      </c>
      <c r="B76" s="187" t="s">
        <v>163</v>
      </c>
      <c r="C76" s="187" t="str">
        <f t="shared" si="5"/>
        <v>E3.1_3.wav</v>
      </c>
      <c r="D76" s="187" t="s">
        <v>1363</v>
      </c>
      <c r="E76" s="188">
        <v>3</v>
      </c>
      <c r="F76" s="187" t="s">
        <v>878</v>
      </c>
      <c r="H76" s="190" t="s">
        <v>1364</v>
      </c>
      <c r="J76" s="187" t="s">
        <v>780</v>
      </c>
      <c r="K76" s="187" t="str">
        <f t="shared" si="6"/>
        <v>T3.1_2.wav</v>
      </c>
      <c r="L76" s="187" t="str">
        <f t="shared" si="7"/>
        <v>RS1_1.wav</v>
      </c>
    </row>
    <row r="77" spans="1:12" ht="15.75" x14ac:dyDescent="0.25">
      <c r="A77" s="187" t="str">
        <f t="shared" si="4"/>
        <v>E3.1-4-0</v>
      </c>
      <c r="B77" s="187" t="s">
        <v>163</v>
      </c>
      <c r="C77" s="187" t="str">
        <f t="shared" si="5"/>
        <v>E3.1_4.wav</v>
      </c>
      <c r="D77" s="187" t="s">
        <v>1365</v>
      </c>
      <c r="E77" s="188">
        <v>4</v>
      </c>
      <c r="F77" s="187" t="s">
        <v>879</v>
      </c>
      <c r="H77" s="189" t="s">
        <v>1366</v>
      </c>
      <c r="J77" s="187" t="s">
        <v>781</v>
      </c>
      <c r="K77" s="187" t="str">
        <f t="shared" si="6"/>
        <v>T5.2_1.wav</v>
      </c>
      <c r="L77" s="187" t="str">
        <f t="shared" si="7"/>
        <v>RS1_2.wav</v>
      </c>
    </row>
    <row r="78" spans="1:12" ht="16.5" thickBot="1" x14ac:dyDescent="0.3">
      <c r="A78" s="187" t="str">
        <f t="shared" si="4"/>
        <v>E3.1-5-0</v>
      </c>
      <c r="B78" s="187" t="s">
        <v>163</v>
      </c>
      <c r="C78" s="187" t="str">
        <f t="shared" si="5"/>
        <v>E3.1_5.wav</v>
      </c>
      <c r="D78" s="187" t="s">
        <v>1367</v>
      </c>
      <c r="E78" s="188">
        <v>5</v>
      </c>
      <c r="F78" s="187" t="s">
        <v>880</v>
      </c>
      <c r="H78" s="190" t="s">
        <v>1368</v>
      </c>
      <c r="J78" s="187" t="s">
        <v>782</v>
      </c>
      <c r="K78" s="187" t="str">
        <f t="shared" si="6"/>
        <v>T5.2_2.wav</v>
      </c>
      <c r="L78" s="187" t="str">
        <f t="shared" si="7"/>
        <v>RS1_3.wav</v>
      </c>
    </row>
    <row r="79" spans="1:12" ht="15.75" x14ac:dyDescent="0.25">
      <c r="A79" s="187" t="str">
        <f t="shared" si="4"/>
        <v>E3.2-1-0</v>
      </c>
      <c r="B79" s="187" t="s">
        <v>164</v>
      </c>
      <c r="C79" s="187" t="str">
        <f t="shared" si="5"/>
        <v>E3.2_1.wav</v>
      </c>
      <c r="D79" s="187" t="s">
        <v>1369</v>
      </c>
      <c r="E79" s="188">
        <v>1</v>
      </c>
      <c r="F79" s="187" t="s">
        <v>881</v>
      </c>
      <c r="H79" s="189" t="s">
        <v>1370</v>
      </c>
      <c r="J79" s="187" t="s">
        <v>783</v>
      </c>
      <c r="K79" s="187" t="str">
        <f t="shared" si="6"/>
        <v>T5.3_1.wav</v>
      </c>
      <c r="L79" s="187" t="str">
        <f t="shared" si="7"/>
        <v>RS1_4.wav</v>
      </c>
    </row>
    <row r="80" spans="1:12" ht="16.5" thickBot="1" x14ac:dyDescent="0.3">
      <c r="A80" s="187" t="str">
        <f t="shared" si="4"/>
        <v>E3.2-2-0</v>
      </c>
      <c r="B80" s="187" t="s">
        <v>164</v>
      </c>
      <c r="C80" s="187" t="str">
        <f t="shared" si="5"/>
        <v>E3.2_2.wav</v>
      </c>
      <c r="D80" s="187" t="s">
        <v>1371</v>
      </c>
      <c r="E80" s="188">
        <v>2</v>
      </c>
      <c r="F80" s="187" t="s">
        <v>882</v>
      </c>
      <c r="H80" s="190" t="s">
        <v>1372</v>
      </c>
      <c r="J80" s="187" t="s">
        <v>786</v>
      </c>
      <c r="K80" s="187" t="str">
        <f t="shared" si="6"/>
        <v>T5.3_2.wav</v>
      </c>
      <c r="L80" s="187" t="str">
        <f t="shared" si="7"/>
        <v>RS10_1.wav</v>
      </c>
    </row>
    <row r="81" spans="1:12" ht="15.75" x14ac:dyDescent="0.25">
      <c r="A81" s="187" t="str">
        <f t="shared" si="4"/>
        <v>E3.2-3-0</v>
      </c>
      <c r="B81" s="187" t="s">
        <v>164</v>
      </c>
      <c r="C81" s="187" t="str">
        <f t="shared" si="5"/>
        <v>E3.2_3.wav</v>
      </c>
      <c r="D81" s="187" t="s">
        <v>1373</v>
      </c>
      <c r="E81" s="188">
        <v>3</v>
      </c>
      <c r="F81" s="187" t="s">
        <v>883</v>
      </c>
      <c r="H81" s="189" t="s">
        <v>1374</v>
      </c>
      <c r="J81" s="187" t="s">
        <v>787</v>
      </c>
      <c r="K81" s="187" t="str">
        <f t="shared" si="6"/>
        <v>T6.1_1.wav</v>
      </c>
      <c r="L81" s="187" t="str">
        <f t="shared" si="7"/>
        <v>RS10_2.wav</v>
      </c>
    </row>
    <row r="82" spans="1:12" ht="16.5" thickBot="1" x14ac:dyDescent="0.3">
      <c r="A82" s="187" t="str">
        <f t="shared" si="4"/>
        <v>E3.2-4-0</v>
      </c>
      <c r="B82" s="187" t="s">
        <v>164</v>
      </c>
      <c r="C82" s="187" t="str">
        <f t="shared" si="5"/>
        <v>E3.2_4.wav</v>
      </c>
      <c r="D82" s="187" t="s">
        <v>1375</v>
      </c>
      <c r="E82" s="188">
        <v>4</v>
      </c>
      <c r="F82" s="187" t="s">
        <v>884</v>
      </c>
      <c r="H82" s="190" t="s">
        <v>1376</v>
      </c>
      <c r="J82" s="187" t="s">
        <v>788</v>
      </c>
      <c r="K82" s="187" t="str">
        <f t="shared" si="6"/>
        <v>T6.1_2.wav</v>
      </c>
      <c r="L82" s="187" t="str">
        <f t="shared" si="7"/>
        <v>RS10_3.wav</v>
      </c>
    </row>
    <row r="83" spans="1:12" ht="15.75" x14ac:dyDescent="0.25">
      <c r="A83" s="187" t="str">
        <f t="shared" si="4"/>
        <v>E3.2-5-0</v>
      </c>
      <c r="B83" s="187" t="s">
        <v>164</v>
      </c>
      <c r="C83" s="187" t="str">
        <f t="shared" si="5"/>
        <v>E3.2_5.wav</v>
      </c>
      <c r="D83" s="187" t="s">
        <v>1377</v>
      </c>
      <c r="E83" s="188">
        <v>5</v>
      </c>
      <c r="F83" s="187" t="s">
        <v>885</v>
      </c>
      <c r="H83" s="189" t="s">
        <v>1378</v>
      </c>
      <c r="J83" s="187" t="s">
        <v>789</v>
      </c>
      <c r="K83" s="187" t="str">
        <f t="shared" si="6"/>
        <v>T6.2_1.wav</v>
      </c>
      <c r="L83" s="187" t="str">
        <f t="shared" si="7"/>
        <v>RS2_1.wav</v>
      </c>
    </row>
    <row r="84" spans="1:12" ht="15.75" x14ac:dyDescent="0.25">
      <c r="A84" s="187" t="str">
        <f t="shared" si="4"/>
        <v>E3.2-6-0</v>
      </c>
      <c r="B84" s="187" t="s">
        <v>164</v>
      </c>
      <c r="C84" s="187" t="str">
        <f t="shared" si="5"/>
        <v>E3.2_6.wav</v>
      </c>
      <c r="D84" s="187" t="s">
        <v>1379</v>
      </c>
      <c r="E84" s="188">
        <v>6</v>
      </c>
      <c r="F84" s="187" t="s">
        <v>886</v>
      </c>
      <c r="H84" s="190" t="s">
        <v>1380</v>
      </c>
      <c r="J84" s="187" t="s">
        <v>790</v>
      </c>
      <c r="K84" s="187" t="str">
        <f t="shared" si="6"/>
        <v>T6.2_2.wav</v>
      </c>
      <c r="L84" s="187" t="str">
        <f t="shared" si="7"/>
        <v>RS2_2.wav</v>
      </c>
    </row>
    <row r="85" spans="1:12" ht="15.75" x14ac:dyDescent="0.25">
      <c r="A85" s="187" t="str">
        <f t="shared" si="4"/>
        <v>E3.2-7-0</v>
      </c>
      <c r="B85" s="187" t="s">
        <v>164</v>
      </c>
      <c r="C85" s="187" t="str">
        <f t="shared" si="5"/>
        <v>E3.2_7.wav</v>
      </c>
      <c r="D85" s="187" t="s">
        <v>1381</v>
      </c>
      <c r="E85" s="188">
        <v>7</v>
      </c>
      <c r="F85" s="187" t="s">
        <v>887</v>
      </c>
      <c r="H85" s="190" t="s">
        <v>1382</v>
      </c>
      <c r="J85" s="187" t="s">
        <v>791</v>
      </c>
      <c r="K85" s="187" t="str">
        <f t="shared" si="6"/>
        <v>T6.2_3.wav</v>
      </c>
      <c r="L85" s="187" t="str">
        <f t="shared" si="7"/>
        <v>RS2_3.wav</v>
      </c>
    </row>
    <row r="86" spans="1:12" ht="16.5" thickBot="1" x14ac:dyDescent="0.3">
      <c r="A86" s="187" t="str">
        <f t="shared" si="4"/>
        <v>E3.2-8-0</v>
      </c>
      <c r="B86" s="187" t="s">
        <v>164</v>
      </c>
      <c r="C86" s="187" t="str">
        <f t="shared" si="5"/>
        <v>E3.2_8.wav</v>
      </c>
      <c r="D86" s="187" t="s">
        <v>1383</v>
      </c>
      <c r="E86" s="188">
        <v>8</v>
      </c>
      <c r="F86" s="187" t="s">
        <v>888</v>
      </c>
      <c r="H86" s="193" t="s">
        <v>1384</v>
      </c>
      <c r="J86" s="187" t="s">
        <v>792</v>
      </c>
      <c r="K86" s="187" t="str">
        <f t="shared" si="6"/>
        <v>T6.2_4.wav</v>
      </c>
      <c r="L86" s="187" t="str">
        <f t="shared" si="7"/>
        <v>RS2_4.wav</v>
      </c>
    </row>
    <row r="87" spans="1:12" ht="15.75" x14ac:dyDescent="0.25">
      <c r="A87" s="187" t="str">
        <f t="shared" si="4"/>
        <v>E3.2-9-0</v>
      </c>
      <c r="B87" s="187" t="s">
        <v>164</v>
      </c>
      <c r="C87" s="187" t="str">
        <f t="shared" si="5"/>
        <v>E3.2_9.wav</v>
      </c>
      <c r="D87" s="187" t="s">
        <v>1385</v>
      </c>
      <c r="E87" s="188">
        <v>9</v>
      </c>
      <c r="F87" s="187" t="s">
        <v>889</v>
      </c>
      <c r="H87" s="189" t="s">
        <v>1386</v>
      </c>
      <c r="J87" s="187" t="s">
        <v>793</v>
      </c>
      <c r="K87" s="187" t="str">
        <f t="shared" si="6"/>
        <v>T7.1_1.wav</v>
      </c>
      <c r="L87" s="187" t="str">
        <f t="shared" si="7"/>
        <v>RS2_5.wav</v>
      </c>
    </row>
    <row r="88" spans="1:12" ht="15.75" x14ac:dyDescent="0.25">
      <c r="A88" s="187" t="str">
        <f t="shared" si="4"/>
        <v>E3.3-1-0</v>
      </c>
      <c r="B88" s="187" t="s">
        <v>170</v>
      </c>
      <c r="C88" s="187" t="str">
        <f t="shared" si="5"/>
        <v>E3.3_1.wav</v>
      </c>
      <c r="D88" s="187" t="s">
        <v>1387</v>
      </c>
      <c r="E88" s="188">
        <v>1</v>
      </c>
      <c r="F88" s="187" t="s">
        <v>890</v>
      </c>
      <c r="H88" s="190" t="s">
        <v>1388</v>
      </c>
      <c r="J88" s="187" t="s">
        <v>794</v>
      </c>
      <c r="K88" s="187" t="str">
        <f t="shared" si="6"/>
        <v>T7.1_2.wav</v>
      </c>
      <c r="L88" s="187" t="str">
        <f t="shared" si="7"/>
        <v>RS3_1.wav</v>
      </c>
    </row>
    <row r="89" spans="1:12" ht="15.75" x14ac:dyDescent="0.25">
      <c r="A89" s="187" t="str">
        <f t="shared" si="4"/>
        <v>E3.3-2-0</v>
      </c>
      <c r="B89" s="187" t="s">
        <v>170</v>
      </c>
      <c r="C89" s="187" t="str">
        <f t="shared" si="5"/>
        <v>E3.3_2.wav</v>
      </c>
      <c r="D89" s="187" t="s">
        <v>1389</v>
      </c>
      <c r="E89" s="188">
        <v>2</v>
      </c>
      <c r="F89" s="187" t="s">
        <v>891</v>
      </c>
      <c r="H89" s="190" t="s">
        <v>1390</v>
      </c>
      <c r="J89" s="187" t="s">
        <v>795</v>
      </c>
      <c r="K89" s="187" t="str">
        <f t="shared" si="6"/>
        <v>T7.1_3.wav</v>
      </c>
      <c r="L89" s="187" t="str">
        <f t="shared" si="7"/>
        <v>RS3_2.wav</v>
      </c>
    </row>
    <row r="90" spans="1:12" ht="16.5" thickBot="1" x14ac:dyDescent="0.3">
      <c r="A90" s="187" t="str">
        <f t="shared" si="4"/>
        <v>E3.4-1-0</v>
      </c>
      <c r="B90" s="187" t="s">
        <v>1391</v>
      </c>
      <c r="C90" s="187" t="str">
        <f t="shared" si="5"/>
        <v>E3.4_1.wav</v>
      </c>
      <c r="D90" s="187" t="s">
        <v>1392</v>
      </c>
      <c r="E90" s="188">
        <v>1</v>
      </c>
      <c r="F90" s="187" t="s">
        <v>1393</v>
      </c>
      <c r="H90" s="190" t="s">
        <v>1394</v>
      </c>
      <c r="J90" s="187" t="s">
        <v>796</v>
      </c>
      <c r="K90" s="187" t="str">
        <f t="shared" si="6"/>
        <v>T7.1_4.wav</v>
      </c>
      <c r="L90" s="187" t="str">
        <f t="shared" si="7"/>
        <v>RS3_3.wav</v>
      </c>
    </row>
    <row r="91" spans="1:12" ht="16.5" thickBot="1" x14ac:dyDescent="0.3">
      <c r="A91" s="187" t="str">
        <f t="shared" si="4"/>
        <v>E3.4-2-0</v>
      </c>
      <c r="B91" s="187" t="s">
        <v>1391</v>
      </c>
      <c r="C91" s="187" t="str">
        <f t="shared" si="5"/>
        <v>E3.4_2.wav</v>
      </c>
      <c r="D91" s="187" t="s">
        <v>1395</v>
      </c>
      <c r="E91" s="188">
        <v>2</v>
      </c>
      <c r="F91" s="187" t="s">
        <v>1396</v>
      </c>
      <c r="H91" s="189" t="s">
        <v>1397</v>
      </c>
      <c r="J91" s="187" t="s">
        <v>797</v>
      </c>
      <c r="K91" s="187" t="str">
        <f t="shared" si="6"/>
        <v>T7.1.1_1.wav</v>
      </c>
      <c r="L91" s="187" t="str">
        <f t="shared" si="7"/>
        <v>RS4_1.wav</v>
      </c>
    </row>
    <row r="92" spans="1:12" ht="15.75" x14ac:dyDescent="0.25">
      <c r="A92" s="187" t="str">
        <f t="shared" si="4"/>
        <v>E3.5-1-0</v>
      </c>
      <c r="B92" s="187" t="s">
        <v>165</v>
      </c>
      <c r="C92" s="187" t="str">
        <f t="shared" si="5"/>
        <v>E3.5_1.wav</v>
      </c>
      <c r="D92" s="187" t="s">
        <v>1398</v>
      </c>
      <c r="E92" s="188">
        <v>1</v>
      </c>
      <c r="F92" s="187" t="s">
        <v>892</v>
      </c>
      <c r="H92" s="189" t="s">
        <v>1399</v>
      </c>
      <c r="J92" s="187" t="s">
        <v>798</v>
      </c>
      <c r="K92" s="187" t="str">
        <f t="shared" si="6"/>
        <v>T7.2_1.wav</v>
      </c>
      <c r="L92" s="187" t="str">
        <f t="shared" si="7"/>
        <v>RS4_2.wav</v>
      </c>
    </row>
    <row r="93" spans="1:12" ht="15.75" x14ac:dyDescent="0.25">
      <c r="A93" s="187" t="str">
        <f t="shared" si="4"/>
        <v>E3.5-2-0</v>
      </c>
      <c r="B93" s="187" t="s">
        <v>165</v>
      </c>
      <c r="C93" s="187" t="str">
        <f t="shared" si="5"/>
        <v>E3.5_2.wav</v>
      </c>
      <c r="D93" s="187" t="s">
        <v>1400</v>
      </c>
      <c r="E93" s="188">
        <v>2</v>
      </c>
      <c r="F93" s="187" t="s">
        <v>893</v>
      </c>
      <c r="H93" s="190" t="s">
        <v>1401</v>
      </c>
      <c r="J93" s="187" t="s">
        <v>799</v>
      </c>
      <c r="K93" s="187" t="str">
        <f t="shared" si="6"/>
        <v>T7.2_2.wav</v>
      </c>
      <c r="L93" s="187" t="str">
        <f t="shared" si="7"/>
        <v>RS4_3.wav</v>
      </c>
    </row>
    <row r="94" spans="1:12" ht="15.75" x14ac:dyDescent="0.25">
      <c r="A94" s="187" t="str">
        <f t="shared" si="4"/>
        <v>E3.5-3-0</v>
      </c>
      <c r="B94" s="187" t="s">
        <v>165</v>
      </c>
      <c r="C94" s="187" t="str">
        <f t="shared" si="5"/>
        <v>E3.5_3.wav</v>
      </c>
      <c r="D94" s="187" t="s">
        <v>1402</v>
      </c>
      <c r="E94" s="188">
        <v>3</v>
      </c>
      <c r="F94" s="187" t="s">
        <v>894</v>
      </c>
      <c r="H94" s="190" t="s">
        <v>1403</v>
      </c>
      <c r="J94" s="187" t="s">
        <v>800</v>
      </c>
      <c r="K94" s="187" t="str">
        <f t="shared" si="6"/>
        <v>T7.2_3.wav</v>
      </c>
      <c r="L94" s="187" t="str">
        <f t="shared" si="7"/>
        <v>RS5_1.wav</v>
      </c>
    </row>
    <row r="95" spans="1:12" ht="15.75" x14ac:dyDescent="0.25">
      <c r="A95" s="187" t="str">
        <f t="shared" si="4"/>
        <v>E3.5-4-0</v>
      </c>
      <c r="B95" s="187" t="s">
        <v>165</v>
      </c>
      <c r="C95" s="187" t="str">
        <f t="shared" si="5"/>
        <v>E3.5_4.wav</v>
      </c>
      <c r="D95" s="187" t="s">
        <v>1404</v>
      </c>
      <c r="E95" s="188">
        <v>4</v>
      </c>
      <c r="F95" s="187" t="s">
        <v>895</v>
      </c>
      <c r="H95" s="190" t="s">
        <v>1405</v>
      </c>
      <c r="J95" s="187" t="s">
        <v>801</v>
      </c>
      <c r="K95" s="187" t="str">
        <f t="shared" si="6"/>
        <v>T7.2_4.wav</v>
      </c>
      <c r="L95" s="187" t="str">
        <f t="shared" si="7"/>
        <v>RS5_2.wav</v>
      </c>
    </row>
    <row r="96" spans="1:12" ht="16.5" thickBot="1" x14ac:dyDescent="0.3">
      <c r="A96" s="187" t="str">
        <f t="shared" si="4"/>
        <v>E3.5-5-0</v>
      </c>
      <c r="B96" s="187" t="s">
        <v>165</v>
      </c>
      <c r="C96" s="187" t="str">
        <f t="shared" si="5"/>
        <v>E3.5_5.wav</v>
      </c>
      <c r="D96" s="187" t="s">
        <v>1406</v>
      </c>
      <c r="E96" s="188">
        <v>5</v>
      </c>
      <c r="F96" s="187" t="s">
        <v>896</v>
      </c>
      <c r="H96" s="193" t="s">
        <v>1407</v>
      </c>
      <c r="J96" s="187" t="s">
        <v>802</v>
      </c>
      <c r="K96" s="187" t="str">
        <f t="shared" si="6"/>
        <v>T7.2_5.wav</v>
      </c>
      <c r="L96" s="187" t="str">
        <f t="shared" si="7"/>
        <v>RS5_3.wav</v>
      </c>
    </row>
    <row r="97" spans="1:12" ht="15.75" x14ac:dyDescent="0.25">
      <c r="A97" s="187" t="str">
        <f t="shared" si="4"/>
        <v>E3.5-6-0</v>
      </c>
      <c r="B97" s="187" t="s">
        <v>165</v>
      </c>
      <c r="C97" s="187" t="str">
        <f t="shared" si="5"/>
        <v>E3.5_6.wav</v>
      </c>
      <c r="D97" s="187" t="s">
        <v>1408</v>
      </c>
      <c r="E97" s="188">
        <v>6</v>
      </c>
      <c r="F97" s="187" t="s">
        <v>897</v>
      </c>
      <c r="H97" s="209" t="s">
        <v>1409</v>
      </c>
      <c r="J97" s="187" t="s">
        <v>1410</v>
      </c>
      <c r="K97" s="187" t="str">
        <f t="shared" si="6"/>
        <v>T7.3_1.wav</v>
      </c>
      <c r="L97" s="187" t="str">
        <f t="shared" si="7"/>
        <v>RS6_1.wav</v>
      </c>
    </row>
    <row r="98" spans="1:12" ht="15.75" x14ac:dyDescent="0.25">
      <c r="A98" s="187" t="str">
        <f t="shared" si="4"/>
        <v>E3.5-7-0</v>
      </c>
      <c r="B98" s="187" t="s">
        <v>165</v>
      </c>
      <c r="C98" s="187" t="str">
        <f t="shared" si="5"/>
        <v>E3.5_7.wav</v>
      </c>
      <c r="D98" s="187" t="s">
        <v>1411</v>
      </c>
      <c r="E98" s="188">
        <v>7</v>
      </c>
      <c r="F98" s="187" t="s">
        <v>898</v>
      </c>
      <c r="H98" s="210" t="s">
        <v>1412</v>
      </c>
      <c r="J98" s="187" t="s">
        <v>1413</v>
      </c>
      <c r="K98" s="187" t="str">
        <f t="shared" si="6"/>
        <v>T7.3_2.wav</v>
      </c>
      <c r="L98" s="187" t="str">
        <f t="shared" si="7"/>
        <v>RS6_2.wav</v>
      </c>
    </row>
    <row r="99" spans="1:12" ht="16.5" thickBot="1" x14ac:dyDescent="0.3">
      <c r="A99" s="187" t="str">
        <f t="shared" si="4"/>
        <v>E3.5-8-0</v>
      </c>
      <c r="B99" s="187" t="s">
        <v>165</v>
      </c>
      <c r="C99" s="187" t="str">
        <f t="shared" si="5"/>
        <v>E3.5_8.wav</v>
      </c>
      <c r="D99" s="187" t="s">
        <v>1414</v>
      </c>
      <c r="E99" s="188">
        <v>8</v>
      </c>
      <c r="F99" s="187" t="s">
        <v>899</v>
      </c>
      <c r="H99" s="211" t="s">
        <v>819</v>
      </c>
      <c r="J99" s="187" t="s">
        <v>1415</v>
      </c>
      <c r="K99" s="187" t="str">
        <f t="shared" si="6"/>
        <v>T7.4_1.wav</v>
      </c>
      <c r="L99" s="187" t="str">
        <f t="shared" si="7"/>
        <v>RS6_3.wav</v>
      </c>
    </row>
    <row r="100" spans="1:12" ht="15.75" x14ac:dyDescent="0.25">
      <c r="A100" s="187" t="str">
        <f t="shared" si="4"/>
        <v>E3-1-0</v>
      </c>
      <c r="B100" s="187" t="s">
        <v>112</v>
      </c>
      <c r="C100" s="187" t="str">
        <f t="shared" si="5"/>
        <v>E3_1.wav</v>
      </c>
      <c r="D100" s="187" t="s">
        <v>1416</v>
      </c>
      <c r="E100" s="188">
        <v>1</v>
      </c>
      <c r="F100" s="187" t="s">
        <v>873</v>
      </c>
      <c r="H100" s="209" t="s">
        <v>820</v>
      </c>
      <c r="J100" s="187" t="s">
        <v>803</v>
      </c>
      <c r="K100" s="187" t="str">
        <f t="shared" si="6"/>
        <v>T7.4_2.wav</v>
      </c>
      <c r="L100" s="187" t="str">
        <f t="shared" si="7"/>
        <v>RS7_1.wav</v>
      </c>
    </row>
    <row r="101" spans="1:12" ht="15.75" x14ac:dyDescent="0.25">
      <c r="A101" s="187" t="str">
        <f t="shared" si="4"/>
        <v>E3-2-0</v>
      </c>
      <c r="B101" s="187" t="s">
        <v>112</v>
      </c>
      <c r="C101" s="187" t="str">
        <f t="shared" si="5"/>
        <v>E3_2.wav</v>
      </c>
      <c r="D101" s="187" t="s">
        <v>1417</v>
      </c>
      <c r="E101" s="188">
        <v>2</v>
      </c>
      <c r="F101" s="187" t="s">
        <v>874</v>
      </c>
      <c r="H101" s="210" t="s">
        <v>1418</v>
      </c>
      <c r="J101" s="187" t="s">
        <v>804</v>
      </c>
      <c r="K101" s="187" t="str">
        <f t="shared" si="6"/>
        <v>T7.5_1.wav</v>
      </c>
      <c r="L101" s="187" t="str">
        <f t="shared" si="7"/>
        <v>RS7_2.wav</v>
      </c>
    </row>
    <row r="102" spans="1:12" ht="16.5" thickBot="1" x14ac:dyDescent="0.3">
      <c r="A102" s="187" t="str">
        <f t="shared" si="4"/>
        <v>E3-3-0</v>
      </c>
      <c r="B102" s="187" t="s">
        <v>112</v>
      </c>
      <c r="C102" s="187" t="str">
        <f t="shared" si="5"/>
        <v>E3_3.wav</v>
      </c>
      <c r="D102" s="187" t="s">
        <v>1419</v>
      </c>
      <c r="E102" s="188">
        <v>3</v>
      </c>
      <c r="F102" s="187" t="s">
        <v>875</v>
      </c>
      <c r="H102" s="205" t="s">
        <v>1420</v>
      </c>
      <c r="J102" s="187" t="s">
        <v>805</v>
      </c>
      <c r="K102" s="187" t="str">
        <f t="shared" si="6"/>
        <v>T7.5_2.wav</v>
      </c>
      <c r="L102" s="187" t="str">
        <f t="shared" si="7"/>
        <v>RS7_3.wav</v>
      </c>
    </row>
    <row r="103" spans="1:12" ht="15.75" x14ac:dyDescent="0.25">
      <c r="A103" s="187" t="str">
        <f t="shared" si="4"/>
        <v>E8.1-1-0</v>
      </c>
      <c r="B103" s="187" t="s">
        <v>114</v>
      </c>
      <c r="C103" s="187" t="str">
        <f t="shared" si="5"/>
        <v>E8.1_1.wav</v>
      </c>
      <c r="D103" s="187" t="s">
        <v>1421</v>
      </c>
      <c r="E103" s="188">
        <v>1</v>
      </c>
      <c r="F103" s="187" t="s">
        <v>903</v>
      </c>
      <c r="H103" s="209" t="s">
        <v>780</v>
      </c>
      <c r="J103" s="187" t="s">
        <v>806</v>
      </c>
      <c r="K103" s="187" t="str">
        <f t="shared" si="6"/>
        <v>RS1_1.wav</v>
      </c>
      <c r="L103" s="187" t="str">
        <f t="shared" si="7"/>
        <v>RS7_4.wav</v>
      </c>
    </row>
    <row r="104" spans="1:12" ht="15.75" x14ac:dyDescent="0.25">
      <c r="A104" s="187" t="str">
        <f t="shared" si="4"/>
        <v>E8.3-1-0</v>
      </c>
      <c r="B104" s="187" t="s">
        <v>116</v>
      </c>
      <c r="C104" s="187" t="str">
        <f t="shared" si="5"/>
        <v>E8.3_1.wav</v>
      </c>
      <c r="D104" s="187" t="s">
        <v>1422</v>
      </c>
      <c r="E104" s="188">
        <v>1</v>
      </c>
      <c r="F104" s="187" t="s">
        <v>904</v>
      </c>
      <c r="H104" s="210" t="s">
        <v>781</v>
      </c>
      <c r="J104" s="187" t="s">
        <v>807</v>
      </c>
      <c r="K104" s="187" t="str">
        <f t="shared" si="6"/>
        <v>RS1_2.wav</v>
      </c>
      <c r="L104" s="187" t="str">
        <f t="shared" si="7"/>
        <v>RS7_5.wav</v>
      </c>
    </row>
    <row r="105" spans="1:12" ht="15.75" x14ac:dyDescent="0.25">
      <c r="A105" s="187" t="str">
        <f t="shared" si="4"/>
        <v>E8.3-2-0</v>
      </c>
      <c r="B105" s="187" t="s">
        <v>116</v>
      </c>
      <c r="C105" s="187" t="str">
        <f t="shared" si="5"/>
        <v>E8.3_2.wav</v>
      </c>
      <c r="D105" s="187" t="s">
        <v>1423</v>
      </c>
      <c r="E105" s="188">
        <v>2</v>
      </c>
      <c r="F105" s="187" t="s">
        <v>905</v>
      </c>
      <c r="H105" s="210" t="s">
        <v>782</v>
      </c>
      <c r="J105" s="187" t="s">
        <v>1424</v>
      </c>
      <c r="K105" s="187" t="str">
        <f t="shared" si="6"/>
        <v>RS1_3.wav</v>
      </c>
      <c r="L105" s="187" t="str">
        <f t="shared" si="7"/>
        <v>RS8.1_1.wav</v>
      </c>
    </row>
    <row r="106" spans="1:12" ht="16.5" thickBot="1" x14ac:dyDescent="0.3">
      <c r="A106" s="187" t="str">
        <f t="shared" si="4"/>
        <v>E8.3-3-0</v>
      </c>
      <c r="B106" s="187" t="s">
        <v>116</v>
      </c>
      <c r="C106" s="187" t="str">
        <f t="shared" si="5"/>
        <v>E8.3_3.wav</v>
      </c>
      <c r="D106" s="187" t="s">
        <v>1425</v>
      </c>
      <c r="E106" s="188">
        <v>3</v>
      </c>
      <c r="F106" s="187" t="s">
        <v>906</v>
      </c>
      <c r="H106" s="190" t="s">
        <v>783</v>
      </c>
      <c r="J106" s="187" t="s">
        <v>1426</v>
      </c>
      <c r="K106" s="187" t="str">
        <f t="shared" si="6"/>
        <v>RS1_4.wav</v>
      </c>
      <c r="L106" s="187" t="str">
        <f t="shared" si="7"/>
        <v>RS8.1_2.wav</v>
      </c>
    </row>
    <row r="107" spans="1:12" ht="15.75" x14ac:dyDescent="0.25">
      <c r="A107" s="187" t="str">
        <f t="shared" si="4"/>
        <v>E8.5-1-0</v>
      </c>
      <c r="B107" s="187" t="s">
        <v>117</v>
      </c>
      <c r="C107" s="187" t="str">
        <f t="shared" si="5"/>
        <v>E8.5_1.wav</v>
      </c>
      <c r="D107" s="187" t="s">
        <v>1427</v>
      </c>
      <c r="E107" s="188">
        <v>1</v>
      </c>
      <c r="F107" s="187" t="s">
        <v>907</v>
      </c>
      <c r="H107" s="189" t="s">
        <v>784</v>
      </c>
      <c r="J107" s="187" t="s">
        <v>808</v>
      </c>
      <c r="K107" s="187" t="str">
        <f t="shared" si="6"/>
        <v>RS1.1_1.wav</v>
      </c>
      <c r="L107" s="187" t="str">
        <f t="shared" si="7"/>
        <v>RS8_1.wav</v>
      </c>
    </row>
    <row r="108" spans="1:12" ht="15.75" x14ac:dyDescent="0.25">
      <c r="A108" s="187" t="str">
        <f t="shared" si="4"/>
        <v>E8.5-2-0</v>
      </c>
      <c r="B108" s="187" t="s">
        <v>117</v>
      </c>
      <c r="C108" s="187" t="str">
        <f t="shared" si="5"/>
        <v>E8.5_2.wav</v>
      </c>
      <c r="D108" s="187" t="s">
        <v>1428</v>
      </c>
      <c r="E108" s="188">
        <v>2</v>
      </c>
      <c r="F108" s="187" t="s">
        <v>908</v>
      </c>
      <c r="H108" s="190" t="s">
        <v>785</v>
      </c>
      <c r="J108" s="187" t="s">
        <v>809</v>
      </c>
      <c r="K108" s="187" t="str">
        <f t="shared" si="6"/>
        <v>RS1.1_2.wav</v>
      </c>
      <c r="L108" s="187" t="str">
        <f t="shared" si="7"/>
        <v>RS8_2.wav</v>
      </c>
    </row>
    <row r="109" spans="1:12" ht="15.75" x14ac:dyDescent="0.25">
      <c r="A109" s="187" t="str">
        <f t="shared" si="4"/>
        <v>E8.5-3-0</v>
      </c>
      <c r="B109" s="187" t="s">
        <v>117</v>
      </c>
      <c r="C109" s="187" t="str">
        <f t="shared" si="5"/>
        <v>E8.5_3.wav</v>
      </c>
      <c r="D109" s="187" t="s">
        <v>1429</v>
      </c>
      <c r="E109" s="188">
        <v>3</v>
      </c>
      <c r="F109" s="187" t="s">
        <v>909</v>
      </c>
      <c r="H109" s="190" t="s">
        <v>1045</v>
      </c>
      <c r="J109" s="187" t="s">
        <v>810</v>
      </c>
      <c r="K109" s="187" t="str">
        <f t="shared" si="6"/>
        <v>RS1.1_3.wav</v>
      </c>
      <c r="L109" s="187" t="str">
        <f t="shared" si="7"/>
        <v>RS8_3.wav</v>
      </c>
    </row>
    <row r="110" spans="1:12" ht="16.5" thickBot="1" x14ac:dyDescent="0.3">
      <c r="A110" s="187" t="str">
        <f t="shared" si="4"/>
        <v>E8.5-4-0</v>
      </c>
      <c r="B110" s="187" t="s">
        <v>117</v>
      </c>
      <c r="C110" s="187" t="str">
        <f t="shared" si="5"/>
        <v>E8.5_4.wav</v>
      </c>
      <c r="D110" s="187" t="s">
        <v>1430</v>
      </c>
      <c r="E110" s="188">
        <v>4</v>
      </c>
      <c r="F110" s="187" t="s">
        <v>910</v>
      </c>
      <c r="H110" s="190" t="s">
        <v>1046</v>
      </c>
      <c r="J110" s="187" t="s">
        <v>811</v>
      </c>
      <c r="K110" s="187" t="str">
        <f t="shared" si="6"/>
        <v>RS1.1_4.wav</v>
      </c>
      <c r="L110" s="187" t="str">
        <f t="shared" si="7"/>
        <v>RS8_4.wav</v>
      </c>
    </row>
    <row r="111" spans="1:12" ht="16.5" thickBot="1" x14ac:dyDescent="0.3">
      <c r="A111" s="187" t="str">
        <f t="shared" si="4"/>
        <v>E8.5-5-0</v>
      </c>
      <c r="B111" s="187" t="s">
        <v>117</v>
      </c>
      <c r="C111" s="187" t="str">
        <f t="shared" si="5"/>
        <v>E8.5_5.wav</v>
      </c>
      <c r="D111" s="187" t="s">
        <v>1431</v>
      </c>
      <c r="E111" s="188">
        <v>5</v>
      </c>
      <c r="F111" s="187" t="s">
        <v>911</v>
      </c>
      <c r="H111" s="189" t="s">
        <v>1362</v>
      </c>
      <c r="J111" s="187" t="s">
        <v>812</v>
      </c>
      <c r="K111" s="187" t="str">
        <f t="shared" si="6"/>
        <v>RS1.2_1.wav</v>
      </c>
      <c r="L111" s="187" t="str">
        <f t="shared" si="7"/>
        <v>RS8_5.wav</v>
      </c>
    </row>
    <row r="112" spans="1:12" ht="15.75" x14ac:dyDescent="0.25">
      <c r="A112" s="187" t="str">
        <f t="shared" si="4"/>
        <v>E8-1-0</v>
      </c>
      <c r="B112" s="187" t="s">
        <v>113</v>
      </c>
      <c r="C112" s="187" t="str">
        <f t="shared" si="5"/>
        <v>E8_1.wav</v>
      </c>
      <c r="D112" s="187" t="s">
        <v>1432</v>
      </c>
      <c r="E112" s="188">
        <v>1</v>
      </c>
      <c r="F112" s="187" t="s">
        <v>900</v>
      </c>
      <c r="H112" s="189" t="s">
        <v>789</v>
      </c>
      <c r="J112" s="187" t="s">
        <v>813</v>
      </c>
      <c r="K112" s="187" t="str">
        <f t="shared" si="6"/>
        <v>RS2_1.wav</v>
      </c>
      <c r="L112" s="187" t="str">
        <f t="shared" si="7"/>
        <v>RS8_6.wav</v>
      </c>
    </row>
    <row r="113" spans="1:12" ht="15.75" x14ac:dyDescent="0.25">
      <c r="A113" s="187" t="str">
        <f t="shared" si="4"/>
        <v>E8-2-0</v>
      </c>
      <c r="B113" s="187" t="s">
        <v>113</v>
      </c>
      <c r="C113" s="187" t="str">
        <f t="shared" si="5"/>
        <v>E8_2.wav</v>
      </c>
      <c r="D113" s="187" t="s">
        <v>1433</v>
      </c>
      <c r="E113" s="188">
        <v>2</v>
      </c>
      <c r="F113" s="187" t="s">
        <v>901</v>
      </c>
      <c r="H113" s="190" t="s">
        <v>790</v>
      </c>
      <c r="J113" s="187" t="s">
        <v>814</v>
      </c>
      <c r="K113" s="187" t="str">
        <f t="shared" si="6"/>
        <v>RS2_2.wav</v>
      </c>
      <c r="L113" s="187" t="str">
        <f t="shared" si="7"/>
        <v>RS9_1.wav</v>
      </c>
    </row>
    <row r="114" spans="1:12" ht="15.75" x14ac:dyDescent="0.25">
      <c r="A114" s="187" t="str">
        <f t="shared" si="4"/>
        <v>E8-3-0</v>
      </c>
      <c r="B114" s="187" t="s">
        <v>113</v>
      </c>
      <c r="C114" s="187" t="str">
        <f t="shared" si="5"/>
        <v>E8_3.wav</v>
      </c>
      <c r="D114" s="187" t="s">
        <v>1434</v>
      </c>
      <c r="E114" s="188">
        <v>3</v>
      </c>
      <c r="F114" s="187" t="s">
        <v>902</v>
      </c>
      <c r="H114" s="190" t="s">
        <v>791</v>
      </c>
      <c r="J114" s="187" t="s">
        <v>815</v>
      </c>
      <c r="K114" s="187" t="str">
        <f t="shared" si="6"/>
        <v>RS2_3.wav</v>
      </c>
      <c r="L114" s="187" t="str">
        <f t="shared" si="7"/>
        <v>RS9_2.wav</v>
      </c>
    </row>
    <row r="115" spans="1:12" ht="15.75" x14ac:dyDescent="0.25">
      <c r="A115" s="187" t="str">
        <f t="shared" si="4"/>
        <v>E9-1-0</v>
      </c>
      <c r="B115" s="187" t="s">
        <v>115</v>
      </c>
      <c r="C115" s="187" t="str">
        <f t="shared" si="5"/>
        <v>E9_1.wav</v>
      </c>
      <c r="D115" s="187" t="s">
        <v>1435</v>
      </c>
      <c r="E115" s="188">
        <v>1</v>
      </c>
      <c r="F115" s="187" t="s">
        <v>912</v>
      </c>
      <c r="H115" s="190" t="s">
        <v>792</v>
      </c>
      <c r="J115" s="187" t="s">
        <v>1356</v>
      </c>
      <c r="K115" s="187" t="str">
        <f t="shared" si="6"/>
        <v>RS2_4.wav</v>
      </c>
      <c r="L115" s="187" t="str">
        <f t="shared" si="7"/>
        <v>S12.3_1.wav</v>
      </c>
    </row>
    <row r="116" spans="1:12" ht="16.5" thickBot="1" x14ac:dyDescent="0.3">
      <c r="A116" s="187" t="str">
        <f t="shared" si="4"/>
        <v>E9-2-0</v>
      </c>
      <c r="B116" s="187" t="s">
        <v>115</v>
      </c>
      <c r="C116" s="187" t="str">
        <f t="shared" si="5"/>
        <v>E9_2.wav</v>
      </c>
      <c r="D116" s="187" t="s">
        <v>1436</v>
      </c>
      <c r="E116" s="188">
        <v>2</v>
      </c>
      <c r="F116" s="187" t="s">
        <v>913</v>
      </c>
      <c r="H116" s="193" t="s">
        <v>793</v>
      </c>
      <c r="J116" s="187" t="s">
        <v>816</v>
      </c>
      <c r="K116" s="187" t="str">
        <f t="shared" si="6"/>
        <v>RS2_5.wav</v>
      </c>
      <c r="L116" s="187" t="str">
        <f t="shared" si="7"/>
        <v>T2_1.wav</v>
      </c>
    </row>
    <row r="117" spans="1:12" ht="15.75" x14ac:dyDescent="0.25">
      <c r="A117" s="187" t="str">
        <f t="shared" si="4"/>
        <v>E9-3-0</v>
      </c>
      <c r="B117" s="187" t="s">
        <v>115</v>
      </c>
      <c r="C117" s="187" t="str">
        <f t="shared" si="5"/>
        <v>E9_3.wav</v>
      </c>
      <c r="D117" s="187" t="s">
        <v>1437</v>
      </c>
      <c r="E117" s="188">
        <v>3</v>
      </c>
      <c r="F117" s="187" t="s">
        <v>914</v>
      </c>
      <c r="H117" s="189" t="s">
        <v>794</v>
      </c>
      <c r="J117" s="187" t="s">
        <v>817</v>
      </c>
      <c r="K117" s="187" t="str">
        <f t="shared" si="6"/>
        <v>RS3_1.wav</v>
      </c>
      <c r="L117" s="187" t="str">
        <f t="shared" si="7"/>
        <v>T2_2.wav</v>
      </c>
    </row>
    <row r="118" spans="1:12" ht="15.75" x14ac:dyDescent="0.25">
      <c r="A118" s="187" t="str">
        <f t="shared" si="4"/>
        <v>E9-4-0</v>
      </c>
      <c r="B118" s="187" t="s">
        <v>115</v>
      </c>
      <c r="C118" s="187" t="str">
        <f t="shared" si="5"/>
        <v>E9_4.wav</v>
      </c>
      <c r="D118" s="187" t="s">
        <v>1438</v>
      </c>
      <c r="E118" s="188">
        <v>4</v>
      </c>
      <c r="F118" s="187" t="s">
        <v>915</v>
      </c>
      <c r="H118" s="190" t="s">
        <v>795</v>
      </c>
      <c r="J118" s="187" t="s">
        <v>818</v>
      </c>
      <c r="K118" s="187" t="str">
        <f t="shared" si="6"/>
        <v>RS3_2.wav</v>
      </c>
      <c r="L118" s="187" t="str">
        <f t="shared" si="7"/>
        <v>T2_3.wav</v>
      </c>
    </row>
    <row r="119" spans="1:12" ht="16.5" thickBot="1" x14ac:dyDescent="0.3">
      <c r="A119" s="187" t="str">
        <f t="shared" si="4"/>
        <v>E9-5-0</v>
      </c>
      <c r="B119" s="187" t="s">
        <v>115</v>
      </c>
      <c r="C119" s="187" t="str">
        <f t="shared" si="5"/>
        <v>E9_5.wav</v>
      </c>
      <c r="D119" s="187" t="s">
        <v>1439</v>
      </c>
      <c r="E119" s="188">
        <v>5</v>
      </c>
      <c r="F119" s="187" t="s">
        <v>916</v>
      </c>
      <c r="H119" s="190" t="s">
        <v>796</v>
      </c>
      <c r="J119" s="187" t="s">
        <v>1361</v>
      </c>
      <c r="K119" s="187" t="str">
        <f t="shared" si="6"/>
        <v>RS3_3.wav</v>
      </c>
      <c r="L119" s="187" t="str">
        <f t="shared" si="7"/>
        <v>T3.1_1.wav</v>
      </c>
    </row>
    <row r="120" spans="1:12" ht="15.75" x14ac:dyDescent="0.25">
      <c r="A120" s="187" t="str">
        <f t="shared" si="4"/>
        <v>E9-6-0</v>
      </c>
      <c r="B120" s="187" t="s">
        <v>115</v>
      </c>
      <c r="C120" s="187" t="str">
        <f t="shared" si="5"/>
        <v>E9_6.wav</v>
      </c>
      <c r="D120" s="187" t="s">
        <v>1440</v>
      </c>
      <c r="E120" s="188">
        <v>6</v>
      </c>
      <c r="F120" s="187" t="s">
        <v>917</v>
      </c>
      <c r="H120" s="189" t="s">
        <v>797</v>
      </c>
      <c r="J120" s="187" t="s">
        <v>1364</v>
      </c>
      <c r="K120" s="187" t="str">
        <f t="shared" si="6"/>
        <v>RS4_1.wav</v>
      </c>
      <c r="L120" s="187" t="str">
        <f t="shared" si="7"/>
        <v>T3.1_2.wav</v>
      </c>
    </row>
    <row r="121" spans="1:12" ht="15.75" x14ac:dyDescent="0.25">
      <c r="A121" s="187" t="str">
        <f t="shared" si="4"/>
        <v>ET12.2-1-0</v>
      </c>
      <c r="B121" s="187" t="s">
        <v>174</v>
      </c>
      <c r="C121" s="187" t="str">
        <f t="shared" si="5"/>
        <v>ET12.2_1.wav</v>
      </c>
      <c r="D121" s="187" t="s">
        <v>1441</v>
      </c>
      <c r="E121" s="188">
        <v>1</v>
      </c>
      <c r="F121" s="187" t="s">
        <v>918</v>
      </c>
      <c r="H121" s="190" t="s">
        <v>798</v>
      </c>
      <c r="J121" s="187" t="s">
        <v>1366</v>
      </c>
      <c r="K121" s="187" t="str">
        <f t="shared" si="6"/>
        <v>RS4_2.wav</v>
      </c>
      <c r="L121" s="187" t="str">
        <f t="shared" si="7"/>
        <v>T5.2_1.wav</v>
      </c>
    </row>
    <row r="122" spans="1:12" ht="16.5" thickBot="1" x14ac:dyDescent="0.3">
      <c r="A122" s="187" t="str">
        <f t="shared" si="4"/>
        <v>ET12.4-2-0</v>
      </c>
      <c r="B122" s="187" t="s">
        <v>181</v>
      </c>
      <c r="C122" s="187" t="str">
        <f t="shared" si="5"/>
        <v>ET12.4_2.wav</v>
      </c>
      <c r="D122" s="187" t="s">
        <v>1442</v>
      </c>
      <c r="E122" s="188">
        <v>2</v>
      </c>
      <c r="F122" s="187" t="s">
        <v>919</v>
      </c>
      <c r="H122" s="190" t="s">
        <v>799</v>
      </c>
      <c r="J122" s="187" t="s">
        <v>1368</v>
      </c>
      <c r="K122" s="187" t="str">
        <f t="shared" si="6"/>
        <v>RS4_3.wav</v>
      </c>
      <c r="L122" s="187" t="str">
        <f t="shared" si="7"/>
        <v>T5.2_2.wav</v>
      </c>
    </row>
    <row r="123" spans="1:12" ht="15.75" x14ac:dyDescent="0.25">
      <c r="A123" s="187" t="str">
        <f t="shared" si="4"/>
        <v>ET12.4-3-0</v>
      </c>
      <c r="B123" s="187" t="s">
        <v>181</v>
      </c>
      <c r="C123" s="187" t="str">
        <f t="shared" si="5"/>
        <v>ET12.4_3.wav</v>
      </c>
      <c r="D123" s="187" t="s">
        <v>1443</v>
      </c>
      <c r="E123" s="188">
        <v>3</v>
      </c>
      <c r="F123" s="187" t="s">
        <v>920</v>
      </c>
      <c r="H123" s="189" t="s">
        <v>800</v>
      </c>
      <c r="J123" s="187" t="s">
        <v>1370</v>
      </c>
      <c r="K123" s="187" t="str">
        <f t="shared" si="6"/>
        <v>RS5_1.wav</v>
      </c>
      <c r="L123" s="187" t="str">
        <f t="shared" si="7"/>
        <v>T5.3_1.wav</v>
      </c>
    </row>
    <row r="124" spans="1:12" ht="15.75" x14ac:dyDescent="0.25">
      <c r="A124" s="187" t="str">
        <f t="shared" si="4"/>
        <v>ET12.4-4-0</v>
      </c>
      <c r="B124" s="187" t="s">
        <v>181</v>
      </c>
      <c r="C124" s="187" t="str">
        <f t="shared" si="5"/>
        <v>ET12.4_4.wav</v>
      </c>
      <c r="D124" s="187" t="s">
        <v>1444</v>
      </c>
      <c r="E124" s="188">
        <v>4</v>
      </c>
      <c r="F124" s="187" t="s">
        <v>921</v>
      </c>
      <c r="H124" s="190" t="s">
        <v>801</v>
      </c>
      <c r="J124" s="187" t="s">
        <v>1372</v>
      </c>
      <c r="K124" s="187" t="str">
        <f t="shared" si="6"/>
        <v>RS5_2.wav</v>
      </c>
      <c r="L124" s="187" t="str">
        <f t="shared" si="7"/>
        <v>T5.3_2.wav</v>
      </c>
    </row>
    <row r="125" spans="1:12" ht="16.5" thickBot="1" x14ac:dyDescent="0.3">
      <c r="A125" s="187" t="str">
        <f t="shared" si="4"/>
        <v>ET12.4-5-0</v>
      </c>
      <c r="B125" s="187" t="s">
        <v>181</v>
      </c>
      <c r="C125" s="187" t="str">
        <f t="shared" si="5"/>
        <v>ET12.4_5.wav</v>
      </c>
      <c r="D125" s="187" t="s">
        <v>1445</v>
      </c>
      <c r="E125" s="188">
        <v>5</v>
      </c>
      <c r="F125" s="187" t="s">
        <v>1446</v>
      </c>
      <c r="H125" s="193" t="s">
        <v>802</v>
      </c>
      <c r="J125" s="187" t="s">
        <v>1374</v>
      </c>
      <c r="K125" s="187" t="str">
        <f t="shared" si="6"/>
        <v>RS5_3.wav</v>
      </c>
      <c r="L125" s="187" t="str">
        <f t="shared" si="7"/>
        <v>T6.1_1.wav</v>
      </c>
    </row>
    <row r="126" spans="1:12" ht="15.75" x14ac:dyDescent="0.25">
      <c r="A126" s="187" t="str">
        <f t="shared" si="4"/>
        <v>ET12.4-6-0</v>
      </c>
      <c r="B126" s="187" t="s">
        <v>181</v>
      </c>
      <c r="C126" s="187" t="str">
        <f t="shared" si="5"/>
        <v>ET12.4_6.wav</v>
      </c>
      <c r="D126" s="187" t="s">
        <v>1447</v>
      </c>
      <c r="E126" s="188">
        <v>6</v>
      </c>
      <c r="F126" s="187" t="s">
        <v>922</v>
      </c>
      <c r="H126" s="189" t="s">
        <v>1410</v>
      </c>
      <c r="J126" s="187" t="s">
        <v>1376</v>
      </c>
      <c r="K126" s="187" t="str">
        <f t="shared" si="6"/>
        <v>RS6_1.wav</v>
      </c>
      <c r="L126" s="187" t="str">
        <f t="shared" si="7"/>
        <v>T6.1_2.wav</v>
      </c>
    </row>
    <row r="127" spans="1:12" ht="15.75" x14ac:dyDescent="0.25">
      <c r="A127" s="187" t="str">
        <f t="shared" si="4"/>
        <v>ET12.4-7-0</v>
      </c>
      <c r="B127" s="187" t="s">
        <v>181</v>
      </c>
      <c r="C127" s="187" t="str">
        <f t="shared" si="5"/>
        <v>ET12.4_7.wav</v>
      </c>
      <c r="D127" s="187" t="s">
        <v>1448</v>
      </c>
      <c r="E127" s="188">
        <v>7</v>
      </c>
      <c r="F127" s="187" t="s">
        <v>923</v>
      </c>
      <c r="H127" s="190" t="s">
        <v>1413</v>
      </c>
      <c r="J127" s="187" t="s">
        <v>1378</v>
      </c>
      <c r="K127" s="187" t="str">
        <f t="shared" si="6"/>
        <v>RS6_2.wav</v>
      </c>
      <c r="L127" s="187" t="str">
        <f t="shared" si="7"/>
        <v>T6.2_1.wav</v>
      </c>
    </row>
    <row r="128" spans="1:12" ht="16.5" thickBot="1" x14ac:dyDescent="0.3">
      <c r="A128" s="187" t="str">
        <f t="shared" si="4"/>
        <v>RS1.1-1-0</v>
      </c>
      <c r="B128" s="187" t="s">
        <v>460</v>
      </c>
      <c r="C128" s="187" t="str">
        <f t="shared" si="5"/>
        <v>RS1.1_1.wav</v>
      </c>
      <c r="D128" s="187" t="s">
        <v>1449</v>
      </c>
      <c r="E128" s="188">
        <v>1</v>
      </c>
      <c r="F128" s="187" t="s">
        <v>928</v>
      </c>
      <c r="H128" s="193" t="s">
        <v>1415</v>
      </c>
      <c r="J128" s="187" t="s">
        <v>1380</v>
      </c>
      <c r="K128" s="187" t="str">
        <f t="shared" si="6"/>
        <v>RS6_3.wav</v>
      </c>
      <c r="L128" s="187" t="str">
        <f t="shared" si="7"/>
        <v>T6.2_2.wav</v>
      </c>
    </row>
    <row r="129" spans="1:12" ht="15.75" x14ac:dyDescent="0.25">
      <c r="A129" s="187" t="str">
        <f t="shared" si="4"/>
        <v>RS1.1-2-0</v>
      </c>
      <c r="B129" s="187" t="s">
        <v>460</v>
      </c>
      <c r="C129" s="187" t="str">
        <f t="shared" si="5"/>
        <v>RS1.1_2.wav</v>
      </c>
      <c r="D129" s="187" t="s">
        <v>1450</v>
      </c>
      <c r="E129" s="188">
        <v>2</v>
      </c>
      <c r="F129" s="187" t="s">
        <v>929</v>
      </c>
      <c r="H129" s="189" t="s">
        <v>803</v>
      </c>
      <c r="J129" s="187" t="s">
        <v>1382</v>
      </c>
      <c r="K129" s="187" t="str">
        <f t="shared" si="6"/>
        <v>RS7_1.wav</v>
      </c>
      <c r="L129" s="187" t="str">
        <f t="shared" si="7"/>
        <v>T6.2_3.wav</v>
      </c>
    </row>
    <row r="130" spans="1:12" ht="15.75" x14ac:dyDescent="0.25">
      <c r="A130" s="187" t="str">
        <f t="shared" ref="A130:A193" si="8">CONCATENATE(B130,"-",E130,"-","0")</f>
        <v>RS1.1-3-0</v>
      </c>
      <c r="B130" s="187" t="s">
        <v>460</v>
      </c>
      <c r="C130" s="187" t="str">
        <f t="shared" si="5"/>
        <v>RS1.1_3.wav</v>
      </c>
      <c r="D130" s="204" t="s">
        <v>1451</v>
      </c>
      <c r="E130" s="188">
        <v>3</v>
      </c>
      <c r="F130" s="204" t="s">
        <v>1047</v>
      </c>
      <c r="H130" s="190" t="s">
        <v>804</v>
      </c>
      <c r="J130" s="187" t="s">
        <v>1384</v>
      </c>
      <c r="K130" s="187" t="str">
        <f t="shared" si="6"/>
        <v>RS7_2.wav</v>
      </c>
      <c r="L130" s="187" t="str">
        <f t="shared" si="7"/>
        <v>T6.2_4.wav</v>
      </c>
    </row>
    <row r="131" spans="1:12" ht="15.75" x14ac:dyDescent="0.25">
      <c r="A131" s="187" t="str">
        <f t="shared" si="8"/>
        <v>RS1.1-4-0</v>
      </c>
      <c r="B131" s="187" t="s">
        <v>460</v>
      </c>
      <c r="C131" s="187" t="str">
        <f t="shared" ref="C131:C194" si="9">CONCATENATE(F131,".wav")</f>
        <v>RS1.1_4.wav</v>
      </c>
      <c r="D131" s="204" t="s">
        <v>1452</v>
      </c>
      <c r="E131" s="188">
        <v>4</v>
      </c>
      <c r="F131" s="204" t="s">
        <v>1048</v>
      </c>
      <c r="H131" s="190" t="s">
        <v>805</v>
      </c>
      <c r="J131" s="187" t="s">
        <v>1397</v>
      </c>
      <c r="K131" s="187" t="str">
        <f t="shared" ref="K131:K146" si="10">VLOOKUP(H131,$J$2:$J$146,1,FALSE)</f>
        <v>RS7_3.wav</v>
      </c>
      <c r="L131" s="187" t="str">
        <f t="shared" ref="L131:L146" si="11">VLOOKUP(J131,$H$2:$H$146,1,FALSE)</f>
        <v>T7.1.1_1.wav</v>
      </c>
    </row>
    <row r="132" spans="1:12" ht="15.75" x14ac:dyDescent="0.25">
      <c r="A132" s="187" t="str">
        <f t="shared" si="8"/>
        <v>RS1.2-1-0</v>
      </c>
      <c r="B132" s="187" t="s">
        <v>461</v>
      </c>
      <c r="C132" s="187" t="str">
        <f t="shared" si="9"/>
        <v>RS1.2_1.wav</v>
      </c>
      <c r="D132" s="204" t="s">
        <v>1453</v>
      </c>
      <c r="E132" s="188">
        <v>1</v>
      </c>
      <c r="F132" s="204" t="s">
        <v>1454</v>
      </c>
      <c r="H132" s="190" t="s">
        <v>806</v>
      </c>
      <c r="J132" s="187" t="s">
        <v>1386</v>
      </c>
      <c r="K132" s="187" t="str">
        <f t="shared" si="10"/>
        <v>RS7_4.wav</v>
      </c>
      <c r="L132" s="187" t="str">
        <f t="shared" si="11"/>
        <v>T7.1_1.wav</v>
      </c>
    </row>
    <row r="133" spans="1:12" ht="16.5" thickBot="1" x14ac:dyDescent="0.3">
      <c r="A133" s="187" t="str">
        <f t="shared" si="8"/>
        <v>RS1-1-0</v>
      </c>
      <c r="B133" s="187" t="s">
        <v>458</v>
      </c>
      <c r="C133" s="187" t="str">
        <f t="shared" si="9"/>
        <v>RS1_1.wav</v>
      </c>
      <c r="D133" s="187" t="s">
        <v>1455</v>
      </c>
      <c r="E133" s="188">
        <v>1</v>
      </c>
      <c r="F133" s="187" t="s">
        <v>924</v>
      </c>
      <c r="H133" s="193" t="s">
        <v>807</v>
      </c>
      <c r="J133" s="187" t="s">
        <v>1388</v>
      </c>
      <c r="K133" s="187" t="str">
        <f t="shared" si="10"/>
        <v>RS7_5.wav</v>
      </c>
      <c r="L133" s="187" t="str">
        <f t="shared" si="11"/>
        <v>T7.1_2.wav</v>
      </c>
    </row>
    <row r="134" spans="1:12" ht="15.75" x14ac:dyDescent="0.25">
      <c r="A134" s="187" t="str">
        <f t="shared" si="8"/>
        <v>RS1-2-0</v>
      </c>
      <c r="B134" s="187" t="s">
        <v>458</v>
      </c>
      <c r="C134" s="187" t="str">
        <f t="shared" si="9"/>
        <v>RS1_2.wav</v>
      </c>
      <c r="D134" s="187" t="s">
        <v>1456</v>
      </c>
      <c r="E134" s="188">
        <v>2</v>
      </c>
      <c r="F134" s="187" t="s">
        <v>925</v>
      </c>
      <c r="H134" s="189" t="s">
        <v>808</v>
      </c>
      <c r="J134" s="187" t="s">
        <v>1390</v>
      </c>
      <c r="K134" s="187" t="str">
        <f t="shared" si="10"/>
        <v>RS8_1.wav</v>
      </c>
      <c r="L134" s="187" t="str">
        <f t="shared" si="11"/>
        <v>T7.1_3.wav</v>
      </c>
    </row>
    <row r="135" spans="1:12" ht="15.75" x14ac:dyDescent="0.25">
      <c r="A135" s="187" t="str">
        <f t="shared" si="8"/>
        <v>RS1-3-0</v>
      </c>
      <c r="B135" s="187" t="s">
        <v>458</v>
      </c>
      <c r="C135" s="187" t="str">
        <f t="shared" si="9"/>
        <v>RS1_3.wav</v>
      </c>
      <c r="D135" s="187" t="s">
        <v>1457</v>
      </c>
      <c r="E135" s="188">
        <v>3</v>
      </c>
      <c r="F135" s="187" t="s">
        <v>926</v>
      </c>
      <c r="H135" s="190" t="s">
        <v>809</v>
      </c>
      <c r="J135" s="187" t="s">
        <v>1394</v>
      </c>
      <c r="K135" s="187" t="str">
        <f t="shared" si="10"/>
        <v>RS8_2.wav</v>
      </c>
      <c r="L135" s="187" t="str">
        <f t="shared" si="11"/>
        <v>T7.1_4.wav</v>
      </c>
    </row>
    <row r="136" spans="1:12" ht="15.75" x14ac:dyDescent="0.25">
      <c r="A136" s="187" t="str">
        <f t="shared" si="8"/>
        <v>RS1-4-0</v>
      </c>
      <c r="B136" s="187" t="s">
        <v>458</v>
      </c>
      <c r="C136" s="187" t="str">
        <f t="shared" si="9"/>
        <v>RS1_4.wav</v>
      </c>
      <c r="D136" s="187" t="s">
        <v>1458</v>
      </c>
      <c r="E136" s="188">
        <v>4</v>
      </c>
      <c r="F136" s="187" t="s">
        <v>927</v>
      </c>
      <c r="H136" s="190" t="s">
        <v>810</v>
      </c>
      <c r="J136" s="187" t="s">
        <v>1399</v>
      </c>
      <c r="K136" s="187" t="str">
        <f t="shared" si="10"/>
        <v>RS8_3.wav</v>
      </c>
      <c r="L136" s="187" t="str">
        <f t="shared" si="11"/>
        <v>T7.2_1.wav</v>
      </c>
    </row>
    <row r="137" spans="1:12" ht="15.75" x14ac:dyDescent="0.25">
      <c r="A137" s="187" t="str">
        <f t="shared" si="8"/>
        <v>RS10-1-0</v>
      </c>
      <c r="B137" s="187" t="s">
        <v>486</v>
      </c>
      <c r="C137" s="187" t="str">
        <f t="shared" si="9"/>
        <v>RS10_1.wav</v>
      </c>
      <c r="D137" s="187" t="s">
        <v>1459</v>
      </c>
      <c r="E137" s="188">
        <v>1</v>
      </c>
      <c r="F137" s="187" t="s">
        <v>930</v>
      </c>
      <c r="H137" s="190" t="s">
        <v>811</v>
      </c>
      <c r="J137" s="187" t="s">
        <v>1401</v>
      </c>
      <c r="K137" s="187" t="str">
        <f t="shared" si="10"/>
        <v>RS8_4.wav</v>
      </c>
      <c r="L137" s="187" t="str">
        <f t="shared" si="11"/>
        <v>T7.2_2.wav</v>
      </c>
    </row>
    <row r="138" spans="1:12" ht="15.75" x14ac:dyDescent="0.25">
      <c r="A138" s="187" t="str">
        <f t="shared" si="8"/>
        <v>RS10-2-0</v>
      </c>
      <c r="B138" s="187" t="s">
        <v>486</v>
      </c>
      <c r="C138" s="187" t="str">
        <f t="shared" si="9"/>
        <v>RS10_2.wav</v>
      </c>
      <c r="D138" s="187" t="s">
        <v>1460</v>
      </c>
      <c r="E138" s="188">
        <v>2</v>
      </c>
      <c r="F138" s="187" t="s">
        <v>931</v>
      </c>
      <c r="H138" s="190" t="s">
        <v>812</v>
      </c>
      <c r="J138" s="187" t="s">
        <v>1403</v>
      </c>
      <c r="K138" s="187" t="str">
        <f t="shared" si="10"/>
        <v>RS8_5.wav</v>
      </c>
      <c r="L138" s="187" t="str">
        <f t="shared" si="11"/>
        <v>T7.2_3.wav</v>
      </c>
    </row>
    <row r="139" spans="1:12" ht="16.5" thickBot="1" x14ac:dyDescent="0.3">
      <c r="A139" s="187" t="str">
        <f t="shared" si="8"/>
        <v>RS10-3-0</v>
      </c>
      <c r="B139" s="187" t="s">
        <v>486</v>
      </c>
      <c r="C139" s="187" t="str">
        <f t="shared" si="9"/>
        <v>RS10_3.wav</v>
      </c>
      <c r="D139" s="187" t="s">
        <v>1461</v>
      </c>
      <c r="E139" s="188">
        <v>3</v>
      </c>
      <c r="F139" s="187" t="s">
        <v>932</v>
      </c>
      <c r="H139" s="193" t="s">
        <v>813</v>
      </c>
      <c r="J139" s="187" t="s">
        <v>1405</v>
      </c>
      <c r="K139" s="187" t="str">
        <f t="shared" si="10"/>
        <v>RS8_6.wav</v>
      </c>
      <c r="L139" s="187" t="str">
        <f t="shared" si="11"/>
        <v>T7.2_4.wav</v>
      </c>
    </row>
    <row r="140" spans="1:12" ht="15.75" x14ac:dyDescent="0.25">
      <c r="A140" s="187" t="str">
        <f t="shared" si="8"/>
        <v>RS2-1-0</v>
      </c>
      <c r="B140" s="187" t="s">
        <v>462</v>
      </c>
      <c r="C140" s="187" t="str">
        <f t="shared" si="9"/>
        <v>RS2_1.wav</v>
      </c>
      <c r="D140" s="187" t="s">
        <v>1462</v>
      </c>
      <c r="E140" s="188">
        <v>1</v>
      </c>
      <c r="F140" s="187" t="s">
        <v>933</v>
      </c>
      <c r="H140" s="194" t="s">
        <v>1424</v>
      </c>
      <c r="J140" s="187" t="s">
        <v>1407</v>
      </c>
      <c r="K140" s="187" t="str">
        <f t="shared" si="10"/>
        <v>RS8.1_1.wav</v>
      </c>
      <c r="L140" s="187" t="str">
        <f t="shared" si="11"/>
        <v>T7.2_5.wav</v>
      </c>
    </row>
    <row r="141" spans="1:12" ht="16.5" thickBot="1" x14ac:dyDescent="0.3">
      <c r="A141" s="187" t="str">
        <f t="shared" si="8"/>
        <v>RS2-2-0</v>
      </c>
      <c r="B141" s="187" t="s">
        <v>462</v>
      </c>
      <c r="C141" s="187" t="str">
        <f t="shared" si="9"/>
        <v>RS2_2.wav</v>
      </c>
      <c r="D141" s="187" t="s">
        <v>1463</v>
      </c>
      <c r="E141" s="188">
        <v>2</v>
      </c>
      <c r="F141" s="187" t="s">
        <v>934</v>
      </c>
      <c r="H141" s="212" t="s">
        <v>1426</v>
      </c>
      <c r="J141" s="187" t="s">
        <v>1409</v>
      </c>
      <c r="K141" s="187" t="str">
        <f t="shared" si="10"/>
        <v>RS8.1_2.wav</v>
      </c>
      <c r="L141" s="187" t="str">
        <f t="shared" si="11"/>
        <v>T7.3_1.wav</v>
      </c>
    </row>
    <row r="142" spans="1:12" ht="15.75" x14ac:dyDescent="0.25">
      <c r="A142" s="187" t="str">
        <f t="shared" si="8"/>
        <v>RS2-3-0</v>
      </c>
      <c r="B142" s="187" t="s">
        <v>462</v>
      </c>
      <c r="C142" s="187" t="str">
        <f t="shared" si="9"/>
        <v>RS2_3.wav</v>
      </c>
      <c r="D142" s="187" t="s">
        <v>1464</v>
      </c>
      <c r="E142" s="188">
        <v>3</v>
      </c>
      <c r="F142" s="187" t="s">
        <v>935</v>
      </c>
      <c r="H142" s="189" t="s">
        <v>814</v>
      </c>
      <c r="J142" s="187" t="s">
        <v>1412</v>
      </c>
      <c r="K142" s="187" t="str">
        <f t="shared" si="10"/>
        <v>RS9_1.wav</v>
      </c>
      <c r="L142" s="187" t="str">
        <f t="shared" si="11"/>
        <v>T7.3_2.wav</v>
      </c>
    </row>
    <row r="143" spans="1:12" ht="16.5" thickBot="1" x14ac:dyDescent="0.3">
      <c r="A143" s="187" t="str">
        <f t="shared" si="8"/>
        <v>RS2-4-0</v>
      </c>
      <c r="B143" s="187" t="s">
        <v>462</v>
      </c>
      <c r="C143" s="187" t="str">
        <f t="shared" si="9"/>
        <v>RS2_4.wav</v>
      </c>
      <c r="D143" s="187" t="s">
        <v>1465</v>
      </c>
      <c r="E143" s="188">
        <v>4</v>
      </c>
      <c r="F143" s="187" t="s">
        <v>936</v>
      </c>
      <c r="H143" s="190" t="s">
        <v>815</v>
      </c>
      <c r="J143" s="187" t="s">
        <v>819</v>
      </c>
      <c r="K143" s="187" t="str">
        <f t="shared" si="10"/>
        <v>RS9_2.wav</v>
      </c>
      <c r="L143" s="187" t="str">
        <f t="shared" si="11"/>
        <v>T7.4_1.wav</v>
      </c>
    </row>
    <row r="144" spans="1:12" ht="15.75" x14ac:dyDescent="0.25">
      <c r="A144" s="187" t="str">
        <f t="shared" si="8"/>
        <v>RS2-5-0</v>
      </c>
      <c r="B144" s="187" t="s">
        <v>462</v>
      </c>
      <c r="C144" s="187" t="str">
        <f t="shared" si="9"/>
        <v>RS2_5.wav</v>
      </c>
      <c r="D144" s="187" t="s">
        <v>1466</v>
      </c>
      <c r="E144" s="188">
        <v>5</v>
      </c>
      <c r="F144" s="187" t="s">
        <v>937</v>
      </c>
      <c r="H144" s="189" t="s">
        <v>786</v>
      </c>
      <c r="J144" s="187" t="s">
        <v>820</v>
      </c>
      <c r="K144" s="187" t="str">
        <f t="shared" si="10"/>
        <v>RS10_1.wav</v>
      </c>
      <c r="L144" s="187" t="str">
        <f t="shared" si="11"/>
        <v>T7.4_2.wav</v>
      </c>
    </row>
    <row r="145" spans="1:12" ht="15.75" x14ac:dyDescent="0.25">
      <c r="A145" s="187" t="str">
        <f t="shared" si="8"/>
        <v>RS3-1-0</v>
      </c>
      <c r="B145" s="187" t="s">
        <v>465</v>
      </c>
      <c r="C145" s="187" t="str">
        <f t="shared" si="9"/>
        <v>RS3_1.wav</v>
      </c>
      <c r="D145" s="187" t="s">
        <v>1467</v>
      </c>
      <c r="E145" s="188">
        <v>1</v>
      </c>
      <c r="F145" s="187" t="s">
        <v>938</v>
      </c>
      <c r="H145" s="190" t="s">
        <v>787</v>
      </c>
      <c r="J145" s="187" t="s">
        <v>1418</v>
      </c>
      <c r="K145" s="187" t="str">
        <f t="shared" si="10"/>
        <v>RS10_2.wav</v>
      </c>
      <c r="L145" s="187" t="str">
        <f t="shared" si="11"/>
        <v>T7.5_1.wav</v>
      </c>
    </row>
    <row r="146" spans="1:12" ht="16.5" thickBot="1" x14ac:dyDescent="0.3">
      <c r="A146" s="187" t="str">
        <f t="shared" si="8"/>
        <v>RS3-2-0</v>
      </c>
      <c r="B146" s="187" t="s">
        <v>465</v>
      </c>
      <c r="C146" s="187" t="str">
        <f t="shared" si="9"/>
        <v>RS3_2.wav</v>
      </c>
      <c r="D146" s="187" t="s">
        <v>1468</v>
      </c>
      <c r="E146" s="188">
        <v>2</v>
      </c>
      <c r="F146" s="187" t="s">
        <v>939</v>
      </c>
      <c r="H146" s="193" t="s">
        <v>788</v>
      </c>
      <c r="J146" s="187" t="s">
        <v>1420</v>
      </c>
      <c r="K146" s="187" t="str">
        <f t="shared" si="10"/>
        <v>RS10_3.wav</v>
      </c>
      <c r="L146" s="187" t="str">
        <f t="shared" si="11"/>
        <v>T7.5_2.wav</v>
      </c>
    </row>
    <row r="147" spans="1:12" ht="16.5" thickBot="1" x14ac:dyDescent="0.3">
      <c r="A147" s="187" t="str">
        <f t="shared" si="8"/>
        <v>RS3-3-0</v>
      </c>
      <c r="B147" s="187" t="s">
        <v>465</v>
      </c>
      <c r="C147" s="187" t="str">
        <f t="shared" si="9"/>
        <v>RS3_3.wav</v>
      </c>
      <c r="D147" s="187" t="s">
        <v>1469</v>
      </c>
      <c r="E147" s="188">
        <v>3</v>
      </c>
      <c r="F147" s="187" t="s">
        <v>940</v>
      </c>
      <c r="H147" s="193"/>
    </row>
    <row r="148" spans="1:12" x14ac:dyDescent="0.25">
      <c r="A148" s="187" t="str">
        <f t="shared" si="8"/>
        <v>RS4-1-0</v>
      </c>
      <c r="B148" s="187" t="s">
        <v>477</v>
      </c>
      <c r="C148" s="187" t="str">
        <f t="shared" si="9"/>
        <v>RS4_1.wav</v>
      </c>
      <c r="D148" s="187" t="s">
        <v>1470</v>
      </c>
      <c r="E148" s="188">
        <v>1</v>
      </c>
      <c r="F148" s="187" t="s">
        <v>941</v>
      </c>
    </row>
    <row r="149" spans="1:12" x14ac:dyDescent="0.25">
      <c r="A149" s="187" t="str">
        <f t="shared" si="8"/>
        <v>RS4-2-0</v>
      </c>
      <c r="B149" s="187" t="s">
        <v>477</v>
      </c>
      <c r="C149" s="187" t="str">
        <f t="shared" si="9"/>
        <v>RS4_2.wav</v>
      </c>
      <c r="D149" s="187" t="s">
        <v>1471</v>
      </c>
      <c r="E149" s="188">
        <v>2</v>
      </c>
      <c r="F149" s="187" t="s">
        <v>942</v>
      </c>
    </row>
    <row r="150" spans="1:12" x14ac:dyDescent="0.25">
      <c r="A150" s="187" t="str">
        <f t="shared" si="8"/>
        <v>RS4-3-0</v>
      </c>
      <c r="B150" s="187" t="s">
        <v>477</v>
      </c>
      <c r="C150" s="187" t="str">
        <f t="shared" si="9"/>
        <v>RS4_3.wav</v>
      </c>
      <c r="D150" s="187" t="s">
        <v>1472</v>
      </c>
      <c r="E150" s="188">
        <v>3</v>
      </c>
      <c r="F150" s="187" t="s">
        <v>943</v>
      </c>
    </row>
    <row r="151" spans="1:12" x14ac:dyDescent="0.25">
      <c r="A151" s="187" t="str">
        <f t="shared" si="8"/>
        <v>RS5-1-0</v>
      </c>
      <c r="B151" s="187" t="s">
        <v>994</v>
      </c>
      <c r="C151" s="187" t="str">
        <f t="shared" si="9"/>
        <v>RS5_1.wav</v>
      </c>
      <c r="D151" s="187" t="s">
        <v>1473</v>
      </c>
      <c r="E151" s="188">
        <v>1</v>
      </c>
      <c r="F151" s="187" t="s">
        <v>944</v>
      </c>
    </row>
    <row r="152" spans="1:12" x14ac:dyDescent="0.25">
      <c r="A152" s="187" t="str">
        <f t="shared" si="8"/>
        <v>RS5-2-0</v>
      </c>
      <c r="B152" s="187" t="s">
        <v>994</v>
      </c>
      <c r="C152" s="187" t="str">
        <f t="shared" si="9"/>
        <v>RS5_2.wav</v>
      </c>
      <c r="D152" s="187" t="s">
        <v>1474</v>
      </c>
      <c r="E152" s="188">
        <v>2</v>
      </c>
      <c r="F152" s="187" t="s">
        <v>945</v>
      </c>
    </row>
    <row r="153" spans="1:12" x14ac:dyDescent="0.25">
      <c r="A153" s="187" t="str">
        <f t="shared" si="8"/>
        <v>RS5-3-0</v>
      </c>
      <c r="B153" s="187" t="s">
        <v>994</v>
      </c>
      <c r="C153" s="187" t="str">
        <f t="shared" si="9"/>
        <v>RS5_3.wav</v>
      </c>
      <c r="D153" s="187" t="s">
        <v>1475</v>
      </c>
      <c r="E153" s="188">
        <v>3</v>
      </c>
      <c r="F153" s="187" t="s">
        <v>946</v>
      </c>
    </row>
    <row r="154" spans="1:12" x14ac:dyDescent="0.25">
      <c r="A154" s="187" t="str">
        <f t="shared" si="8"/>
        <v>RS6-1-0</v>
      </c>
      <c r="B154" s="187" t="s">
        <v>1007</v>
      </c>
      <c r="C154" s="187" t="str">
        <f t="shared" si="9"/>
        <v>RS6_1.wav</v>
      </c>
      <c r="D154" s="187" t="s">
        <v>1476</v>
      </c>
      <c r="E154" s="188">
        <v>1</v>
      </c>
      <c r="F154" s="187" t="s">
        <v>1004</v>
      </c>
    </row>
    <row r="155" spans="1:12" x14ac:dyDescent="0.25">
      <c r="A155" s="187" t="str">
        <f t="shared" si="8"/>
        <v>RS6-2-0</v>
      </c>
      <c r="B155" s="187" t="s">
        <v>1007</v>
      </c>
      <c r="C155" s="187" t="str">
        <f t="shared" si="9"/>
        <v>RS6_2.wav</v>
      </c>
      <c r="D155" s="187" t="s">
        <v>1477</v>
      </c>
      <c r="E155" s="188">
        <v>2</v>
      </c>
      <c r="F155" s="187" t="s">
        <v>1005</v>
      </c>
    </row>
    <row r="156" spans="1:12" x14ac:dyDescent="0.25">
      <c r="A156" s="187" t="str">
        <f t="shared" si="8"/>
        <v>RS6-3-0</v>
      </c>
      <c r="B156" s="187" t="s">
        <v>1007</v>
      </c>
      <c r="C156" s="187" t="str">
        <f t="shared" si="9"/>
        <v>RS6_3.wav</v>
      </c>
      <c r="D156" s="187" t="s">
        <v>1478</v>
      </c>
      <c r="E156" s="188">
        <v>3</v>
      </c>
      <c r="F156" s="187" t="s">
        <v>1006</v>
      </c>
    </row>
    <row r="157" spans="1:12" x14ac:dyDescent="0.25">
      <c r="A157" s="187" t="str">
        <f t="shared" si="8"/>
        <v>RS7-1-0</v>
      </c>
      <c r="B157" s="187" t="s">
        <v>995</v>
      </c>
      <c r="C157" s="187" t="str">
        <f t="shared" si="9"/>
        <v>RS7_1.wav</v>
      </c>
      <c r="D157" s="187" t="s">
        <v>1479</v>
      </c>
      <c r="E157" s="188">
        <v>1</v>
      </c>
      <c r="F157" s="187" t="s">
        <v>947</v>
      </c>
    </row>
    <row r="158" spans="1:12" x14ac:dyDescent="0.25">
      <c r="A158" s="187" t="str">
        <f t="shared" si="8"/>
        <v>RS7-2-0</v>
      </c>
      <c r="B158" s="187" t="s">
        <v>995</v>
      </c>
      <c r="C158" s="187" t="str">
        <f t="shared" si="9"/>
        <v>RS7_2.wav</v>
      </c>
      <c r="D158" s="187" t="s">
        <v>1480</v>
      </c>
      <c r="E158" s="188">
        <v>2</v>
      </c>
      <c r="F158" s="187" t="s">
        <v>948</v>
      </c>
    </row>
    <row r="159" spans="1:12" x14ac:dyDescent="0.25">
      <c r="A159" s="187" t="str">
        <f t="shared" si="8"/>
        <v>RS7-3-0</v>
      </c>
      <c r="B159" s="187" t="s">
        <v>995</v>
      </c>
      <c r="C159" s="187" t="str">
        <f t="shared" si="9"/>
        <v>RS7_3.wav</v>
      </c>
      <c r="D159" s="187" t="s">
        <v>1481</v>
      </c>
      <c r="E159" s="188">
        <v>3</v>
      </c>
      <c r="F159" s="187" t="s">
        <v>949</v>
      </c>
    </row>
    <row r="160" spans="1:12" x14ac:dyDescent="0.25">
      <c r="A160" s="187" t="str">
        <f t="shared" si="8"/>
        <v>RS7-4-0</v>
      </c>
      <c r="B160" s="187" t="s">
        <v>995</v>
      </c>
      <c r="C160" s="187" t="str">
        <f t="shared" si="9"/>
        <v>RS7_4.wav</v>
      </c>
      <c r="D160" s="187" t="s">
        <v>1482</v>
      </c>
      <c r="E160" s="188">
        <v>4</v>
      </c>
      <c r="F160" s="187" t="s">
        <v>950</v>
      </c>
    </row>
    <row r="161" spans="1:6" x14ac:dyDescent="0.25">
      <c r="A161" s="187" t="str">
        <f t="shared" si="8"/>
        <v>RS7-5-0</v>
      </c>
      <c r="B161" s="187" t="s">
        <v>995</v>
      </c>
      <c r="C161" s="187" t="str">
        <f t="shared" si="9"/>
        <v>RS7_5.wav</v>
      </c>
      <c r="D161" s="187" t="s">
        <v>1483</v>
      </c>
      <c r="E161" s="188">
        <v>5</v>
      </c>
      <c r="F161" s="187" t="s">
        <v>951</v>
      </c>
    </row>
    <row r="162" spans="1:6" x14ac:dyDescent="0.25">
      <c r="A162" s="187" t="str">
        <f t="shared" si="8"/>
        <v>RS8.1-1-0</v>
      </c>
      <c r="B162" s="187" t="s">
        <v>1044</v>
      </c>
      <c r="C162" s="187" t="str">
        <f t="shared" si="9"/>
        <v>RS8.1_1.wav</v>
      </c>
      <c r="D162" s="187" t="s">
        <v>1484</v>
      </c>
      <c r="E162" s="188">
        <v>1</v>
      </c>
      <c r="F162" s="187" t="s">
        <v>1485</v>
      </c>
    </row>
    <row r="163" spans="1:6" x14ac:dyDescent="0.25">
      <c r="A163" s="187" t="str">
        <f t="shared" si="8"/>
        <v>RS8.1-2-0</v>
      </c>
      <c r="B163" s="187" t="s">
        <v>1044</v>
      </c>
      <c r="C163" s="187" t="str">
        <f t="shared" si="9"/>
        <v>RS8.1_2.wav</v>
      </c>
      <c r="D163" s="187" t="s">
        <v>1486</v>
      </c>
      <c r="E163" s="188">
        <v>2</v>
      </c>
      <c r="F163" s="187" t="s">
        <v>1487</v>
      </c>
    </row>
    <row r="164" spans="1:6" x14ac:dyDescent="0.25">
      <c r="A164" s="187" t="str">
        <f t="shared" si="8"/>
        <v>RS8-1-0</v>
      </c>
      <c r="B164" s="187" t="s">
        <v>483</v>
      </c>
      <c r="C164" s="187" t="str">
        <f t="shared" si="9"/>
        <v>RS8_1.wav</v>
      </c>
      <c r="D164" s="187" t="s">
        <v>1488</v>
      </c>
      <c r="E164" s="188">
        <v>1</v>
      </c>
      <c r="F164" s="187" t="s">
        <v>952</v>
      </c>
    </row>
    <row r="165" spans="1:6" x14ac:dyDescent="0.25">
      <c r="A165" s="187" t="str">
        <f t="shared" si="8"/>
        <v>RS8-2-0</v>
      </c>
      <c r="B165" s="187" t="s">
        <v>483</v>
      </c>
      <c r="C165" s="187" t="str">
        <f t="shared" si="9"/>
        <v>RS8_2.wav</v>
      </c>
      <c r="D165" s="187" t="s">
        <v>1489</v>
      </c>
      <c r="E165" s="188">
        <v>2</v>
      </c>
      <c r="F165" s="187" t="s">
        <v>953</v>
      </c>
    </row>
    <row r="166" spans="1:6" x14ac:dyDescent="0.25">
      <c r="A166" s="187" t="str">
        <f t="shared" si="8"/>
        <v>RS8-3-0</v>
      </c>
      <c r="B166" s="187" t="s">
        <v>483</v>
      </c>
      <c r="C166" s="187" t="str">
        <f t="shared" si="9"/>
        <v>RS8_3.wav</v>
      </c>
      <c r="D166" s="187" t="s">
        <v>1490</v>
      </c>
      <c r="E166" s="188">
        <v>3</v>
      </c>
      <c r="F166" s="187" t="s">
        <v>954</v>
      </c>
    </row>
    <row r="167" spans="1:6" x14ac:dyDescent="0.25">
      <c r="A167" s="187" t="str">
        <f t="shared" si="8"/>
        <v>RS8-4-0</v>
      </c>
      <c r="B167" s="187" t="s">
        <v>483</v>
      </c>
      <c r="C167" s="187" t="str">
        <f t="shared" si="9"/>
        <v>RS8_4.wav</v>
      </c>
      <c r="D167" s="187" t="s">
        <v>1491</v>
      </c>
      <c r="E167" s="188">
        <v>4</v>
      </c>
      <c r="F167" s="187" t="s">
        <v>955</v>
      </c>
    </row>
    <row r="168" spans="1:6" x14ac:dyDescent="0.25">
      <c r="A168" s="187" t="str">
        <f t="shared" si="8"/>
        <v>RS8-5-0</v>
      </c>
      <c r="B168" s="187" t="s">
        <v>483</v>
      </c>
      <c r="C168" s="187" t="str">
        <f t="shared" si="9"/>
        <v>RS8_5.wav</v>
      </c>
      <c r="D168" s="187" t="s">
        <v>1492</v>
      </c>
      <c r="E168" s="188">
        <v>5</v>
      </c>
      <c r="F168" s="187" t="s">
        <v>956</v>
      </c>
    </row>
    <row r="169" spans="1:6" x14ac:dyDescent="0.25">
      <c r="A169" s="187" t="str">
        <f t="shared" si="8"/>
        <v>RS8-6-0</v>
      </c>
      <c r="B169" s="187" t="s">
        <v>483</v>
      </c>
      <c r="C169" s="187" t="str">
        <f t="shared" si="9"/>
        <v>RS8_6.wav</v>
      </c>
      <c r="D169" s="187" t="s">
        <v>1493</v>
      </c>
      <c r="E169" s="188">
        <v>6</v>
      </c>
      <c r="F169" s="187" t="s">
        <v>957</v>
      </c>
    </row>
    <row r="170" spans="1:6" x14ac:dyDescent="0.25">
      <c r="A170" s="187" t="str">
        <f t="shared" si="8"/>
        <v>RS9-1-0</v>
      </c>
      <c r="B170" s="187" t="s">
        <v>485</v>
      </c>
      <c r="C170" s="187" t="str">
        <f t="shared" si="9"/>
        <v>RS9_1.wav</v>
      </c>
      <c r="D170" s="187" t="s">
        <v>1494</v>
      </c>
      <c r="E170" s="188">
        <v>1</v>
      </c>
      <c r="F170" s="187" t="s">
        <v>958</v>
      </c>
    </row>
    <row r="171" spans="1:6" x14ac:dyDescent="0.25">
      <c r="A171" s="187" t="str">
        <f t="shared" si="8"/>
        <v>RS9-2-0</v>
      </c>
      <c r="B171" s="187" t="s">
        <v>485</v>
      </c>
      <c r="C171" s="187" t="str">
        <f t="shared" si="9"/>
        <v>RS9_2.wav</v>
      </c>
      <c r="D171" s="187" t="s">
        <v>1495</v>
      </c>
      <c r="E171" s="188">
        <v>2</v>
      </c>
      <c r="F171" s="187" t="s">
        <v>959</v>
      </c>
    </row>
    <row r="172" spans="1:6" x14ac:dyDescent="0.25">
      <c r="A172" s="187" t="str">
        <f t="shared" si="8"/>
        <v>RV1.1-1-0</v>
      </c>
      <c r="B172" s="187" t="s">
        <v>107</v>
      </c>
      <c r="C172" s="187" t="str">
        <f t="shared" si="9"/>
        <v>RV1.1_1.wav</v>
      </c>
      <c r="D172" s="187" t="s">
        <v>1496</v>
      </c>
      <c r="E172" s="188">
        <v>1</v>
      </c>
      <c r="F172" s="187" t="s">
        <v>964</v>
      </c>
    </row>
    <row r="173" spans="1:6" x14ac:dyDescent="0.25">
      <c r="A173" s="187" t="str">
        <f t="shared" si="8"/>
        <v>RV1.1-2-0</v>
      </c>
      <c r="B173" s="187" t="s">
        <v>107</v>
      </c>
      <c r="C173" s="187" t="str">
        <f t="shared" si="9"/>
        <v>RV1.1_2.wav</v>
      </c>
      <c r="D173" s="187" t="s">
        <v>1497</v>
      </c>
      <c r="E173" s="188">
        <v>2</v>
      </c>
      <c r="F173" s="187" t="s">
        <v>965</v>
      </c>
    </row>
    <row r="174" spans="1:6" x14ac:dyDescent="0.25">
      <c r="A174" s="187" t="str">
        <f t="shared" si="8"/>
        <v>RV1-1-0</v>
      </c>
      <c r="B174" s="187" t="s">
        <v>996</v>
      </c>
      <c r="C174" s="187" t="str">
        <f t="shared" si="9"/>
        <v>RV1_1.wav</v>
      </c>
      <c r="D174" s="187" t="s">
        <v>1498</v>
      </c>
      <c r="E174" s="188">
        <v>1</v>
      </c>
      <c r="F174" s="187" t="s">
        <v>960</v>
      </c>
    </row>
    <row r="175" spans="1:6" x14ac:dyDescent="0.25">
      <c r="A175" s="187" t="str">
        <f t="shared" si="8"/>
        <v>RV1-2-0</v>
      </c>
      <c r="B175" s="187" t="s">
        <v>996</v>
      </c>
      <c r="C175" s="187" t="str">
        <f t="shared" si="9"/>
        <v>RV1_2.wav</v>
      </c>
      <c r="D175" s="187" t="s">
        <v>1499</v>
      </c>
      <c r="E175" s="188">
        <v>2</v>
      </c>
      <c r="F175" s="187" t="s">
        <v>961</v>
      </c>
    </row>
    <row r="176" spans="1:6" x14ac:dyDescent="0.25">
      <c r="A176" s="187" t="str">
        <f t="shared" si="8"/>
        <v>RV1-3-0</v>
      </c>
      <c r="B176" s="187" t="s">
        <v>996</v>
      </c>
      <c r="C176" s="187" t="str">
        <f t="shared" si="9"/>
        <v>RV1_3.wav</v>
      </c>
      <c r="D176" s="187" t="s">
        <v>1500</v>
      </c>
      <c r="E176" s="188">
        <v>3</v>
      </c>
      <c r="F176" s="187" t="s">
        <v>962</v>
      </c>
    </row>
    <row r="177" spans="1:6" x14ac:dyDescent="0.25">
      <c r="A177" s="187" t="str">
        <f t="shared" si="8"/>
        <v>RV1-4-0</v>
      </c>
      <c r="B177" s="187" t="s">
        <v>996</v>
      </c>
      <c r="C177" s="187" t="str">
        <f t="shared" si="9"/>
        <v>RV1_4.wav</v>
      </c>
      <c r="D177" s="187" t="s">
        <v>1501</v>
      </c>
      <c r="E177" s="188">
        <v>4</v>
      </c>
      <c r="F177" s="187" t="s">
        <v>963</v>
      </c>
    </row>
    <row r="178" spans="1:6" x14ac:dyDescent="0.25">
      <c r="A178" s="187" t="str">
        <f t="shared" si="8"/>
        <v>S1.2-1-0</v>
      </c>
      <c r="B178" s="187" t="s">
        <v>136</v>
      </c>
      <c r="C178" s="187" t="str">
        <f t="shared" si="9"/>
        <v>S1.2_1.wav</v>
      </c>
      <c r="D178" s="187" t="s">
        <v>1502</v>
      </c>
      <c r="E178" s="188">
        <v>1</v>
      </c>
      <c r="F178" s="187" t="s">
        <v>1001</v>
      </c>
    </row>
    <row r="179" spans="1:6" x14ac:dyDescent="0.25">
      <c r="A179" s="187" t="str">
        <f t="shared" si="8"/>
        <v>S1.2-2-0</v>
      </c>
      <c r="B179" s="187" t="s">
        <v>136</v>
      </c>
      <c r="C179" s="187" t="str">
        <f t="shared" si="9"/>
        <v>S1.2_2.wav</v>
      </c>
      <c r="D179" s="187" t="s">
        <v>1503</v>
      </c>
      <c r="E179" s="188">
        <v>2</v>
      </c>
      <c r="F179" s="187" t="s">
        <v>1002</v>
      </c>
    </row>
    <row r="180" spans="1:6" x14ac:dyDescent="0.25">
      <c r="A180" s="187" t="str">
        <f t="shared" si="8"/>
        <v>S1.2-3-0</v>
      </c>
      <c r="B180" s="187" t="s">
        <v>136</v>
      </c>
      <c r="C180" s="187" t="str">
        <f t="shared" si="9"/>
        <v>S1.2_3.wav</v>
      </c>
      <c r="D180" s="187" t="s">
        <v>1504</v>
      </c>
      <c r="E180" s="188">
        <v>3</v>
      </c>
      <c r="F180" s="187" t="s">
        <v>1003</v>
      </c>
    </row>
    <row r="181" spans="1:6" x14ac:dyDescent="0.25">
      <c r="A181" s="187" t="str">
        <f t="shared" si="8"/>
        <v>S12.3-1-0</v>
      </c>
      <c r="B181" s="187" t="s">
        <v>179</v>
      </c>
      <c r="C181" s="187" t="str">
        <f t="shared" si="9"/>
        <v>S12.3_1.wav</v>
      </c>
      <c r="D181" s="187" t="s">
        <v>1505</v>
      </c>
      <c r="E181" s="188">
        <v>1</v>
      </c>
      <c r="F181" s="187" t="s">
        <v>1506</v>
      </c>
    </row>
    <row r="182" spans="1:6" x14ac:dyDescent="0.25">
      <c r="A182" s="187" t="str">
        <f t="shared" si="8"/>
        <v>S2-1-0</v>
      </c>
      <c r="B182" s="187" t="s">
        <v>309</v>
      </c>
      <c r="C182" s="187" t="str">
        <f t="shared" si="9"/>
        <v>S2_1.wav</v>
      </c>
      <c r="D182" s="187" t="s">
        <v>1507</v>
      </c>
      <c r="E182" s="188">
        <v>1</v>
      </c>
      <c r="F182" s="187" t="s">
        <v>1508</v>
      </c>
    </row>
    <row r="183" spans="1:6" x14ac:dyDescent="0.25">
      <c r="A183" s="187" t="str">
        <f t="shared" si="8"/>
        <v>T2-1-0</v>
      </c>
      <c r="B183" s="187" t="s">
        <v>456</v>
      </c>
      <c r="C183" s="187" t="str">
        <f t="shared" si="9"/>
        <v>T2_1.wav</v>
      </c>
      <c r="D183" s="187" t="s">
        <v>1509</v>
      </c>
      <c r="E183" s="188">
        <v>1</v>
      </c>
      <c r="F183" s="187" t="s">
        <v>966</v>
      </c>
    </row>
    <row r="184" spans="1:6" x14ac:dyDescent="0.25">
      <c r="A184" s="187" t="str">
        <f t="shared" si="8"/>
        <v>T2-2-0</v>
      </c>
      <c r="B184" s="187" t="s">
        <v>456</v>
      </c>
      <c r="C184" s="187" t="str">
        <f t="shared" si="9"/>
        <v>T2_2.wav</v>
      </c>
      <c r="D184" s="187" t="s">
        <v>1510</v>
      </c>
      <c r="E184" s="188">
        <v>2</v>
      </c>
      <c r="F184" s="187" t="s">
        <v>967</v>
      </c>
    </row>
    <row r="185" spans="1:6" x14ac:dyDescent="0.25">
      <c r="A185" s="187" t="str">
        <f t="shared" si="8"/>
        <v>T2-3-0</v>
      </c>
      <c r="B185" s="187" t="s">
        <v>456</v>
      </c>
      <c r="C185" s="187" t="str">
        <f t="shared" si="9"/>
        <v>T2_3.wav</v>
      </c>
      <c r="D185" s="187" t="s">
        <v>1511</v>
      </c>
      <c r="E185" s="188">
        <v>3</v>
      </c>
      <c r="F185" s="187" t="s">
        <v>968</v>
      </c>
    </row>
    <row r="186" spans="1:6" x14ac:dyDescent="0.25">
      <c r="A186" s="187" t="str">
        <f t="shared" si="8"/>
        <v>T3.1-1-0</v>
      </c>
      <c r="B186" s="187" t="s">
        <v>1034</v>
      </c>
      <c r="C186" s="187" t="str">
        <f t="shared" si="9"/>
        <v>T3.1_1.wav</v>
      </c>
      <c r="D186" s="187" t="s">
        <v>1512</v>
      </c>
      <c r="E186" s="188">
        <v>1</v>
      </c>
      <c r="F186" s="187" t="s">
        <v>1008</v>
      </c>
    </row>
    <row r="187" spans="1:6" x14ac:dyDescent="0.25">
      <c r="A187" s="187" t="str">
        <f t="shared" si="8"/>
        <v>T3.1-2-0</v>
      </c>
      <c r="B187" s="187" t="s">
        <v>1034</v>
      </c>
      <c r="C187" s="187" t="str">
        <f t="shared" si="9"/>
        <v>T3.1_2.wav</v>
      </c>
      <c r="D187" s="187" t="s">
        <v>1513</v>
      </c>
      <c r="E187" s="188">
        <v>2</v>
      </c>
      <c r="F187" s="187" t="s">
        <v>1009</v>
      </c>
    </row>
    <row r="188" spans="1:6" x14ac:dyDescent="0.25">
      <c r="A188" s="187" t="str">
        <f t="shared" si="8"/>
        <v>T5.2-1-0</v>
      </c>
      <c r="B188" s="187" t="s">
        <v>1035</v>
      </c>
      <c r="C188" s="187" t="str">
        <f t="shared" si="9"/>
        <v>T5.2_1.wav</v>
      </c>
      <c r="D188" s="187" t="s">
        <v>1514</v>
      </c>
      <c r="E188" s="188">
        <v>1</v>
      </c>
      <c r="F188" s="187" t="s">
        <v>1010</v>
      </c>
    </row>
    <row r="189" spans="1:6" x14ac:dyDescent="0.25">
      <c r="A189" s="187" t="str">
        <f t="shared" si="8"/>
        <v>T5.2-2-0</v>
      </c>
      <c r="B189" s="187" t="s">
        <v>1035</v>
      </c>
      <c r="C189" s="187" t="str">
        <f t="shared" si="9"/>
        <v>T5.2_2.wav</v>
      </c>
      <c r="D189" s="187" t="s">
        <v>1515</v>
      </c>
      <c r="E189" s="188">
        <v>2</v>
      </c>
      <c r="F189" s="187" t="s">
        <v>1011</v>
      </c>
    </row>
    <row r="190" spans="1:6" x14ac:dyDescent="0.25">
      <c r="A190" s="187" t="str">
        <f t="shared" si="8"/>
        <v>T5.3-1-0</v>
      </c>
      <c r="B190" s="187" t="s">
        <v>1036</v>
      </c>
      <c r="C190" s="187" t="str">
        <f t="shared" si="9"/>
        <v>T5.3_1.wav</v>
      </c>
      <c r="D190" s="187" t="s">
        <v>1516</v>
      </c>
      <c r="E190" s="188">
        <v>1</v>
      </c>
      <c r="F190" s="187" t="s">
        <v>1012</v>
      </c>
    </row>
    <row r="191" spans="1:6" x14ac:dyDescent="0.25">
      <c r="A191" s="187" t="str">
        <f t="shared" si="8"/>
        <v>T5.3-2-0</v>
      </c>
      <c r="B191" s="187" t="s">
        <v>1036</v>
      </c>
      <c r="C191" s="187" t="str">
        <f t="shared" si="9"/>
        <v>T5.3_2.wav</v>
      </c>
      <c r="D191" s="187" t="s">
        <v>1517</v>
      </c>
      <c r="E191" s="188">
        <v>2</v>
      </c>
      <c r="F191" s="187" t="s">
        <v>1013</v>
      </c>
    </row>
    <row r="192" spans="1:6" x14ac:dyDescent="0.25">
      <c r="A192" s="187" t="str">
        <f t="shared" si="8"/>
        <v>T6.1-1-0</v>
      </c>
      <c r="B192" s="187" t="s">
        <v>1037</v>
      </c>
      <c r="C192" s="187" t="str">
        <f t="shared" si="9"/>
        <v>T6.1_1.wav</v>
      </c>
      <c r="D192" s="187" t="s">
        <v>1518</v>
      </c>
      <c r="E192" s="188">
        <v>1</v>
      </c>
      <c r="F192" s="187" t="s">
        <v>1014</v>
      </c>
    </row>
    <row r="193" spans="1:6" x14ac:dyDescent="0.25">
      <c r="A193" s="187" t="str">
        <f t="shared" si="8"/>
        <v>T6.1-2-0</v>
      </c>
      <c r="B193" s="187" t="s">
        <v>1037</v>
      </c>
      <c r="C193" s="187" t="str">
        <f t="shared" si="9"/>
        <v>T6.1_2.wav</v>
      </c>
      <c r="D193" s="187" t="s">
        <v>1519</v>
      </c>
      <c r="E193" s="188">
        <v>2</v>
      </c>
      <c r="F193" s="187" t="s">
        <v>1015</v>
      </c>
    </row>
    <row r="194" spans="1:6" x14ac:dyDescent="0.25">
      <c r="A194" s="187" t="str">
        <f t="shared" ref="A194:A213" si="12">CONCATENATE(B194,"-",E194,"-","0")</f>
        <v>T6.2-1-0</v>
      </c>
      <c r="B194" s="187" t="s">
        <v>1038</v>
      </c>
      <c r="C194" s="187" t="str">
        <f t="shared" si="9"/>
        <v>T6.2_1.wav</v>
      </c>
      <c r="D194" s="187" t="s">
        <v>1520</v>
      </c>
      <c r="E194" s="188">
        <v>1</v>
      </c>
      <c r="F194" s="187" t="s">
        <v>1016</v>
      </c>
    </row>
    <row r="195" spans="1:6" x14ac:dyDescent="0.25">
      <c r="A195" s="187" t="str">
        <f t="shared" si="12"/>
        <v>T6.2-2-0</v>
      </c>
      <c r="B195" s="187" t="s">
        <v>1038</v>
      </c>
      <c r="C195" s="187" t="str">
        <f t="shared" ref="C195:C213" si="13">CONCATENATE(F195,".wav")</f>
        <v>T6.2_2.wav</v>
      </c>
      <c r="D195" s="187" t="s">
        <v>1521</v>
      </c>
      <c r="E195" s="188">
        <v>2</v>
      </c>
      <c r="F195" s="187" t="s">
        <v>1017</v>
      </c>
    </row>
    <row r="196" spans="1:6" x14ac:dyDescent="0.25">
      <c r="A196" s="187" t="str">
        <f t="shared" si="12"/>
        <v>T6.2-3-0</v>
      </c>
      <c r="B196" s="187" t="s">
        <v>1038</v>
      </c>
      <c r="C196" s="187" t="str">
        <f t="shared" si="13"/>
        <v>T6.2_3.wav</v>
      </c>
      <c r="D196" s="187" t="s">
        <v>1522</v>
      </c>
      <c r="E196" s="188">
        <v>3</v>
      </c>
      <c r="F196" s="187" t="s">
        <v>1018</v>
      </c>
    </row>
    <row r="197" spans="1:6" x14ac:dyDescent="0.25">
      <c r="A197" s="187" t="str">
        <f t="shared" si="12"/>
        <v>T6.2-4-0</v>
      </c>
      <c r="B197" s="187" t="s">
        <v>1038</v>
      </c>
      <c r="C197" s="187" t="str">
        <f t="shared" si="13"/>
        <v>T6.2_4.wav</v>
      </c>
      <c r="D197" s="187" t="s">
        <v>1523</v>
      </c>
      <c r="E197" s="188">
        <v>4</v>
      </c>
      <c r="F197" s="187" t="s">
        <v>1019</v>
      </c>
    </row>
    <row r="198" spans="1:6" x14ac:dyDescent="0.25">
      <c r="A198" s="187" t="str">
        <f t="shared" si="12"/>
        <v>T7.1.1-1-0</v>
      </c>
      <c r="B198" s="187" t="s">
        <v>1040</v>
      </c>
      <c r="C198" s="187" t="str">
        <f t="shared" si="13"/>
        <v>T7.1.1_1.wav</v>
      </c>
      <c r="D198" s="187" t="s">
        <v>1524</v>
      </c>
      <c r="E198" s="188">
        <v>1</v>
      </c>
      <c r="F198" s="187" t="s">
        <v>1024</v>
      </c>
    </row>
    <row r="199" spans="1:6" x14ac:dyDescent="0.25">
      <c r="A199" s="187" t="str">
        <f t="shared" si="12"/>
        <v>T7.1-1-0</v>
      </c>
      <c r="B199" s="187" t="s">
        <v>1039</v>
      </c>
      <c r="C199" s="187" t="str">
        <f t="shared" si="13"/>
        <v>T7.1_1.wav</v>
      </c>
      <c r="D199" s="187" t="s">
        <v>1525</v>
      </c>
      <c r="E199" s="188">
        <v>1</v>
      </c>
      <c r="F199" s="187" t="s">
        <v>1020</v>
      </c>
    </row>
    <row r="200" spans="1:6" x14ac:dyDescent="0.25">
      <c r="A200" s="187" t="str">
        <f t="shared" si="12"/>
        <v>T7.1-2-0</v>
      </c>
      <c r="B200" s="187" t="s">
        <v>1039</v>
      </c>
      <c r="C200" s="187" t="str">
        <f t="shared" si="13"/>
        <v>T7.1_2.wav</v>
      </c>
      <c r="D200" s="187" t="s">
        <v>1526</v>
      </c>
      <c r="E200" s="188">
        <v>2</v>
      </c>
      <c r="F200" s="187" t="s">
        <v>1021</v>
      </c>
    </row>
    <row r="201" spans="1:6" x14ac:dyDescent="0.25">
      <c r="A201" s="187" t="str">
        <f t="shared" si="12"/>
        <v>T7.1-3-0</v>
      </c>
      <c r="B201" s="187" t="s">
        <v>1039</v>
      </c>
      <c r="C201" s="187" t="str">
        <f t="shared" si="13"/>
        <v>T7.1_3.wav</v>
      </c>
      <c r="D201" s="187" t="s">
        <v>1527</v>
      </c>
      <c r="E201" s="188">
        <v>3</v>
      </c>
      <c r="F201" s="187" t="s">
        <v>1022</v>
      </c>
    </row>
    <row r="202" spans="1:6" x14ac:dyDescent="0.25">
      <c r="A202" s="187" t="str">
        <f t="shared" si="12"/>
        <v>T7.1-4-0</v>
      </c>
      <c r="B202" s="187" t="s">
        <v>1039</v>
      </c>
      <c r="C202" s="187" t="str">
        <f t="shared" si="13"/>
        <v>T7.1_4.wav</v>
      </c>
      <c r="D202" s="187" t="s">
        <v>1528</v>
      </c>
      <c r="E202" s="188">
        <v>4</v>
      </c>
      <c r="F202" s="187" t="s">
        <v>1023</v>
      </c>
    </row>
    <row r="203" spans="1:6" x14ac:dyDescent="0.25">
      <c r="A203" s="187" t="str">
        <f t="shared" si="12"/>
        <v>T7.2-1-0</v>
      </c>
      <c r="B203" s="187" t="s">
        <v>1041</v>
      </c>
      <c r="C203" s="187" t="str">
        <f t="shared" si="13"/>
        <v>T7.2_1.wav</v>
      </c>
      <c r="D203" s="187" t="s">
        <v>1529</v>
      </c>
      <c r="E203" s="188">
        <v>1</v>
      </c>
      <c r="F203" s="187" t="s">
        <v>1025</v>
      </c>
    </row>
    <row r="204" spans="1:6" x14ac:dyDescent="0.25">
      <c r="A204" s="187" t="str">
        <f t="shared" si="12"/>
        <v>T7.2-2-0</v>
      </c>
      <c r="B204" s="187" t="s">
        <v>1041</v>
      </c>
      <c r="C204" s="187" t="str">
        <f t="shared" si="13"/>
        <v>T7.2_2.wav</v>
      </c>
      <c r="D204" s="187" t="s">
        <v>1530</v>
      </c>
      <c r="E204" s="188">
        <v>2</v>
      </c>
      <c r="F204" s="187" t="s">
        <v>1026</v>
      </c>
    </row>
    <row r="205" spans="1:6" x14ac:dyDescent="0.25">
      <c r="A205" s="187" t="str">
        <f t="shared" si="12"/>
        <v>T7.2-3-0</v>
      </c>
      <c r="B205" s="187" t="s">
        <v>1041</v>
      </c>
      <c r="C205" s="187" t="str">
        <f t="shared" si="13"/>
        <v>T7.2_3.wav</v>
      </c>
      <c r="D205" s="187" t="s">
        <v>1531</v>
      </c>
      <c r="E205" s="188">
        <v>3</v>
      </c>
      <c r="F205" s="187" t="s">
        <v>1027</v>
      </c>
    </row>
    <row r="206" spans="1:6" x14ac:dyDescent="0.25">
      <c r="A206" s="187" t="str">
        <f t="shared" si="12"/>
        <v>T7.2-4-0</v>
      </c>
      <c r="B206" s="187" t="s">
        <v>1041</v>
      </c>
      <c r="C206" s="187" t="str">
        <f t="shared" si="13"/>
        <v>T7.2_4.wav</v>
      </c>
      <c r="D206" s="187" t="s">
        <v>1532</v>
      </c>
      <c r="E206" s="188">
        <v>4</v>
      </c>
      <c r="F206" s="187" t="s">
        <v>1028</v>
      </c>
    </row>
    <row r="207" spans="1:6" x14ac:dyDescent="0.25">
      <c r="A207" s="187" t="str">
        <f t="shared" si="12"/>
        <v>T7.2-5-0</v>
      </c>
      <c r="B207" s="187" t="s">
        <v>1041</v>
      </c>
      <c r="C207" s="187" t="str">
        <f t="shared" si="13"/>
        <v>T7.2_5.wav</v>
      </c>
      <c r="D207" s="187" t="s">
        <v>1533</v>
      </c>
      <c r="E207" s="188">
        <v>5</v>
      </c>
      <c r="F207" s="187" t="s">
        <v>1029</v>
      </c>
    </row>
    <row r="208" spans="1:6" x14ac:dyDescent="0.25">
      <c r="A208" s="187" t="str">
        <f t="shared" si="12"/>
        <v>T7.3-1-0</v>
      </c>
      <c r="B208" s="187" t="s">
        <v>1042</v>
      </c>
      <c r="C208" s="187" t="str">
        <f t="shared" si="13"/>
        <v>T7.3_1.wav</v>
      </c>
      <c r="D208" s="187" t="s">
        <v>1534</v>
      </c>
      <c r="E208" s="188">
        <v>1</v>
      </c>
      <c r="F208" s="187" t="s">
        <v>1030</v>
      </c>
    </row>
    <row r="209" spans="1:6" x14ac:dyDescent="0.25">
      <c r="A209" s="187" t="str">
        <f t="shared" si="12"/>
        <v>T7.3-2-0</v>
      </c>
      <c r="B209" s="187" t="s">
        <v>1042</v>
      </c>
      <c r="C209" s="187" t="str">
        <f t="shared" si="13"/>
        <v>T7.3_2.wav</v>
      </c>
      <c r="D209" s="187" t="s">
        <v>1535</v>
      </c>
      <c r="E209" s="188">
        <v>2</v>
      </c>
      <c r="F209" s="187" t="s">
        <v>1031</v>
      </c>
    </row>
    <row r="210" spans="1:6" x14ac:dyDescent="0.25">
      <c r="A210" s="187" t="str">
        <f t="shared" si="12"/>
        <v>T7.4-1-0</v>
      </c>
      <c r="B210" s="187" t="s">
        <v>997</v>
      </c>
      <c r="C210" s="187" t="str">
        <f t="shared" si="13"/>
        <v>T7.4_1.wav</v>
      </c>
      <c r="D210" s="187" t="s">
        <v>1536</v>
      </c>
      <c r="E210" s="188">
        <v>1</v>
      </c>
      <c r="F210" s="187" t="s">
        <v>969</v>
      </c>
    </row>
    <row r="211" spans="1:6" x14ac:dyDescent="0.25">
      <c r="A211" s="187" t="str">
        <f t="shared" si="12"/>
        <v>T7.4-2-0</v>
      </c>
      <c r="B211" s="187" t="s">
        <v>997</v>
      </c>
      <c r="C211" s="187" t="str">
        <f t="shared" si="13"/>
        <v>T7.4_2.wav</v>
      </c>
      <c r="D211" s="187" t="s">
        <v>1537</v>
      </c>
      <c r="E211" s="188">
        <v>2</v>
      </c>
      <c r="F211" s="187" t="s">
        <v>970</v>
      </c>
    </row>
    <row r="212" spans="1:6" x14ac:dyDescent="0.25">
      <c r="A212" s="187" t="str">
        <f t="shared" si="12"/>
        <v>T7.5-1-0</v>
      </c>
      <c r="B212" s="187" t="s">
        <v>1043</v>
      </c>
      <c r="C212" s="187" t="str">
        <f t="shared" si="13"/>
        <v>T7.5_1.wav</v>
      </c>
      <c r="D212" s="187" t="s">
        <v>1538</v>
      </c>
      <c r="E212" s="188">
        <v>1</v>
      </c>
      <c r="F212" s="187" t="s">
        <v>1032</v>
      </c>
    </row>
    <row r="213" spans="1:6" x14ac:dyDescent="0.25">
      <c r="A213" s="187" t="str">
        <f t="shared" si="12"/>
        <v>T7.5-2-0</v>
      </c>
      <c r="B213" s="187" t="s">
        <v>1043</v>
      </c>
      <c r="C213" s="187" t="str">
        <f t="shared" si="13"/>
        <v>T7.5_2.wav</v>
      </c>
      <c r="D213" s="187" t="s">
        <v>1539</v>
      </c>
      <c r="E213" s="188">
        <v>2</v>
      </c>
      <c r="F213" s="187" t="s">
        <v>1033</v>
      </c>
    </row>
    <row r="221" spans="1:6" x14ac:dyDescent="0.25">
      <c r="A221" s="187" t="str">
        <f t="shared" ref="A221:A256" si="14">CONCATENATE(B221,"-",E221,"-","0")</f>
        <v>IT10-1-0</v>
      </c>
      <c r="B221" s="187" t="s">
        <v>980</v>
      </c>
      <c r="E221" s="213">
        <v>1</v>
      </c>
    </row>
    <row r="222" spans="1:6" x14ac:dyDescent="0.25">
      <c r="A222" s="187" t="str">
        <f t="shared" si="14"/>
        <v>IT10-1-0</v>
      </c>
      <c r="B222" s="187" t="s">
        <v>980</v>
      </c>
      <c r="E222" s="213">
        <v>1</v>
      </c>
    </row>
    <row r="223" spans="1:6" x14ac:dyDescent="0.25">
      <c r="A223" s="187" t="str">
        <f t="shared" si="14"/>
        <v>IT11-1-0</v>
      </c>
      <c r="B223" s="187" t="s">
        <v>981</v>
      </c>
      <c r="E223" s="213">
        <v>1</v>
      </c>
    </row>
    <row r="224" spans="1:6" x14ac:dyDescent="0.25">
      <c r="A224" s="187" t="str">
        <f t="shared" si="14"/>
        <v>IT12-1-0</v>
      </c>
      <c r="B224" s="187" t="s">
        <v>982</v>
      </c>
      <c r="E224" s="213">
        <v>1</v>
      </c>
    </row>
    <row r="225" spans="1:5" x14ac:dyDescent="0.25">
      <c r="A225" s="187" t="str">
        <f t="shared" si="14"/>
        <v>IT13-1-0</v>
      </c>
      <c r="B225" s="187" t="s">
        <v>983</v>
      </c>
      <c r="E225" s="213">
        <v>1</v>
      </c>
    </row>
    <row r="226" spans="1:5" x14ac:dyDescent="0.25">
      <c r="A226" s="187" t="str">
        <f t="shared" si="14"/>
        <v>IT13-2-0</v>
      </c>
      <c r="B226" s="187" t="s">
        <v>983</v>
      </c>
      <c r="E226" s="213">
        <v>2</v>
      </c>
    </row>
    <row r="227" spans="1:5" x14ac:dyDescent="0.25">
      <c r="A227" s="187" t="str">
        <f t="shared" si="14"/>
        <v>IT13-1-0</v>
      </c>
      <c r="B227" s="187" t="s">
        <v>983</v>
      </c>
      <c r="E227" s="213">
        <v>1</v>
      </c>
    </row>
    <row r="228" spans="1:5" x14ac:dyDescent="0.25">
      <c r="A228" s="187" t="str">
        <f t="shared" si="14"/>
        <v>IT13-2-0</v>
      </c>
      <c r="B228" s="187" t="s">
        <v>983</v>
      </c>
      <c r="E228" s="213">
        <v>2</v>
      </c>
    </row>
    <row r="229" spans="1:5" x14ac:dyDescent="0.25">
      <c r="A229" s="187" t="str">
        <f t="shared" si="14"/>
        <v>IT14-1-0</v>
      </c>
      <c r="B229" s="187" t="s">
        <v>984</v>
      </c>
      <c r="E229" s="213">
        <v>1</v>
      </c>
    </row>
    <row r="230" spans="1:5" x14ac:dyDescent="0.25">
      <c r="A230" s="187" t="str">
        <f t="shared" si="14"/>
        <v>IT15-1-0</v>
      </c>
      <c r="B230" s="187" t="s">
        <v>985</v>
      </c>
      <c r="E230" s="213">
        <v>1</v>
      </c>
    </row>
    <row r="231" spans="1:5" x14ac:dyDescent="0.25">
      <c r="A231" s="187" t="str">
        <f t="shared" si="14"/>
        <v>IT15-2-0</v>
      </c>
      <c r="B231" s="187" t="s">
        <v>985</v>
      </c>
      <c r="E231" s="213">
        <v>2</v>
      </c>
    </row>
    <row r="232" spans="1:5" x14ac:dyDescent="0.25">
      <c r="A232" s="187" t="str">
        <f t="shared" si="14"/>
        <v>IT15-3-0</v>
      </c>
      <c r="B232" s="187" t="s">
        <v>985</v>
      </c>
      <c r="E232" s="213">
        <v>3</v>
      </c>
    </row>
    <row r="233" spans="1:5" x14ac:dyDescent="0.25">
      <c r="A233" s="187" t="str">
        <f t="shared" si="14"/>
        <v>IT15-4-0</v>
      </c>
      <c r="B233" s="187" t="s">
        <v>985</v>
      </c>
      <c r="E233" s="213">
        <v>4</v>
      </c>
    </row>
    <row r="234" spans="1:5" x14ac:dyDescent="0.25">
      <c r="A234" s="187" t="str">
        <f t="shared" si="14"/>
        <v>IT2-1-0</v>
      </c>
      <c r="B234" s="187" t="s">
        <v>986</v>
      </c>
      <c r="E234" s="213">
        <v>1</v>
      </c>
    </row>
    <row r="235" spans="1:5" x14ac:dyDescent="0.25">
      <c r="A235" s="187" t="str">
        <f t="shared" si="14"/>
        <v>IT2-2-0</v>
      </c>
      <c r="B235" s="187" t="s">
        <v>986</v>
      </c>
      <c r="E235" s="213">
        <v>2</v>
      </c>
    </row>
    <row r="236" spans="1:5" x14ac:dyDescent="0.25">
      <c r="A236" s="187" t="str">
        <f t="shared" si="14"/>
        <v>IT2-1-0</v>
      </c>
      <c r="B236" s="187" t="s">
        <v>986</v>
      </c>
      <c r="E236" s="213">
        <v>1</v>
      </c>
    </row>
    <row r="237" spans="1:5" x14ac:dyDescent="0.25">
      <c r="A237" s="187" t="str">
        <f t="shared" si="14"/>
        <v>IT2-2-0</v>
      </c>
      <c r="B237" s="187" t="s">
        <v>986</v>
      </c>
      <c r="E237" s="213">
        <v>2</v>
      </c>
    </row>
    <row r="238" spans="1:5" x14ac:dyDescent="0.25">
      <c r="A238" s="187" t="str">
        <f t="shared" si="14"/>
        <v>IT2-2-0</v>
      </c>
      <c r="B238" s="187" t="s">
        <v>986</v>
      </c>
      <c r="E238" s="213">
        <v>2</v>
      </c>
    </row>
    <row r="239" spans="1:5" x14ac:dyDescent="0.25">
      <c r="A239" s="187" t="str">
        <f t="shared" si="14"/>
        <v>IT3-1-0</v>
      </c>
      <c r="B239" s="187" t="s">
        <v>987</v>
      </c>
      <c r="E239" s="213">
        <v>1</v>
      </c>
    </row>
    <row r="240" spans="1:5" x14ac:dyDescent="0.25">
      <c r="A240" s="187" t="str">
        <f t="shared" si="14"/>
        <v>IT3-1-0</v>
      </c>
      <c r="B240" s="187" t="s">
        <v>987</v>
      </c>
      <c r="E240" s="213">
        <v>1</v>
      </c>
    </row>
    <row r="241" spans="1:5" x14ac:dyDescent="0.25">
      <c r="A241" s="187" t="str">
        <f t="shared" si="14"/>
        <v>IT4-1-0</v>
      </c>
      <c r="B241" s="187" t="s">
        <v>988</v>
      </c>
      <c r="E241" s="213">
        <v>1</v>
      </c>
    </row>
    <row r="242" spans="1:5" x14ac:dyDescent="0.25">
      <c r="A242" s="187" t="str">
        <f t="shared" si="14"/>
        <v>IT4-1-0</v>
      </c>
      <c r="B242" s="187" t="s">
        <v>988</v>
      </c>
      <c r="E242" s="213">
        <v>1</v>
      </c>
    </row>
    <row r="243" spans="1:5" x14ac:dyDescent="0.25">
      <c r="A243" s="187" t="str">
        <f t="shared" si="14"/>
        <v>IT5-1-0</v>
      </c>
      <c r="B243" s="187" t="s">
        <v>989</v>
      </c>
      <c r="E243" s="213">
        <v>1</v>
      </c>
    </row>
    <row r="244" spans="1:5" x14ac:dyDescent="0.25">
      <c r="A244" s="187" t="str">
        <f t="shared" si="14"/>
        <v>IT5-1-0</v>
      </c>
      <c r="B244" s="187" t="s">
        <v>989</v>
      </c>
      <c r="E244" s="213">
        <v>1</v>
      </c>
    </row>
    <row r="245" spans="1:5" x14ac:dyDescent="0.25">
      <c r="A245" s="187" t="str">
        <f t="shared" si="14"/>
        <v>IT6-1-0</v>
      </c>
      <c r="B245" s="187" t="s">
        <v>990</v>
      </c>
      <c r="E245" s="213">
        <v>1</v>
      </c>
    </row>
    <row r="246" spans="1:5" x14ac:dyDescent="0.25">
      <c r="A246" s="187" t="str">
        <f t="shared" si="14"/>
        <v>IT7-1-0</v>
      </c>
      <c r="B246" s="187" t="s">
        <v>991</v>
      </c>
      <c r="E246" s="213">
        <v>1</v>
      </c>
    </row>
    <row r="247" spans="1:5" x14ac:dyDescent="0.25">
      <c r="A247" s="187" t="str">
        <f t="shared" si="14"/>
        <v>IT7-1-0</v>
      </c>
      <c r="B247" s="187" t="s">
        <v>991</v>
      </c>
      <c r="E247" s="213">
        <v>1</v>
      </c>
    </row>
    <row r="248" spans="1:5" x14ac:dyDescent="0.25">
      <c r="A248" s="187" t="str">
        <f t="shared" si="14"/>
        <v>IT7-1-0</v>
      </c>
      <c r="B248" s="187" t="s">
        <v>991</v>
      </c>
      <c r="E248" s="213">
        <v>1</v>
      </c>
    </row>
    <row r="249" spans="1:5" x14ac:dyDescent="0.25">
      <c r="A249" s="187" t="str">
        <f t="shared" si="14"/>
        <v>IT7-2-0</v>
      </c>
      <c r="B249" s="187" t="s">
        <v>991</v>
      </c>
      <c r="E249" s="213">
        <v>2</v>
      </c>
    </row>
    <row r="250" spans="1:5" x14ac:dyDescent="0.25">
      <c r="A250" s="187" t="str">
        <f t="shared" si="14"/>
        <v>IT8-1-0</v>
      </c>
      <c r="B250" s="187" t="s">
        <v>992</v>
      </c>
      <c r="E250" s="213">
        <v>1</v>
      </c>
    </row>
    <row r="251" spans="1:5" x14ac:dyDescent="0.25">
      <c r="A251" s="187" t="str">
        <f t="shared" si="14"/>
        <v>IT8-1-0</v>
      </c>
      <c r="B251" s="187" t="s">
        <v>992</v>
      </c>
      <c r="E251" s="213">
        <v>1</v>
      </c>
    </row>
    <row r="252" spans="1:5" x14ac:dyDescent="0.25">
      <c r="A252" s="187" t="str">
        <f t="shared" si="14"/>
        <v>IT9-1-0</v>
      </c>
      <c r="B252" s="187" t="s">
        <v>993</v>
      </c>
      <c r="E252" s="213">
        <v>1</v>
      </c>
    </row>
    <row r="253" spans="1:5" x14ac:dyDescent="0.25">
      <c r="A253" s="187" t="str">
        <f t="shared" si="14"/>
        <v>IT9-2-0</v>
      </c>
      <c r="B253" s="187" t="s">
        <v>993</v>
      </c>
      <c r="E253" s="213">
        <v>2</v>
      </c>
    </row>
    <row r="254" spans="1:5" x14ac:dyDescent="0.25">
      <c r="A254" s="187" t="str">
        <f t="shared" si="14"/>
        <v>IT9-3-0</v>
      </c>
      <c r="B254" s="187" t="s">
        <v>993</v>
      </c>
      <c r="E254" s="213">
        <v>3</v>
      </c>
    </row>
    <row r="255" spans="1:5" x14ac:dyDescent="0.25">
      <c r="A255" s="187" t="str">
        <f t="shared" si="14"/>
        <v>IT9-1-0</v>
      </c>
      <c r="B255" s="187" t="s">
        <v>993</v>
      </c>
      <c r="E255" s="213">
        <v>1</v>
      </c>
    </row>
    <row r="256" spans="1:5" x14ac:dyDescent="0.25">
      <c r="A256" s="187" t="str">
        <f t="shared" si="14"/>
        <v>IT9-4-0</v>
      </c>
      <c r="B256" s="187" t="s">
        <v>993</v>
      </c>
      <c r="E256" s="21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90" customWidth="1"/>
  </cols>
  <sheetData>
    <row r="1" spans="1:2" ht="36.75" customHeight="1" thickBot="1" x14ac:dyDescent="0.35">
      <c r="A1" s="1321" t="s">
        <v>2128</v>
      </c>
      <c r="B1" s="1321"/>
    </row>
    <row r="2" spans="1:2" x14ac:dyDescent="0.25">
      <c r="A2" s="565" t="s">
        <v>2049</v>
      </c>
      <c r="B2" s="771" t="s">
        <v>2076</v>
      </c>
    </row>
    <row r="3" spans="1:2" x14ac:dyDescent="0.25">
      <c r="A3" s="798" t="s">
        <v>1977</v>
      </c>
      <c r="B3" s="90" t="e">
        <f>COUNTIF(#REF!,Leg_actions_control!A3)</f>
        <v>#REF!</v>
      </c>
    </row>
    <row r="4" spans="1:2" hidden="1" x14ac:dyDescent="0.25">
      <c r="A4" s="798" t="s">
        <v>456</v>
      </c>
      <c r="B4" s="90" t="e">
        <f>COUNTIF(#REF!,Leg_actions_control!A4)</f>
        <v>#REF!</v>
      </c>
    </row>
    <row r="5" spans="1:2" x14ac:dyDescent="0.25">
      <c r="A5" s="798" t="s">
        <v>464</v>
      </c>
      <c r="B5" s="90" t="e">
        <f>COUNTIF(#REF!,Leg_actions_control!A5)</f>
        <v>#REF!</v>
      </c>
    </row>
    <row r="6" spans="1:2" hidden="1" x14ac:dyDescent="0.25">
      <c r="A6" s="798" t="s">
        <v>109</v>
      </c>
      <c r="B6" s="90" t="e">
        <f>COUNTIF(#REF!,Leg_actions_control!A6)</f>
        <v>#REF!</v>
      </c>
    </row>
    <row r="7" spans="1:2" hidden="1" x14ac:dyDescent="0.25">
      <c r="A7" s="798" t="s">
        <v>110</v>
      </c>
      <c r="B7" s="90" t="e">
        <f>COUNTIF(#REF!,Leg_actions_control!A7)</f>
        <v>#REF!</v>
      </c>
    </row>
    <row r="8" spans="1:2" hidden="1" x14ac:dyDescent="0.25">
      <c r="A8" s="798" t="s">
        <v>382</v>
      </c>
      <c r="B8" s="90" t="e">
        <f>COUNTIF(#REF!,Leg_actions_control!A8)</f>
        <v>#REF!</v>
      </c>
    </row>
    <row r="9" spans="1:2" hidden="1" x14ac:dyDescent="0.25">
      <c r="A9" s="798" t="s">
        <v>395</v>
      </c>
      <c r="B9" s="90" t="e">
        <f>COUNTIF(#REF!,Leg_actions_control!A9)</f>
        <v>#REF!</v>
      </c>
    </row>
    <row r="10" spans="1:2" hidden="1" x14ac:dyDescent="0.25">
      <c r="A10" s="798" t="s">
        <v>139</v>
      </c>
      <c r="B10" s="90" t="e">
        <f>COUNTIF(#REF!,Leg_actions_control!A10)</f>
        <v>#REF!</v>
      </c>
    </row>
    <row r="11" spans="1:2" hidden="1" x14ac:dyDescent="0.25">
      <c r="A11" s="798" t="s">
        <v>108</v>
      </c>
      <c r="B11" s="90" t="e">
        <f>COUNTIF(#REF!,Leg_actions_control!A11)</f>
        <v>#REF!</v>
      </c>
    </row>
    <row r="12" spans="1:2" hidden="1" x14ac:dyDescent="0.25">
      <c r="A12" s="798" t="s">
        <v>135</v>
      </c>
      <c r="B12" s="90" t="e">
        <f>COUNTIF(#REF!,Leg_actions_control!A12)</f>
        <v>#REF!</v>
      </c>
    </row>
    <row r="13" spans="1:2" hidden="1" x14ac:dyDescent="0.25">
      <c r="A13" s="798" t="s">
        <v>136</v>
      </c>
      <c r="B13" s="90" t="e">
        <f>COUNTIF(#REF!,Leg_actions_control!A13)</f>
        <v>#REF!</v>
      </c>
    </row>
    <row r="14" spans="1:2" hidden="1" x14ac:dyDescent="0.25">
      <c r="A14" s="798" t="s">
        <v>1702</v>
      </c>
      <c r="B14" s="90" t="e">
        <f>COUNTIF(#REF!,Leg_actions_control!A14)</f>
        <v>#REF!</v>
      </c>
    </row>
    <row r="15" spans="1:2" hidden="1" x14ac:dyDescent="0.25">
      <c r="A15" s="798" t="s">
        <v>1923</v>
      </c>
      <c r="B15" s="90" t="e">
        <f>COUNTIF(#REF!,Leg_actions_control!A15)</f>
        <v>#REF!</v>
      </c>
    </row>
    <row r="16" spans="1:2" hidden="1" x14ac:dyDescent="0.25">
      <c r="A16" s="798" t="s">
        <v>1703</v>
      </c>
      <c r="B16" s="90" t="e">
        <f>COUNTIF(#REF!,Leg_actions_control!A16)</f>
        <v>#REF!</v>
      </c>
    </row>
    <row r="17" spans="1:2" hidden="1" x14ac:dyDescent="0.25">
      <c r="A17" s="798" t="s">
        <v>1924</v>
      </c>
      <c r="B17" s="90" t="e">
        <f>COUNTIF(#REF!,Leg_actions_control!A17)</f>
        <v>#REF!</v>
      </c>
    </row>
    <row r="18" spans="1:2" hidden="1" x14ac:dyDescent="0.25">
      <c r="A18" s="798" t="s">
        <v>394</v>
      </c>
      <c r="B18" s="90" t="e">
        <f>COUNTIF(#REF!,Leg_actions_control!A18)</f>
        <v>#REF!</v>
      </c>
    </row>
    <row r="19" spans="1:2" hidden="1" x14ac:dyDescent="0.25">
      <c r="A19" s="798" t="s">
        <v>396</v>
      </c>
      <c r="B19" s="90" t="e">
        <f>COUNTIF(#REF!,Leg_actions_control!A19)</f>
        <v>#REF!</v>
      </c>
    </row>
    <row r="20" spans="1:2" hidden="1" x14ac:dyDescent="0.25">
      <c r="A20" s="798" t="s">
        <v>1287</v>
      </c>
      <c r="B20" s="90" t="e">
        <f>COUNTIF(#REF!,Leg_actions_control!A20)</f>
        <v>#REF!</v>
      </c>
    </row>
    <row r="21" spans="1:2" hidden="1" x14ac:dyDescent="0.25">
      <c r="A21" s="798" t="s">
        <v>397</v>
      </c>
      <c r="B21" s="90" t="e">
        <f>COUNTIF(#REF!,Leg_actions_control!A21)</f>
        <v>#REF!</v>
      </c>
    </row>
    <row r="22" spans="1:2" hidden="1" x14ac:dyDescent="0.25">
      <c r="A22" s="798" t="s">
        <v>1069</v>
      </c>
      <c r="B22" s="90" t="e">
        <f>COUNTIF(#REF!,Leg_actions_control!A22)</f>
        <v>#REF!</v>
      </c>
    </row>
    <row r="23" spans="1:2" hidden="1" x14ac:dyDescent="0.25">
      <c r="A23" s="798" t="s">
        <v>1071</v>
      </c>
      <c r="B23" s="90" t="e">
        <f>COUNTIF(#REF!,Leg_actions_control!A23)</f>
        <v>#REF!</v>
      </c>
    </row>
    <row r="24" spans="1:2" hidden="1" x14ac:dyDescent="0.25">
      <c r="A24" s="798" t="s">
        <v>1073</v>
      </c>
      <c r="B24" s="90" t="e">
        <f>COUNTIF(#REF!,Leg_actions_control!A24)</f>
        <v>#REF!</v>
      </c>
    </row>
    <row r="25" spans="1:2" hidden="1" x14ac:dyDescent="0.25">
      <c r="A25" s="798" t="s">
        <v>1034</v>
      </c>
      <c r="B25" s="90" t="e">
        <f>COUNTIF(#REF!,Leg_actions_control!A25)</f>
        <v>#REF!</v>
      </c>
    </row>
    <row r="26" spans="1:2" hidden="1" x14ac:dyDescent="0.25">
      <c r="A26" s="798" t="s">
        <v>1111</v>
      </c>
      <c r="B26" s="90" t="e">
        <f>COUNTIF(#REF!,Leg_actions_control!A26)</f>
        <v>#REF!</v>
      </c>
    </row>
    <row r="27" spans="1:2" hidden="1" x14ac:dyDescent="0.25">
      <c r="A27" s="798" t="s">
        <v>1112</v>
      </c>
      <c r="B27" s="90" t="e">
        <f>COUNTIF(#REF!,Leg_actions_control!A27)</f>
        <v>#REF!</v>
      </c>
    </row>
    <row r="28" spans="1:2" hidden="1" x14ac:dyDescent="0.25">
      <c r="A28" s="798" t="s">
        <v>1113</v>
      </c>
      <c r="B28" s="90" t="e">
        <f>COUNTIF(#REF!,Leg_actions_control!A28)</f>
        <v>#REF!</v>
      </c>
    </row>
    <row r="29" spans="1:2" hidden="1" x14ac:dyDescent="0.25">
      <c r="A29" s="798" t="s">
        <v>1107</v>
      </c>
      <c r="B29" s="90" t="e">
        <f>COUNTIF(#REF!,Leg_actions_control!A29)</f>
        <v>#REF!</v>
      </c>
    </row>
    <row r="30" spans="1:2" hidden="1" x14ac:dyDescent="0.25">
      <c r="A30" s="798" t="s">
        <v>1108</v>
      </c>
      <c r="B30" s="90" t="e">
        <f>COUNTIF(#REF!,Leg_actions_control!A30)</f>
        <v>#REF!</v>
      </c>
    </row>
    <row r="31" spans="1:2" hidden="1" x14ac:dyDescent="0.25">
      <c r="A31" s="798" t="s">
        <v>1778</v>
      </c>
      <c r="B31" s="90" t="e">
        <f>COUNTIF(#REF!,Leg_actions_control!A31)</f>
        <v>#REF!</v>
      </c>
    </row>
    <row r="32" spans="1:2" x14ac:dyDescent="0.25">
      <c r="A32" s="798" t="s">
        <v>1224</v>
      </c>
      <c r="B32" s="90" t="e">
        <f>COUNTIF(#REF!,Leg_actions_control!A32)</f>
        <v>#REF!</v>
      </c>
    </row>
    <row r="33" spans="1:2" hidden="1" x14ac:dyDescent="0.25">
      <c r="A33" s="798" t="s">
        <v>1215</v>
      </c>
      <c r="B33" s="90" t="e">
        <f>COUNTIF(#REF!,Leg_actions_control!A33)</f>
        <v>#REF!</v>
      </c>
    </row>
    <row r="34" spans="1:2" x14ac:dyDescent="0.25">
      <c r="A34" s="798" t="s">
        <v>159</v>
      </c>
      <c r="B34" s="90" t="e">
        <f>COUNTIF(#REF!,Leg_actions_control!A34)</f>
        <v>#REF!</v>
      </c>
    </row>
    <row r="35" spans="1:2" x14ac:dyDescent="0.25">
      <c r="A35" s="798" t="s">
        <v>1223</v>
      </c>
      <c r="B35" s="90" t="e">
        <f>COUNTIF(#REF!,Leg_actions_control!A35)</f>
        <v>#REF!</v>
      </c>
    </row>
    <row r="36" spans="1:2" hidden="1" x14ac:dyDescent="0.25">
      <c r="A36" s="798" t="s">
        <v>1076</v>
      </c>
      <c r="B36" s="90" t="e">
        <f>COUNTIF(#REF!,Leg_actions_control!A36)</f>
        <v>#REF!</v>
      </c>
    </row>
    <row r="37" spans="1:2" hidden="1" x14ac:dyDescent="0.25">
      <c r="A37" s="798" t="s">
        <v>1130</v>
      </c>
      <c r="B37" s="90" t="e">
        <f>COUNTIF(#REF!,Leg_actions_control!A37)</f>
        <v>#REF!</v>
      </c>
    </row>
    <row r="38" spans="1:2" hidden="1" x14ac:dyDescent="0.25">
      <c r="A38" s="798" t="s">
        <v>1216</v>
      </c>
      <c r="B38" s="90" t="e">
        <f>COUNTIF(#REF!,Leg_actions_control!A38)</f>
        <v>#REF!</v>
      </c>
    </row>
    <row r="39" spans="1:2" hidden="1" x14ac:dyDescent="0.25">
      <c r="A39" s="798" t="s">
        <v>115</v>
      </c>
      <c r="B39" s="90" t="e">
        <f>COUNTIF(#REF!,Leg_actions_control!A39)</f>
        <v>#REF!</v>
      </c>
    </row>
    <row r="40" spans="1:2" hidden="1" x14ac:dyDescent="0.25">
      <c r="A40" s="798" t="s">
        <v>1705</v>
      </c>
      <c r="B40" s="90" t="e">
        <f>COUNTIF(#REF!,Leg_actions_control!A40)</f>
        <v>#REF!</v>
      </c>
    </row>
    <row r="41" spans="1:2" hidden="1" x14ac:dyDescent="0.25">
      <c r="A41" s="798" t="s">
        <v>1925</v>
      </c>
      <c r="B41" s="90" t="e">
        <f>COUNTIF(#REF!,Leg_actions_control!A41)</f>
        <v>#REF!</v>
      </c>
    </row>
    <row r="42" spans="1:2" hidden="1" x14ac:dyDescent="0.25">
      <c r="A42" s="798" t="s">
        <v>1926</v>
      </c>
      <c r="B42" s="90" t="e">
        <f>COUNTIF(#REF!,Leg_actions_control!A42)</f>
        <v>#REF!</v>
      </c>
    </row>
    <row r="43" spans="1:2" hidden="1" x14ac:dyDescent="0.25">
      <c r="A43" s="798" t="s">
        <v>1091</v>
      </c>
      <c r="B43" s="90" t="e">
        <f>COUNTIF(#REF!,Leg_actions_control!A43)</f>
        <v>#REF!</v>
      </c>
    </row>
    <row r="44" spans="1:2" hidden="1" x14ac:dyDescent="0.25">
      <c r="A44" s="798" t="s">
        <v>1782</v>
      </c>
      <c r="B44" s="90" t="e">
        <f>COUNTIF(#REF!,Leg_actions_control!A44)</f>
        <v>#REF!</v>
      </c>
    </row>
    <row r="45" spans="1:2" hidden="1" x14ac:dyDescent="0.25">
      <c r="A45" s="798" t="s">
        <v>275</v>
      </c>
      <c r="B45" s="90" t="e">
        <f>COUNTIF(#REF!,Leg_actions_control!A45)</f>
        <v>#REF!</v>
      </c>
    </row>
    <row r="46" spans="1:2" hidden="1" x14ac:dyDescent="0.25">
      <c r="A46" s="798" t="s">
        <v>1090</v>
      </c>
      <c r="B46" s="90" t="e">
        <f>COUNTIF(#REF!,Leg_actions_control!A46)</f>
        <v>#REF!</v>
      </c>
    </row>
    <row r="47" spans="1:2" hidden="1" x14ac:dyDescent="0.25">
      <c r="A47" s="798" t="s">
        <v>1131</v>
      </c>
      <c r="B47" s="90" t="e">
        <f>COUNTIF(#REF!,Leg_actions_control!A47)</f>
        <v>#REF!</v>
      </c>
    </row>
    <row r="48" spans="1:2" x14ac:dyDescent="0.25">
      <c r="A48" s="798" t="s">
        <v>1217</v>
      </c>
      <c r="B48" s="90" t="e">
        <f>COUNTIF(#REF!,Leg_actions_control!A48)</f>
        <v>#REF!</v>
      </c>
    </row>
    <row r="49" spans="1:2" hidden="1" x14ac:dyDescent="0.25">
      <c r="A49" s="798" t="s">
        <v>155</v>
      </c>
      <c r="B49" s="90" t="e">
        <f>COUNTIF(#REF!,Leg_actions_control!A49)</f>
        <v>#REF!</v>
      </c>
    </row>
    <row r="50" spans="1:2" hidden="1" x14ac:dyDescent="0.25">
      <c r="A50" s="798" t="s">
        <v>153</v>
      </c>
      <c r="B50" s="90" t="e">
        <f>COUNTIF(#REF!,Leg_actions_control!A50)</f>
        <v>#REF!</v>
      </c>
    </row>
    <row r="51" spans="1:2" hidden="1" x14ac:dyDescent="0.25">
      <c r="A51" s="798" t="s">
        <v>1100</v>
      </c>
      <c r="B51" s="90" t="e">
        <f>COUNTIF(#REF!,Leg_actions_control!A51)</f>
        <v>#REF!</v>
      </c>
    </row>
    <row r="52" spans="1:2" x14ac:dyDescent="0.25">
      <c r="A52" s="798" t="s">
        <v>1078</v>
      </c>
      <c r="B52" s="90" t="e">
        <f>COUNTIF(#REF!,Leg_actions_control!A52)</f>
        <v>#REF!</v>
      </c>
    </row>
    <row r="53" spans="1:2" x14ac:dyDescent="0.25">
      <c r="A53" s="798" t="s">
        <v>1079</v>
      </c>
      <c r="B53" s="90" t="e">
        <f>COUNTIF(#REF!,Leg_actions_control!A53)</f>
        <v>#REF!</v>
      </c>
    </row>
    <row r="54" spans="1:2" x14ac:dyDescent="0.25">
      <c r="A54" s="798" t="s">
        <v>1222</v>
      </c>
      <c r="B54" s="90" t="e">
        <f>COUNTIF(#REF!,Leg_actions_control!A54)</f>
        <v>#REF!</v>
      </c>
    </row>
    <row r="55" spans="1:2" hidden="1" x14ac:dyDescent="0.25">
      <c r="A55" s="798" t="s">
        <v>1777</v>
      </c>
      <c r="B55" s="90" t="e">
        <f>COUNTIF(#REF!,Leg_actions_control!A55)</f>
        <v>#REF!</v>
      </c>
    </row>
    <row r="56" spans="1:2" hidden="1" x14ac:dyDescent="0.25">
      <c r="A56" s="798" t="s">
        <v>1035</v>
      </c>
      <c r="B56" s="90" t="e">
        <f>COUNTIF(#REF!,Leg_actions_control!A56)</f>
        <v>#REF!</v>
      </c>
    </row>
    <row r="57" spans="1:2" hidden="1" x14ac:dyDescent="0.25">
      <c r="A57" s="798" t="s">
        <v>1132</v>
      </c>
      <c r="B57" s="90" t="e">
        <f>COUNTIF(#REF!,Leg_actions_control!A57)</f>
        <v>#REF!</v>
      </c>
    </row>
    <row r="58" spans="1:2" hidden="1" x14ac:dyDescent="0.25">
      <c r="A58" s="798" t="s">
        <v>1109</v>
      </c>
      <c r="B58" s="90" t="e">
        <f>COUNTIF(#REF!,Leg_actions_control!A58)</f>
        <v>#REF!</v>
      </c>
    </row>
    <row r="59" spans="1:2" hidden="1" x14ac:dyDescent="0.25">
      <c r="A59" s="798" t="s">
        <v>173</v>
      </c>
      <c r="B59" s="90" t="e">
        <f>COUNTIF(#REF!,Leg_actions_control!A59)</f>
        <v>#REF!</v>
      </c>
    </row>
    <row r="60" spans="1:2" hidden="1" x14ac:dyDescent="0.25">
      <c r="A60" s="798" t="s">
        <v>174</v>
      </c>
      <c r="B60" s="90" t="e">
        <f>COUNTIF(#REF!,Leg_actions_control!A60)</f>
        <v>#REF!</v>
      </c>
    </row>
    <row r="61" spans="1:2" hidden="1" x14ac:dyDescent="0.25">
      <c r="A61" s="798" t="s">
        <v>176</v>
      </c>
      <c r="B61" s="90" t="e">
        <f>COUNTIF(#REF!,Leg_actions_control!A61)</f>
        <v>#REF!</v>
      </c>
    </row>
    <row r="62" spans="1:2" hidden="1" x14ac:dyDescent="0.25">
      <c r="A62" s="798" t="s">
        <v>124</v>
      </c>
      <c r="B62" s="90" t="e">
        <f>COUNTIF(#REF!,Leg_actions_control!A62)</f>
        <v>#REF!</v>
      </c>
    </row>
    <row r="63" spans="1:2" hidden="1" x14ac:dyDescent="0.25">
      <c r="A63" s="798" t="s">
        <v>120</v>
      </c>
      <c r="B63" s="90" t="e">
        <f>COUNTIF(#REF!,Leg_actions_control!A63)</f>
        <v>#REF!</v>
      </c>
    </row>
    <row r="64" spans="1:2" hidden="1" x14ac:dyDescent="0.25">
      <c r="A64" s="798" t="s">
        <v>121</v>
      </c>
      <c r="B64" s="90" t="e">
        <f>COUNTIF(#REF!,Leg_actions_control!A64)</f>
        <v>#REF!</v>
      </c>
    </row>
    <row r="65" spans="1:2" hidden="1" x14ac:dyDescent="0.25">
      <c r="A65" s="798" t="s">
        <v>178</v>
      </c>
      <c r="B65" s="90" t="e">
        <f>COUNTIF(#REF!,Leg_actions_control!A65)</f>
        <v>#REF!</v>
      </c>
    </row>
    <row r="66" spans="1:2" hidden="1" x14ac:dyDescent="0.25">
      <c r="A66" s="798" t="s">
        <v>180</v>
      </c>
      <c r="B66" s="90" t="e">
        <f>COUNTIF(#REF!,Leg_actions_control!A66)</f>
        <v>#REF!</v>
      </c>
    </row>
    <row r="67" spans="1:2" hidden="1" x14ac:dyDescent="0.25">
      <c r="A67" s="798" t="s">
        <v>181</v>
      </c>
      <c r="B67" s="90" t="e">
        <f>COUNTIF(#REF!,Leg_actions_control!A67)</f>
        <v>#REF!</v>
      </c>
    </row>
    <row r="68" spans="1:2" hidden="1" x14ac:dyDescent="0.25">
      <c r="A68" s="798" t="s">
        <v>1708</v>
      </c>
      <c r="B68" s="90" t="e">
        <f>COUNTIF(#REF!,Leg_actions_control!A68)</f>
        <v>#REF!</v>
      </c>
    </row>
    <row r="69" spans="1:2" hidden="1" x14ac:dyDescent="0.25">
      <c r="A69" s="798" t="s">
        <v>179</v>
      </c>
      <c r="B69" s="90" t="e">
        <f>COUNTIF(#REF!,Leg_actions_control!A69)</f>
        <v>#REF!</v>
      </c>
    </row>
    <row r="70" spans="1:2" hidden="1" x14ac:dyDescent="0.25">
      <c r="A70" s="798" t="s">
        <v>1195</v>
      </c>
      <c r="B70" s="90" t="e">
        <f>COUNTIF(#REF!,Leg_actions_control!A70)</f>
        <v>#REF!</v>
      </c>
    </row>
    <row r="71" spans="1:2" hidden="1" x14ac:dyDescent="0.25">
      <c r="A71" s="798" t="s">
        <v>1037</v>
      </c>
      <c r="B71" s="90" t="e">
        <f>COUNTIF(#REF!,Leg_actions_control!A71)</f>
        <v>#REF!</v>
      </c>
    </row>
    <row r="72" spans="1:2" hidden="1" x14ac:dyDescent="0.25">
      <c r="A72" s="798" t="s">
        <v>1140</v>
      </c>
      <c r="B72" s="90" t="e">
        <f>COUNTIF(#REF!,Leg_actions_control!A72)</f>
        <v>#REF!</v>
      </c>
    </row>
    <row r="73" spans="1:2" hidden="1" x14ac:dyDescent="0.25">
      <c r="A73" s="798" t="s">
        <v>1038</v>
      </c>
      <c r="B73" s="90" t="e">
        <f>COUNTIF(#REF!,Leg_actions_control!A73)</f>
        <v>#REF!</v>
      </c>
    </row>
    <row r="74" spans="1:2" hidden="1" x14ac:dyDescent="0.25">
      <c r="A74" s="798" t="s">
        <v>1036</v>
      </c>
      <c r="B74" s="90" t="e">
        <f>COUNTIF(#REF!,Leg_actions_control!A74)</f>
        <v>#REF!</v>
      </c>
    </row>
    <row r="75" spans="1:2" hidden="1" x14ac:dyDescent="0.25">
      <c r="A75" s="798" t="s">
        <v>1134</v>
      </c>
      <c r="B75" s="90" t="e">
        <f>COUNTIF(#REF!,Leg_actions_control!A75)</f>
        <v>#REF!</v>
      </c>
    </row>
    <row r="76" spans="1:2" hidden="1" x14ac:dyDescent="0.25">
      <c r="A76" s="798" t="s">
        <v>1039</v>
      </c>
      <c r="B76" s="90" t="e">
        <f>COUNTIF(#REF!,Leg_actions_control!A76)</f>
        <v>#REF!</v>
      </c>
    </row>
    <row r="77" spans="1:2" hidden="1" x14ac:dyDescent="0.25">
      <c r="A77" s="798" t="s">
        <v>1056</v>
      </c>
      <c r="B77" s="90" t="e">
        <f>COUNTIF(#REF!,Leg_actions_control!A77)</f>
        <v>#REF!</v>
      </c>
    </row>
    <row r="78" spans="1:2" hidden="1" x14ac:dyDescent="0.25">
      <c r="A78" s="798" t="s">
        <v>1040</v>
      </c>
      <c r="B78" s="90" t="e">
        <f>COUNTIF(#REF!,Leg_actions_control!A78)</f>
        <v>#REF!</v>
      </c>
    </row>
    <row r="79" spans="1:2" hidden="1" x14ac:dyDescent="0.25">
      <c r="A79" s="798" t="s">
        <v>1135</v>
      </c>
      <c r="B79" s="90" t="e">
        <f>COUNTIF(#REF!,Leg_actions_control!A79)</f>
        <v>#REF!</v>
      </c>
    </row>
    <row r="80" spans="1:2" hidden="1" x14ac:dyDescent="0.25">
      <c r="A80" s="798" t="s">
        <v>1041</v>
      </c>
      <c r="B80" s="90" t="e">
        <f>COUNTIF(#REF!,Leg_actions_control!A80)</f>
        <v>#REF!</v>
      </c>
    </row>
    <row r="81" spans="1:2" hidden="1" x14ac:dyDescent="0.25">
      <c r="A81" s="798" t="s">
        <v>1779</v>
      </c>
      <c r="B81" s="90" t="e">
        <f>COUNTIF(#REF!,Leg_actions_control!A81)</f>
        <v>#REF!</v>
      </c>
    </row>
    <row r="82" spans="1:2" hidden="1" x14ac:dyDescent="0.25">
      <c r="A82" s="798" t="s">
        <v>1103</v>
      </c>
      <c r="B82" s="90" t="e">
        <f>COUNTIF(#REF!,Leg_actions_control!A82)</f>
        <v>#REF!</v>
      </c>
    </row>
    <row r="83" spans="1:2" hidden="1" x14ac:dyDescent="0.25">
      <c r="A83" s="798" t="s">
        <v>1042</v>
      </c>
      <c r="B83" s="90" t="e">
        <f>COUNTIF(#REF!,Leg_actions_control!A83)</f>
        <v>#REF!</v>
      </c>
    </row>
    <row r="84" spans="1:2" hidden="1" x14ac:dyDescent="0.25">
      <c r="A84" s="798" t="s">
        <v>1114</v>
      </c>
      <c r="B84" s="90" t="e">
        <f>COUNTIF(#REF!,Leg_actions_control!A84)</f>
        <v>#REF!</v>
      </c>
    </row>
    <row r="85" spans="1:2" hidden="1" x14ac:dyDescent="0.25">
      <c r="A85" s="798" t="s">
        <v>1136</v>
      </c>
      <c r="B85" s="90" t="e">
        <f>COUNTIF(#REF!,Leg_actions_control!A85)</f>
        <v>#REF!</v>
      </c>
    </row>
    <row r="86" spans="1:2" hidden="1" x14ac:dyDescent="0.25">
      <c r="A86" s="798" t="s">
        <v>997</v>
      </c>
      <c r="B86" s="90" t="e">
        <f>COUNTIF(#REF!,Leg_actions_control!A86)</f>
        <v>#REF!</v>
      </c>
    </row>
    <row r="87" spans="1:2" hidden="1" x14ac:dyDescent="0.25">
      <c r="A87" s="798" t="s">
        <v>1115</v>
      </c>
      <c r="B87" s="90" t="e">
        <f>COUNTIF(#REF!,Leg_actions_control!A87)</f>
        <v>#REF!</v>
      </c>
    </row>
    <row r="88" spans="1:2" hidden="1" x14ac:dyDescent="0.25">
      <c r="A88" s="798" t="s">
        <v>1116</v>
      </c>
      <c r="B88" s="90" t="e">
        <f>COUNTIF(#REF!,Leg_actions_control!A88)</f>
        <v>#REF!</v>
      </c>
    </row>
    <row r="89" spans="1:2" hidden="1" x14ac:dyDescent="0.25">
      <c r="A89" s="798" t="s">
        <v>1780</v>
      </c>
      <c r="B89" s="90" t="e">
        <f>COUNTIF(#REF!,Leg_actions_control!A89)</f>
        <v>#REF!</v>
      </c>
    </row>
    <row r="90" spans="1:2" hidden="1" x14ac:dyDescent="0.25">
      <c r="A90" s="798" t="s">
        <v>1104</v>
      </c>
      <c r="B90" s="90" t="e">
        <f>COUNTIF(#REF!,Leg_actions_control!A90)</f>
        <v>#REF!</v>
      </c>
    </row>
    <row r="91" spans="1:2" hidden="1" x14ac:dyDescent="0.25">
      <c r="A91" s="798" t="s">
        <v>1043</v>
      </c>
      <c r="B91" s="90" t="e">
        <f>COUNTIF(#REF!,Leg_actions_control!A91)</f>
        <v>#REF!</v>
      </c>
    </row>
    <row r="92" spans="1:2" hidden="1" x14ac:dyDescent="0.25">
      <c r="A92" s="798" t="s">
        <v>1137</v>
      </c>
      <c r="B92" s="90" t="e">
        <f>COUNTIF(#REF!,Leg_actions_control!A92)</f>
        <v>#REF!</v>
      </c>
    </row>
    <row r="93" spans="1:2" hidden="1" x14ac:dyDescent="0.25">
      <c r="A93" s="798" t="s">
        <v>1142</v>
      </c>
      <c r="B93" s="90" t="e">
        <f>COUNTIF(#REF!,Leg_actions_control!A93)</f>
        <v>#REF!</v>
      </c>
    </row>
    <row r="94" spans="1:2" hidden="1" x14ac:dyDescent="0.25">
      <c r="A94" s="798" t="s">
        <v>1213</v>
      </c>
      <c r="B94" s="90" t="e">
        <f>COUNTIF(#REF!,Leg_actions_control!A94)</f>
        <v>#REF!</v>
      </c>
    </row>
    <row r="95" spans="1:2" hidden="1" x14ac:dyDescent="0.25">
      <c r="A95" s="798" t="s">
        <v>1171</v>
      </c>
      <c r="B95" s="90" t="e">
        <f>COUNTIF(#REF!,Leg_actions_control!A95)</f>
        <v>#REF!</v>
      </c>
    </row>
    <row r="96" spans="1:2" hidden="1" x14ac:dyDescent="0.25">
      <c r="A96" s="798" t="s">
        <v>1192</v>
      </c>
      <c r="B96" s="90" t="e">
        <f>COUNTIF(#REF!,Leg_actions_control!A96)</f>
        <v>#REF!</v>
      </c>
    </row>
    <row r="97" spans="1:2" hidden="1" x14ac:dyDescent="0.25">
      <c r="A97" s="798" t="s">
        <v>1191</v>
      </c>
      <c r="B97" s="90" t="e">
        <f>COUNTIF(#REF!,Leg_actions_control!A97)</f>
        <v>#REF!</v>
      </c>
    </row>
    <row r="98" spans="1:2" hidden="1" x14ac:dyDescent="0.25">
      <c r="A98" s="798" t="s">
        <v>117</v>
      </c>
      <c r="B98" s="90" t="e">
        <f>COUNTIF(#REF!,Leg_actions_control!A98)</f>
        <v>#REF!</v>
      </c>
    </row>
    <row r="99" spans="1:2" hidden="1" x14ac:dyDescent="0.25">
      <c r="A99" s="798" t="s">
        <v>152</v>
      </c>
      <c r="B99" s="90" t="e">
        <f>COUNTIF(#REF!,Leg_actions_control!A99)</f>
        <v>#REF!</v>
      </c>
    </row>
    <row r="100" spans="1:2" hidden="1" x14ac:dyDescent="0.25">
      <c r="A100" s="798" t="s">
        <v>1088</v>
      </c>
      <c r="B100" s="90" t="e">
        <f>COUNTIF(#REF!,Leg_actions_control!A100)</f>
        <v>#REF!</v>
      </c>
    </row>
    <row r="101" spans="1:2" hidden="1" x14ac:dyDescent="0.25">
      <c r="A101" s="798" t="s">
        <v>1089</v>
      </c>
      <c r="B101" s="90" t="e">
        <f>COUNTIF(#REF!,Leg_actions_control!A101)</f>
        <v>#REF!</v>
      </c>
    </row>
    <row r="102" spans="1:2" hidden="1" x14ac:dyDescent="0.25">
      <c r="A102" s="798" t="s">
        <v>1776</v>
      </c>
      <c r="B102" s="90" t="e">
        <f>COUNTIF(#REF!,Leg_actions_control!A102)</f>
        <v>#REF!</v>
      </c>
    </row>
    <row r="103" spans="1:2" hidden="1" x14ac:dyDescent="0.25">
      <c r="A103" s="798" t="s">
        <v>1986</v>
      </c>
      <c r="B103" s="90" t="e">
        <f>COUNTIF(#REF!,Leg_actions_control!A103)</f>
        <v>#REF!</v>
      </c>
    </row>
    <row r="104" spans="1:2" hidden="1" x14ac:dyDescent="0.25">
      <c r="A104" s="798" t="s">
        <v>1225</v>
      </c>
      <c r="B104" s="90" t="e">
        <f>COUNTIF(#REF!,Leg_actions_control!A104)</f>
        <v>#REF!</v>
      </c>
    </row>
    <row r="105" spans="1:2" hidden="1" x14ac:dyDescent="0.25">
      <c r="A105" s="798" t="s">
        <v>1062</v>
      </c>
      <c r="B105" s="90" t="e">
        <f>COUNTIF(#REF!,Leg_actions_control!A105)</f>
        <v>#REF!</v>
      </c>
    </row>
    <row r="106" spans="1:2" hidden="1" x14ac:dyDescent="0.25">
      <c r="A106" s="798" t="s">
        <v>1007</v>
      </c>
      <c r="B106" s="90" t="e">
        <f>COUNTIF(#REF!,Leg_actions_control!A106)</f>
        <v>#REF!</v>
      </c>
    </row>
    <row r="107" spans="1:2" hidden="1" x14ac:dyDescent="0.25">
      <c r="A107" s="798" t="s">
        <v>1138</v>
      </c>
      <c r="B107" s="90" t="e">
        <f>COUNTIF(#REF!,Leg_actions_control!A107)</f>
        <v>#REF!</v>
      </c>
    </row>
    <row r="108" spans="1:2" hidden="1" x14ac:dyDescent="0.25">
      <c r="A108" s="798" t="s">
        <v>1064</v>
      </c>
      <c r="B108" s="90" t="e">
        <f>COUNTIF(#REF!,Leg_actions_control!A108)</f>
        <v>#REF!</v>
      </c>
    </row>
    <row r="109" spans="1:2" hidden="1" x14ac:dyDescent="0.25">
      <c r="A109" s="798" t="s">
        <v>483</v>
      </c>
      <c r="B109" s="90" t="e">
        <f>COUNTIF(#REF!,Leg_actions_control!A109)</f>
        <v>#REF!</v>
      </c>
    </row>
    <row r="110" spans="1:2" hidden="1" x14ac:dyDescent="0.25">
      <c r="A110" s="798" t="s">
        <v>1044</v>
      </c>
      <c r="B110" s="90" t="e">
        <f>COUNTIF(#REF!,Leg_actions_control!A110)</f>
        <v>#REF!</v>
      </c>
    </row>
    <row r="111" spans="1:2" hidden="1" x14ac:dyDescent="0.25">
      <c r="A111" s="798" t="s">
        <v>1139</v>
      </c>
      <c r="B111" s="90" t="e">
        <f>COUNTIF(#REF!,Leg_actions_control!A111)</f>
        <v>#REF!</v>
      </c>
    </row>
    <row r="112" spans="1:2" hidden="1" x14ac:dyDescent="0.25">
      <c r="A112" s="798" t="s">
        <v>1706</v>
      </c>
      <c r="B112" s="90" t="e">
        <f>COUNTIF(#REF!,Leg_actions_control!A112)</f>
        <v>#REF!</v>
      </c>
    </row>
    <row r="113" spans="1:2" hidden="1" x14ac:dyDescent="0.25">
      <c r="A113" s="798" t="s">
        <v>1927</v>
      </c>
      <c r="B113" s="90" t="e">
        <f>COUNTIF(#REF!,Leg_actions_control!A113)</f>
        <v>#REF!</v>
      </c>
    </row>
    <row r="114" spans="1:2" hidden="1" x14ac:dyDescent="0.25">
      <c r="A114" s="798" t="s">
        <v>118</v>
      </c>
      <c r="B114" s="90" t="e">
        <f>COUNTIF(#REF!,Leg_actions_control!A114)</f>
        <v>#REF!</v>
      </c>
    </row>
    <row r="115" spans="1:2" hidden="1" x14ac:dyDescent="0.25">
      <c r="A115" s="798" t="s">
        <v>1093</v>
      </c>
      <c r="B115" s="90" t="e">
        <f>COUNTIF(#REF!,Leg_actions_control!A115)</f>
        <v>#REF!</v>
      </c>
    </row>
    <row r="116" spans="1:2" hidden="1" x14ac:dyDescent="0.25">
      <c r="A116" s="798" t="s">
        <v>1094</v>
      </c>
      <c r="B116" s="90" t="e">
        <f>COUNTIF(#REF!,Leg_actions_control!A116)</f>
        <v>#REF!</v>
      </c>
    </row>
    <row r="117" spans="1:2" hidden="1" x14ac:dyDescent="0.25">
      <c r="A117" s="798" t="s">
        <v>1987</v>
      </c>
      <c r="B117" s="90" t="e">
        <f>COUNTIF(#REF!,Leg_actions_control!A117)</f>
        <v>#REF!</v>
      </c>
    </row>
    <row r="118" spans="1:2" hidden="1" x14ac:dyDescent="0.25">
      <c r="A118" s="798" t="s">
        <v>1092</v>
      </c>
      <c r="B118" s="90" t="e">
        <f>COUNTIF(#REF!,Leg_actions_control!A118)</f>
        <v>#REF!</v>
      </c>
    </row>
    <row r="119" spans="1:2" hidden="1" x14ac:dyDescent="0.25">
      <c r="A119" s="798" t="s">
        <v>1710</v>
      </c>
      <c r="B119" s="90" t="e">
        <f>COUNTIF(#REF!,Leg_actions_control!A119)</f>
        <v>#REF!</v>
      </c>
    </row>
    <row r="120" spans="1:2" hidden="1" x14ac:dyDescent="0.25">
      <c r="A120" s="798" t="s">
        <v>123</v>
      </c>
      <c r="B120" s="90" t="e">
        <f>COUNTIF(#REF!,Leg_actions_control!A120)</f>
        <v>#REF!</v>
      </c>
    </row>
    <row r="121" spans="1:2" hidden="1" x14ac:dyDescent="0.25">
      <c r="A121" s="798" t="s">
        <v>365</v>
      </c>
      <c r="B121" s="90" t="e">
        <f>COUNTIF(#REF!,Leg_actions_control!A121)</f>
        <v>#REF!</v>
      </c>
    </row>
    <row r="122" spans="1:2" hidden="1" x14ac:dyDescent="0.25">
      <c r="A122" s="798" t="s">
        <v>366</v>
      </c>
      <c r="B122" s="90" t="e">
        <f>COUNTIF(#REF!,Leg_actions_control!A122)</f>
        <v>#REF!</v>
      </c>
    </row>
    <row r="123" spans="1:2" hidden="1" x14ac:dyDescent="0.25">
      <c r="A123" s="798" t="s">
        <v>1145</v>
      </c>
      <c r="B123" s="90" t="e">
        <f>COUNTIF(#REF!,Leg_actions_control!A123)</f>
        <v>#REF!</v>
      </c>
    </row>
    <row r="124" spans="1:2" hidden="1" x14ac:dyDescent="0.25">
      <c r="A124" s="798" t="s">
        <v>1218</v>
      </c>
      <c r="B124" s="90" t="e">
        <f>COUNTIF(#REF!,Leg_actions_control!A124)</f>
        <v>#REF!</v>
      </c>
    </row>
    <row r="125" spans="1:2" hidden="1" x14ac:dyDescent="0.25">
      <c r="A125" s="798" t="s">
        <v>1058</v>
      </c>
      <c r="B125" s="90" t="e">
        <f>COUNTIF(#REF!,Leg_actions_control!A125)</f>
        <v>#REF!</v>
      </c>
    </row>
    <row r="126" spans="1:2" hidden="1" x14ac:dyDescent="0.25">
      <c r="A126" s="798" t="s">
        <v>462</v>
      </c>
      <c r="B126" s="90" t="e">
        <f>COUNTIF(#REF!,Leg_actions_control!A126)</f>
        <v>#REF!</v>
      </c>
    </row>
    <row r="127" spans="1:2" hidden="1" x14ac:dyDescent="0.25">
      <c r="A127" s="798" t="s">
        <v>1196</v>
      </c>
      <c r="B127" s="90" t="e">
        <f>COUNTIF(#REF!,Leg_actions_control!A127)</f>
        <v>#REF!</v>
      </c>
    </row>
    <row r="128" spans="1:2" hidden="1" x14ac:dyDescent="0.25">
      <c r="A128" s="798" t="s">
        <v>145</v>
      </c>
      <c r="B128" s="90" t="e">
        <f>COUNTIF(#REF!,Leg_actions_control!A128)</f>
        <v>#REF!</v>
      </c>
    </row>
    <row r="129" spans="1:2" hidden="1" x14ac:dyDescent="0.25">
      <c r="A129" s="798" t="s">
        <v>1143</v>
      </c>
      <c r="B129" s="90" t="e">
        <f>COUNTIF(#REF!,Leg_actions_control!A129)</f>
        <v>#REF!</v>
      </c>
    </row>
    <row r="130" spans="1:2" hidden="1" x14ac:dyDescent="0.25">
      <c r="A130" s="798" t="s">
        <v>146</v>
      </c>
      <c r="B130" s="90" t="e">
        <f>COUNTIF(#REF!,Leg_actions_control!A130)</f>
        <v>#REF!</v>
      </c>
    </row>
    <row r="131" spans="1:2" hidden="1" x14ac:dyDescent="0.25">
      <c r="A131" s="798" t="s">
        <v>1144</v>
      </c>
      <c r="B131" s="90" t="e">
        <f>COUNTIF(#REF!,Leg_actions_control!A131)</f>
        <v>#REF!</v>
      </c>
    </row>
    <row r="132" spans="1:2" x14ac:dyDescent="0.25">
      <c r="A132" s="798" t="s">
        <v>1117</v>
      </c>
      <c r="B132" s="90" t="e">
        <f>COUNTIF(#REF!,Leg_actions_control!A132)</f>
        <v>#REF!</v>
      </c>
    </row>
    <row r="133" spans="1:2" hidden="1" x14ac:dyDescent="0.25">
      <c r="A133" s="798" t="s">
        <v>1110</v>
      </c>
      <c r="B133" s="90" t="e">
        <f>COUNTIF(#REF!,Leg_actions_control!A133)</f>
        <v>#REF!</v>
      </c>
    </row>
    <row r="134" spans="1:2" hidden="1" x14ac:dyDescent="0.25">
      <c r="A134" s="798" t="s">
        <v>1781</v>
      </c>
      <c r="B134" s="90" t="e">
        <f>COUNTIF(#REF!,Leg_actions_control!A134)</f>
        <v>#REF!</v>
      </c>
    </row>
    <row r="135" spans="1:2" hidden="1" x14ac:dyDescent="0.25">
      <c r="A135" s="798" t="s">
        <v>1122</v>
      </c>
      <c r="B135" s="90" t="e">
        <f>COUNTIF(#REF!,Leg_actions_control!A135)</f>
        <v>#REF!</v>
      </c>
    </row>
    <row r="136" spans="1:2" hidden="1" x14ac:dyDescent="0.25">
      <c r="A136" s="798" t="s">
        <v>1188</v>
      </c>
      <c r="B136" s="90" t="e">
        <f>COUNTIF(#REF!,Leg_actions_control!A136)</f>
        <v>#REF!</v>
      </c>
    </row>
    <row r="137" spans="1:2" hidden="1" x14ac:dyDescent="0.25">
      <c r="A137" s="798" t="s">
        <v>1165</v>
      </c>
      <c r="B137" s="90" t="e">
        <f>COUNTIF(#REF!,Leg_actions_control!A137)</f>
        <v>#REF!</v>
      </c>
    </row>
    <row r="138" spans="1:2" hidden="1" x14ac:dyDescent="0.25">
      <c r="A138" s="798" t="s">
        <v>1186</v>
      </c>
      <c r="B138" s="90" t="e">
        <f>COUNTIF(#REF!,Leg_actions_control!A138)</f>
        <v>#REF!</v>
      </c>
    </row>
    <row r="139" spans="1:2" hidden="1" x14ac:dyDescent="0.25">
      <c r="A139" s="798" t="s">
        <v>1211</v>
      </c>
      <c r="B139" s="90" t="e">
        <f>COUNTIF(#REF!,Leg_actions_control!A139)</f>
        <v>#REF!</v>
      </c>
    </row>
    <row r="140" spans="1:2" hidden="1" x14ac:dyDescent="0.25">
      <c r="A140" s="798" t="s">
        <v>1170</v>
      </c>
      <c r="B140" s="90" t="e">
        <f>COUNTIF(#REF!,Leg_actions_control!A140)</f>
        <v>#REF!</v>
      </c>
    </row>
    <row r="141" spans="1:2" hidden="1" x14ac:dyDescent="0.25">
      <c r="A141" s="798" t="s">
        <v>1185</v>
      </c>
      <c r="B141" s="90" t="e">
        <f>COUNTIF(#REF!,Leg_actions_control!A141)</f>
        <v>#REF!</v>
      </c>
    </row>
    <row r="142" spans="1:2" hidden="1" x14ac:dyDescent="0.25">
      <c r="A142" s="798" t="s">
        <v>1177</v>
      </c>
      <c r="B142" s="90" t="e">
        <f>COUNTIF(#REF!,Leg_actions_control!A142)</f>
        <v>#REF!</v>
      </c>
    </row>
    <row r="143" spans="1:2" hidden="1" x14ac:dyDescent="0.25">
      <c r="A143" s="798" t="s">
        <v>1187</v>
      </c>
      <c r="B143" s="90" t="e">
        <f>COUNTIF(#REF!,Leg_actions_control!A143)</f>
        <v>#REF!</v>
      </c>
    </row>
    <row r="144" spans="1:2" hidden="1" x14ac:dyDescent="0.25">
      <c r="A144" s="798" t="s">
        <v>1178</v>
      </c>
      <c r="B144" s="90" t="e">
        <f>COUNTIF(#REF!,Leg_actions_control!A144)</f>
        <v>#REF!</v>
      </c>
    </row>
    <row r="145" spans="1:2" hidden="1" x14ac:dyDescent="0.25">
      <c r="A145" s="798" t="s">
        <v>1181</v>
      </c>
      <c r="B145" s="90" t="e">
        <f>COUNTIF(#REF!,Leg_actions_control!A145)</f>
        <v>#REF!</v>
      </c>
    </row>
    <row r="146" spans="1:2" hidden="1" x14ac:dyDescent="0.25">
      <c r="A146" s="798" t="s">
        <v>1189</v>
      </c>
      <c r="B146" s="90" t="e">
        <f>COUNTIF(#REF!,Leg_actions_control!A146)</f>
        <v>#REF!</v>
      </c>
    </row>
    <row r="147" spans="1:2" hidden="1" x14ac:dyDescent="0.25">
      <c r="A147" s="798" t="s">
        <v>1184</v>
      </c>
      <c r="B147" s="90" t="e">
        <f>COUNTIF(#REF!,Leg_actions_control!A147)</f>
        <v>#REF!</v>
      </c>
    </row>
    <row r="148" spans="1:2" hidden="1" x14ac:dyDescent="0.25">
      <c r="A148" s="798" t="s">
        <v>138</v>
      </c>
      <c r="B148" s="90" t="e">
        <f>COUNTIF(#REF!,Leg_actions_control!A148)</f>
        <v>#REF!</v>
      </c>
    </row>
    <row r="149" spans="1:2" hidden="1" x14ac:dyDescent="0.25">
      <c r="A149" s="798" t="s">
        <v>308</v>
      </c>
      <c r="B149" s="90" t="e">
        <f>COUNTIF(#REF!,Leg_actions_control!A149)</f>
        <v>#REF!</v>
      </c>
    </row>
    <row r="150" spans="1:2" hidden="1" x14ac:dyDescent="0.25">
      <c r="A150" s="798" t="s">
        <v>309</v>
      </c>
      <c r="B150" s="90" t="e">
        <f>COUNTIF(#REF!,Leg_actions_control!A150)</f>
        <v>#REF!</v>
      </c>
    </row>
    <row r="151" spans="1:2" hidden="1" x14ac:dyDescent="0.25">
      <c r="A151" s="798" t="s">
        <v>310</v>
      </c>
      <c r="B151" s="90" t="e">
        <f>COUNTIF(#REF!,Leg_actions_control!A151)</f>
        <v>#REF!</v>
      </c>
    </row>
    <row r="152" spans="1:2" hidden="1" x14ac:dyDescent="0.25">
      <c r="A152" s="798" t="s">
        <v>111</v>
      </c>
      <c r="B152" s="90" t="e">
        <f>COUNTIF(#REF!,Leg_actions_control!A152)</f>
        <v>#REF!</v>
      </c>
    </row>
    <row r="153" spans="1:2" hidden="1" x14ac:dyDescent="0.25">
      <c r="A153" s="798" t="s">
        <v>157</v>
      </c>
      <c r="B153" s="90" t="e">
        <f>COUNTIF(#REF!,Leg_actions_control!A153)</f>
        <v>#REF!</v>
      </c>
    </row>
    <row r="154" spans="1:2" hidden="1" x14ac:dyDescent="0.25">
      <c r="A154" s="798" t="s">
        <v>141</v>
      </c>
      <c r="B154" s="90" t="e">
        <f>COUNTIF(#REF!,Leg_actions_control!A154)</f>
        <v>#REF!</v>
      </c>
    </row>
    <row r="155" spans="1:2" hidden="1" x14ac:dyDescent="0.25">
      <c r="A155" s="798" t="s">
        <v>142</v>
      </c>
      <c r="B155" s="90" t="e">
        <f>COUNTIF(#REF!,Leg_actions_control!A155)</f>
        <v>#REF!</v>
      </c>
    </row>
    <row r="156" spans="1:2" hidden="1" x14ac:dyDescent="0.25">
      <c r="A156" s="798" t="s">
        <v>158</v>
      </c>
      <c r="B156" s="90" t="e">
        <f>COUNTIF(#REF!,Leg_actions_control!A156)</f>
        <v>#REF!</v>
      </c>
    </row>
    <row r="157" spans="1:2" hidden="1" x14ac:dyDescent="0.25">
      <c r="A157" s="798" t="s">
        <v>143</v>
      </c>
      <c r="B157" s="90" t="e">
        <f>COUNTIF(#REF!,Leg_actions_control!A157)</f>
        <v>#REF!</v>
      </c>
    </row>
    <row r="158" spans="1:2" hidden="1" x14ac:dyDescent="0.25">
      <c r="A158" s="798" t="s">
        <v>144</v>
      </c>
      <c r="B158" s="90" t="e">
        <f>COUNTIF(#REF!,Leg_actions_control!A158)</f>
        <v>#REF!</v>
      </c>
    </row>
    <row r="159" spans="1:2" hidden="1" x14ac:dyDescent="0.25">
      <c r="A159" s="798" t="s">
        <v>156</v>
      </c>
      <c r="B159" s="90" t="e">
        <f>COUNTIF(#REF!,Leg_actions_control!A159)</f>
        <v>#REF!</v>
      </c>
    </row>
    <row r="160" spans="1:2" hidden="1" x14ac:dyDescent="0.25">
      <c r="A160" s="798" t="s">
        <v>1077</v>
      </c>
      <c r="B160" s="90" t="e">
        <f>COUNTIF(#REF!,Leg_actions_control!A160)</f>
        <v>#REF!</v>
      </c>
    </row>
    <row r="161" spans="1:2" hidden="1" x14ac:dyDescent="0.25">
      <c r="A161" s="798" t="s">
        <v>125</v>
      </c>
      <c r="B161" s="90" t="e">
        <f>COUNTIF(#REF!,Leg_actions_control!A161)</f>
        <v>#REF!</v>
      </c>
    </row>
    <row r="162" spans="1:2" hidden="1" x14ac:dyDescent="0.25">
      <c r="A162" s="798" t="s">
        <v>112</v>
      </c>
      <c r="B162" s="90" t="e">
        <f>COUNTIF(#REF!,Leg_actions_control!A162)</f>
        <v>#REF!</v>
      </c>
    </row>
    <row r="163" spans="1:2" hidden="1" x14ac:dyDescent="0.25">
      <c r="A163" s="798" t="s">
        <v>1842</v>
      </c>
      <c r="B163" s="90" t="e">
        <f>COUNTIF(#REF!,Leg_actions_control!A163)</f>
        <v>#REF!</v>
      </c>
    </row>
    <row r="164" spans="1:2" hidden="1" x14ac:dyDescent="0.25">
      <c r="A164" s="798" t="s">
        <v>163</v>
      </c>
      <c r="B164" s="90" t="e">
        <f>COUNTIF(#REF!,Leg_actions_control!A164)</f>
        <v>#REF!</v>
      </c>
    </row>
    <row r="165" spans="1:2" hidden="1" x14ac:dyDescent="0.25">
      <c r="A165" s="798" t="s">
        <v>165</v>
      </c>
      <c r="B165" s="90" t="e">
        <f>COUNTIF(#REF!,Leg_actions_control!A165)</f>
        <v>#REF!</v>
      </c>
    </row>
    <row r="166" spans="1:2" hidden="1" x14ac:dyDescent="0.25">
      <c r="A166" s="798" t="s">
        <v>162</v>
      </c>
      <c r="B166" s="90" t="e">
        <f>COUNTIF(#REF!,Leg_actions_control!A166)</f>
        <v>#REF!</v>
      </c>
    </row>
    <row r="167" spans="1:2" hidden="1" x14ac:dyDescent="0.25">
      <c r="A167" s="798" t="s">
        <v>164</v>
      </c>
      <c r="B167" s="90" t="e">
        <f>COUNTIF(#REF!,Leg_actions_control!A167)</f>
        <v>#REF!</v>
      </c>
    </row>
    <row r="168" spans="1:2" hidden="1" x14ac:dyDescent="0.25">
      <c r="A168" s="798" t="s">
        <v>1391</v>
      </c>
      <c r="B168" s="90" t="e">
        <f>COUNTIF(#REF!,Leg_actions_control!A168)</f>
        <v>#REF!</v>
      </c>
    </row>
    <row r="169" spans="1:2" hidden="1" x14ac:dyDescent="0.25">
      <c r="A169" s="798" t="s">
        <v>170</v>
      </c>
      <c r="B169" s="90" t="e">
        <f>COUNTIF(#REF!,Leg_actions_control!A169)</f>
        <v>#REF!</v>
      </c>
    </row>
    <row r="170" spans="1:2" hidden="1" x14ac:dyDescent="0.25">
      <c r="A170" s="798" t="s">
        <v>1704</v>
      </c>
      <c r="B170" s="90" t="e">
        <f>COUNTIF(#REF!,Leg_actions_control!A170)</f>
        <v>#REF!</v>
      </c>
    </row>
    <row r="171" spans="1:2" hidden="1" x14ac:dyDescent="0.25">
      <c r="A171" s="798" t="s">
        <v>113</v>
      </c>
      <c r="B171" s="90" t="e">
        <f>COUNTIF(#REF!,Leg_actions_control!A171)</f>
        <v>#REF!</v>
      </c>
    </row>
    <row r="172" spans="1:2" hidden="1" x14ac:dyDescent="0.25">
      <c r="A172" s="798" t="s">
        <v>114</v>
      </c>
      <c r="B172" s="90" t="e">
        <f>COUNTIF(#REF!,Leg_actions_control!A172)</f>
        <v>#REF!</v>
      </c>
    </row>
    <row r="173" spans="1:2" hidden="1" x14ac:dyDescent="0.25">
      <c r="A173" s="798" t="s">
        <v>116</v>
      </c>
      <c r="B173" s="90" t="e">
        <f>COUNTIF(#REF!,Leg_actions_control!A173)</f>
        <v>#REF!</v>
      </c>
    </row>
    <row r="174" spans="1:2" hidden="1" x14ac:dyDescent="0.25">
      <c r="A174" s="798" t="s">
        <v>1128</v>
      </c>
      <c r="B174" s="90" t="e">
        <f>COUNTIF(#REF!,Leg_actions_control!A174)</f>
        <v>#REF!</v>
      </c>
    </row>
    <row r="175" spans="1:2" hidden="1" x14ac:dyDescent="0.25">
      <c r="A175" s="798" t="s">
        <v>1707</v>
      </c>
      <c r="B175" s="90" t="e">
        <f>COUNTIF(#REF!,Leg_actions_control!A175)</f>
        <v>#REF!</v>
      </c>
    </row>
    <row r="176" spans="1:2" hidden="1" x14ac:dyDescent="0.25">
      <c r="A176" s="798" t="s">
        <v>1941</v>
      </c>
      <c r="B176" s="90" t="e">
        <f>COUNTIF(#REF!,Leg_actions_control!A176)</f>
        <v>#REF!</v>
      </c>
    </row>
    <row r="177" spans="1:2" hidden="1" x14ac:dyDescent="0.25">
      <c r="A177" s="798" t="s">
        <v>119</v>
      </c>
      <c r="B177" s="90" t="e">
        <f>COUNTIF(#REF!,Leg_actions_control!A177)</f>
        <v>#REF!</v>
      </c>
    </row>
    <row r="178" spans="1:2" hidden="1" x14ac:dyDescent="0.25">
      <c r="A178" s="798" t="s">
        <v>1095</v>
      </c>
      <c r="B178" s="90" t="e">
        <f>COUNTIF(#REF!,Leg_actions_control!A178)</f>
        <v>#REF!</v>
      </c>
    </row>
    <row r="179" spans="1:2" hidden="1" x14ac:dyDescent="0.25">
      <c r="A179" s="798" t="s">
        <v>1740</v>
      </c>
      <c r="B179" s="90" t="e">
        <f>COUNTIF(#REF!,Leg_actions_control!A179)</f>
        <v>#REF!</v>
      </c>
    </row>
    <row r="180" spans="1:2" hidden="1" x14ac:dyDescent="0.25">
      <c r="A180" s="798" t="s">
        <v>1709</v>
      </c>
      <c r="B180" s="90" t="e">
        <f>COUNTIF(#REF!,Leg_actions_control!A180)</f>
        <v>#REF!</v>
      </c>
    </row>
    <row r="181" spans="1:2" hidden="1" x14ac:dyDescent="0.25">
      <c r="A181" s="798" t="s">
        <v>122</v>
      </c>
      <c r="B181" s="90" t="e">
        <f>COUNTIF(#REF!,Leg_actions_control!A181)</f>
        <v>#REF!</v>
      </c>
    </row>
    <row r="182" spans="1:2" hidden="1" x14ac:dyDescent="0.25">
      <c r="A182" s="798" t="s">
        <v>1053</v>
      </c>
      <c r="B182" s="90" t="e">
        <f>COUNTIF(#REF!,Leg_actions_control!A182)</f>
        <v>#REF!</v>
      </c>
    </row>
    <row r="183" spans="1:2" hidden="1" x14ac:dyDescent="0.25">
      <c r="A183" s="798" t="s">
        <v>458</v>
      </c>
      <c r="B183" s="90" t="e">
        <f>COUNTIF(#REF!,Leg_actions_control!A183)</f>
        <v>#REF!</v>
      </c>
    </row>
    <row r="184" spans="1:2" hidden="1" x14ac:dyDescent="0.25">
      <c r="A184" s="798" t="s">
        <v>460</v>
      </c>
      <c r="B184" s="90" t="e">
        <f>COUNTIF(#REF!,Leg_actions_control!A184)</f>
        <v>#REF!</v>
      </c>
    </row>
    <row r="185" spans="1:2" hidden="1" x14ac:dyDescent="0.25">
      <c r="A185" s="798" t="s">
        <v>1057</v>
      </c>
      <c r="B185" s="90" t="e">
        <f>COUNTIF(#REF!,Leg_actions_control!A185)</f>
        <v>#REF!</v>
      </c>
    </row>
    <row r="186" spans="1:2" hidden="1" x14ac:dyDescent="0.25">
      <c r="A186" s="798" t="s">
        <v>461</v>
      </c>
      <c r="B186" s="90" t="e">
        <f>COUNTIF(#REF!,Leg_actions_control!A186)</f>
        <v>#REF!</v>
      </c>
    </row>
    <row r="187" spans="1:2" hidden="1" x14ac:dyDescent="0.25">
      <c r="A187" s="798" t="s">
        <v>1059</v>
      </c>
      <c r="B187" s="90" t="e">
        <f>COUNTIF(#REF!,Leg_actions_control!A187)</f>
        <v>#REF!</v>
      </c>
    </row>
    <row r="188" spans="1:2" hidden="1" x14ac:dyDescent="0.25">
      <c r="A188" s="798" t="s">
        <v>465</v>
      </c>
      <c r="B188" s="90" t="e">
        <f>COUNTIF(#REF!,Leg_actions_control!A188)</f>
        <v>#REF!</v>
      </c>
    </row>
    <row r="189" spans="1:2" hidden="1" x14ac:dyDescent="0.25">
      <c r="A189" s="798" t="s">
        <v>1060</v>
      </c>
      <c r="B189" s="90" t="e">
        <f>COUNTIF(#REF!,Leg_actions_control!A189)</f>
        <v>#REF!</v>
      </c>
    </row>
    <row r="190" spans="1:2" hidden="1" x14ac:dyDescent="0.25">
      <c r="A190" s="798" t="s">
        <v>477</v>
      </c>
      <c r="B190" s="90" t="e">
        <f>COUNTIF(#REF!,Leg_actions_control!A190)</f>
        <v>#REF!</v>
      </c>
    </row>
    <row r="191" spans="1:2" hidden="1" x14ac:dyDescent="0.25">
      <c r="A191" s="798" t="s">
        <v>1129</v>
      </c>
      <c r="B191" s="90" t="e">
        <f>COUNTIF(#REF!,Leg_actions_control!A191)</f>
        <v>#REF!</v>
      </c>
    </row>
    <row r="192" spans="1:2" hidden="1" x14ac:dyDescent="0.25">
      <c r="A192" s="798" t="s">
        <v>1061</v>
      </c>
      <c r="B192" s="90" t="e">
        <f>COUNTIF(#REF!,Leg_actions_control!A192)</f>
        <v>#REF!</v>
      </c>
    </row>
    <row r="193" spans="1:2" hidden="1" x14ac:dyDescent="0.25">
      <c r="A193" s="798" t="s">
        <v>994</v>
      </c>
      <c r="B193" s="90" t="e">
        <f>COUNTIF(#REF!,Leg_actions_control!A193)</f>
        <v>#REF!</v>
      </c>
    </row>
    <row r="194" spans="1:2" hidden="1" x14ac:dyDescent="0.25">
      <c r="A194" s="798" t="s">
        <v>1063</v>
      </c>
      <c r="B194" s="90" t="e">
        <f>COUNTIF(#REF!,Leg_actions_control!A194)</f>
        <v>#REF!</v>
      </c>
    </row>
    <row r="195" spans="1:2" hidden="1" x14ac:dyDescent="0.25">
      <c r="A195" s="798" t="s">
        <v>995</v>
      </c>
      <c r="B195" s="90" t="e">
        <f>COUNTIF(#REF!,Leg_actions_control!A195)</f>
        <v>#REF!</v>
      </c>
    </row>
    <row r="196" spans="1:2" hidden="1" x14ac:dyDescent="0.25">
      <c r="A196" s="798" t="s">
        <v>1066</v>
      </c>
      <c r="B196" s="90" t="e">
        <f>COUNTIF(#REF!,Leg_actions_control!A196)</f>
        <v>#REF!</v>
      </c>
    </row>
    <row r="197" spans="1:2" hidden="1" x14ac:dyDescent="0.25">
      <c r="A197" s="798" t="s">
        <v>485</v>
      </c>
      <c r="B197" s="90" t="e">
        <f>COUNTIF(#REF!,Leg_actions_control!A197)</f>
        <v>#REF!</v>
      </c>
    </row>
    <row r="198" spans="1:2" hidden="1" x14ac:dyDescent="0.25">
      <c r="A198" s="798" t="s">
        <v>1067</v>
      </c>
      <c r="B198" s="90" t="e">
        <f>COUNTIF(#REF!,Leg_actions_control!A198)</f>
        <v>#REF!</v>
      </c>
    </row>
    <row r="199" spans="1:2" hidden="1" x14ac:dyDescent="0.25">
      <c r="A199" s="798" t="s">
        <v>486</v>
      </c>
      <c r="B199" s="90" t="e">
        <f>COUNTIF(#REF!,Leg_actions_control!A199)</f>
        <v>#REF!</v>
      </c>
    </row>
    <row r="200" spans="1:2" hidden="1" x14ac:dyDescent="0.25">
      <c r="A200" s="798" t="s">
        <v>1711</v>
      </c>
      <c r="B200" s="90" t="e">
        <f>COUNTIF(#REF!,Leg_actions_control!A200)</f>
        <v>#REF!</v>
      </c>
    </row>
    <row r="201" spans="1:2" hidden="1" x14ac:dyDescent="0.25">
      <c r="A201" s="798" t="s">
        <v>996</v>
      </c>
      <c r="B201" s="90" t="e">
        <f>COUNTIF(#REF!,Leg_actions_control!A201)</f>
        <v>#REF!</v>
      </c>
    </row>
    <row r="202" spans="1:2" hidden="1" x14ac:dyDescent="0.25">
      <c r="A202" s="798" t="s">
        <v>1712</v>
      </c>
      <c r="B202" s="90" t="e">
        <f>COUNTIF(#REF!,Leg_actions_control!A202)</f>
        <v>#REF!</v>
      </c>
    </row>
    <row r="203" spans="1:2" hidden="1" x14ac:dyDescent="0.25">
      <c r="A203" s="798" t="s">
        <v>107</v>
      </c>
      <c r="B203" s="90" t="e">
        <f>COUNTIF(#REF!,Leg_actions_control!A203)</f>
        <v>#REF!</v>
      </c>
    </row>
    <row r="204" spans="1:2" hidden="1" x14ac:dyDescent="0.25">
      <c r="A204" s="798" t="s">
        <v>1146</v>
      </c>
      <c r="B204" s="90" t="e">
        <f>COUNTIF(#REF!,Leg_actions_control!A204)</f>
        <v>#REF!</v>
      </c>
    </row>
    <row r="205" spans="1:2" hidden="1" x14ac:dyDescent="0.25">
      <c r="A205" s="798" t="s">
        <v>1147</v>
      </c>
      <c r="B205" s="90" t="e">
        <f>COUNTIF(#REF!,Leg_actions_control!A205)</f>
        <v>#REF!</v>
      </c>
    </row>
    <row r="206" spans="1:2" hidden="1" x14ac:dyDescent="0.25">
      <c r="A206" s="798" t="s">
        <v>1148</v>
      </c>
      <c r="B206" s="90" t="e">
        <f>COUNTIF(#REF!,Leg_actions_control!A206)</f>
        <v>#REF!</v>
      </c>
    </row>
    <row r="207" spans="1:2" hidden="1" x14ac:dyDescent="0.25">
      <c r="A207" s="798" t="s">
        <v>1149</v>
      </c>
      <c r="B207" s="90" t="e">
        <f>COUNTIF(#REF!,Leg_actions_control!A207)</f>
        <v>#REF!</v>
      </c>
    </row>
    <row r="208" spans="1:2" hidden="1" x14ac:dyDescent="0.25">
      <c r="A208" s="798" t="s">
        <v>147</v>
      </c>
      <c r="B208" s="90" t="e">
        <f>COUNTIF(#REF!,Leg_actions_control!A208)</f>
        <v>#REF!</v>
      </c>
    </row>
    <row r="209" spans="1:2" hidden="1" x14ac:dyDescent="0.25">
      <c r="A209" s="798" t="s">
        <v>1774</v>
      </c>
      <c r="B209" s="90" t="e">
        <f>COUNTIF(#REF!,Leg_actions_control!A209)</f>
        <v>#REF!</v>
      </c>
    </row>
    <row r="210" spans="1:2" hidden="1" x14ac:dyDescent="0.25">
      <c r="A210" s="798" t="s">
        <v>148</v>
      </c>
      <c r="B210" s="90" t="e">
        <f>COUNTIF(#REF!,Leg_actions_control!A210)</f>
        <v>#REF!</v>
      </c>
    </row>
    <row r="211" spans="1:2" hidden="1" x14ac:dyDescent="0.25">
      <c r="A211" s="798" t="s">
        <v>1775</v>
      </c>
      <c r="B211" s="90" t="e">
        <f>COUNTIF(#REF!,Leg_actions_control!A211)</f>
        <v>#REF!</v>
      </c>
    </row>
    <row r="212" spans="1:2" hidden="1" x14ac:dyDescent="0.25">
      <c r="A212" s="798" t="s">
        <v>149</v>
      </c>
      <c r="B212" s="90" t="e">
        <f>COUNTIF(#REF!,Leg_actions_control!A212)</f>
        <v>#REF!</v>
      </c>
    </row>
    <row r="213" spans="1:2" hidden="1" x14ac:dyDescent="0.25">
      <c r="A213" s="798" t="s">
        <v>150</v>
      </c>
      <c r="B213" s="90" t="e">
        <f>COUNTIF(#REF!,Leg_actions_control!A213)</f>
        <v>#REF!</v>
      </c>
    </row>
    <row r="214" spans="1:2" hidden="1" x14ac:dyDescent="0.25">
      <c r="A214" s="798" t="s">
        <v>151</v>
      </c>
      <c r="B214" s="90" t="e">
        <f>COUNTIF(#REF!,Leg_actions_control!A214)</f>
        <v>#REF!</v>
      </c>
    </row>
    <row r="215" spans="1:2" hidden="1" x14ac:dyDescent="0.25">
      <c r="A215" s="798" t="s">
        <v>556</v>
      </c>
      <c r="B215" s="90" t="e">
        <f>COUNTIF(#REF!,Leg_actions_control!A215)</f>
        <v>#REF!</v>
      </c>
    </row>
    <row r="216" spans="1:2" hidden="1" x14ac:dyDescent="0.25">
      <c r="A216" s="798" t="s">
        <v>1118</v>
      </c>
      <c r="B216" s="90" t="e">
        <f>COUNTIF(#REF!,Leg_actions_control!A216)</f>
        <v>#REF!</v>
      </c>
    </row>
    <row r="217" spans="1:2" hidden="1" x14ac:dyDescent="0.25">
      <c r="A217" s="798" t="s">
        <v>1119</v>
      </c>
      <c r="B217" s="90" t="e">
        <f>COUNTIF(#REF!,Leg_actions_control!A217)</f>
        <v>#REF!</v>
      </c>
    </row>
    <row r="218" spans="1:2" hidden="1" x14ac:dyDescent="0.25">
      <c r="A218" s="798" t="s">
        <v>1120</v>
      </c>
      <c r="B218" s="90" t="e">
        <f>COUNTIF(#REF!,Leg_actions_control!A218)</f>
        <v>#REF!</v>
      </c>
    </row>
    <row r="219" spans="1:2" hidden="1" x14ac:dyDescent="0.25">
      <c r="A219" s="798" t="s">
        <v>1121</v>
      </c>
      <c r="B219" s="90" t="e">
        <f>COUNTIF(#REF!,Leg_actions_control!A219)</f>
        <v>#REF!</v>
      </c>
    </row>
    <row r="220" spans="1:2" hidden="1" x14ac:dyDescent="0.25">
      <c r="A220" s="798" t="s">
        <v>1123</v>
      </c>
      <c r="B220" s="90" t="e">
        <f>COUNTIF(#REF!,Leg_actions_control!A220)</f>
        <v>#REF!</v>
      </c>
    </row>
    <row r="221" spans="1:2" hidden="1" x14ac:dyDescent="0.25">
      <c r="A221" s="798" t="s">
        <v>1124</v>
      </c>
      <c r="B221" s="90" t="e">
        <f>COUNTIF(#REF!,Leg_actions_control!A221)</f>
        <v>#REF!</v>
      </c>
    </row>
    <row r="222" spans="1:2" hidden="1" x14ac:dyDescent="0.25">
      <c r="A222" s="798" t="s">
        <v>1125</v>
      </c>
      <c r="B222" s="90" t="e">
        <f>COUNTIF(#REF!,Leg_actions_control!A222)</f>
        <v>#REF!</v>
      </c>
    </row>
    <row r="223" spans="1:2" hidden="1" x14ac:dyDescent="0.25">
      <c r="A223" s="798" t="s">
        <v>1126</v>
      </c>
      <c r="B223" s="90" t="e">
        <f>COUNTIF(#REF!,Leg_actions_control!A223)</f>
        <v>#REF!</v>
      </c>
    </row>
    <row r="224" spans="1:2" hidden="1" x14ac:dyDescent="0.25">
      <c r="A224" s="798" t="s">
        <v>1127</v>
      </c>
      <c r="B224" s="90" t="e">
        <f>COUNTIF(#REF!,Leg_actions_control!A224)</f>
        <v>#REF!</v>
      </c>
    </row>
    <row r="225" spans="1:2" hidden="1" x14ac:dyDescent="0.25">
      <c r="A225" s="798" t="s">
        <v>1190</v>
      </c>
      <c r="B225" s="90" t="e">
        <f>COUNTIF(#REF!,Leg_actions_control!A225)</f>
        <v>#REF!</v>
      </c>
    </row>
    <row r="226" spans="1:2" hidden="1" x14ac:dyDescent="0.25">
      <c r="A226" s="798" t="s">
        <v>1141</v>
      </c>
      <c r="B226" s="90" t="e">
        <f>COUNTIF(#REF!,Leg_actions_control!A226)</f>
        <v>#REF!</v>
      </c>
    </row>
    <row r="227" spans="1:2" hidden="1" x14ac:dyDescent="0.25">
      <c r="A227" s="798" t="s">
        <v>1212</v>
      </c>
      <c r="B227" s="90" t="e">
        <f>COUNTIF(#REF!,Leg_actions_control!A227)</f>
        <v>#REF!</v>
      </c>
    </row>
    <row r="228" spans="1:2" hidden="1" x14ac:dyDescent="0.25">
      <c r="A228" s="798" t="s">
        <v>1096</v>
      </c>
      <c r="B228" s="90" t="e">
        <f>COUNTIF(#REF!,Leg_actions_control!A228)</f>
        <v>#REF!</v>
      </c>
    </row>
    <row r="229" spans="1:2" hidden="1" x14ac:dyDescent="0.25">
      <c r="A229" s="798" t="s">
        <v>1097</v>
      </c>
      <c r="B229" s="90" t="e">
        <f>COUNTIF(#REF!,Leg_actions_control!A229)</f>
        <v>#REF!</v>
      </c>
    </row>
    <row r="230" spans="1:2" hidden="1" x14ac:dyDescent="0.25">
      <c r="A230" s="798" t="s">
        <v>1214</v>
      </c>
      <c r="B230" s="90" t="e">
        <f>COUNTIF(#REF!,Leg_actions_control!A230)</f>
        <v>#REF!</v>
      </c>
    </row>
    <row r="231" spans="1:2" hidden="1" x14ac:dyDescent="0.25">
      <c r="A231" s="798" t="s">
        <v>1220</v>
      </c>
      <c r="B231" s="90" t="e">
        <f>COUNTIF(#REF!,Leg_actions_control!A231)</f>
        <v>#REF!</v>
      </c>
    </row>
    <row r="232" spans="1:2" hidden="1" x14ac:dyDescent="0.25">
      <c r="A232" s="798" t="s">
        <v>1221</v>
      </c>
      <c r="B232" s="90" t="e">
        <f>COUNTIF(#REF!,Leg_actions_control!A232)</f>
        <v>#REF!</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768" t="s">
        <v>2048</v>
      </c>
      <c r="B2" t="s">
        <v>2050</v>
      </c>
    </row>
    <row r="6" spans="1:3" x14ac:dyDescent="0.25">
      <c r="A6" t="s">
        <v>2059</v>
      </c>
      <c r="B6" t="s">
        <v>2059</v>
      </c>
      <c r="C6" t="s">
        <v>2059</v>
      </c>
    </row>
    <row r="7" spans="1:3" x14ac:dyDescent="0.25">
      <c r="C7" t="s">
        <v>2127</v>
      </c>
    </row>
    <row r="8" spans="1:3" x14ac:dyDescent="0.25">
      <c r="A8" t="s">
        <v>2061</v>
      </c>
      <c r="B8" t="s">
        <v>2061</v>
      </c>
      <c r="C8" t="s">
        <v>2061</v>
      </c>
    </row>
    <row r="9" spans="1:3" x14ac:dyDescent="0.25">
      <c r="A9" t="s">
        <v>2126</v>
      </c>
      <c r="B9" t="s">
        <v>2079</v>
      </c>
      <c r="C9" t="s">
        <v>2079</v>
      </c>
    </row>
    <row r="10" spans="1:3" x14ac:dyDescent="0.25">
      <c r="B10" t="s">
        <v>2080</v>
      </c>
      <c r="C10" t="s">
        <v>2080</v>
      </c>
    </row>
    <row r="11" spans="1:3" x14ac:dyDescent="0.25">
      <c r="A11" t="s">
        <v>2054</v>
      </c>
      <c r="B11" t="s">
        <v>2054</v>
      </c>
      <c r="C11" t="s">
        <v>2054</v>
      </c>
    </row>
    <row r="12" spans="1:3" x14ac:dyDescent="0.25">
      <c r="A12" t="s">
        <v>2056</v>
      </c>
      <c r="B12" t="s">
        <v>2056</v>
      </c>
      <c r="C12" t="s">
        <v>2056</v>
      </c>
    </row>
    <row r="13" spans="1:3" x14ac:dyDescent="0.25">
      <c r="A13" t="s">
        <v>2092</v>
      </c>
      <c r="B13" t="s">
        <v>2092</v>
      </c>
      <c r="C13" t="s">
        <v>2120</v>
      </c>
    </row>
    <row r="14" spans="1:3" x14ac:dyDescent="0.25">
      <c r="C14" t="s">
        <v>2118</v>
      </c>
    </row>
    <row r="15" spans="1:3" x14ac:dyDescent="0.25">
      <c r="C15" t="s">
        <v>2119</v>
      </c>
    </row>
    <row r="16" spans="1:3" x14ac:dyDescent="0.25">
      <c r="C16" t="s">
        <v>2102</v>
      </c>
    </row>
    <row r="17" spans="1:3" x14ac:dyDescent="0.25">
      <c r="C17" t="s">
        <v>2116</v>
      </c>
    </row>
    <row r="18" spans="1:3" x14ac:dyDescent="0.25">
      <c r="C18" t="s">
        <v>2117</v>
      </c>
    </row>
    <row r="19" spans="1:3" x14ac:dyDescent="0.25">
      <c r="C19" t="s">
        <v>2097</v>
      </c>
    </row>
    <row r="20" spans="1:3" x14ac:dyDescent="0.25">
      <c r="C20" t="s">
        <v>2098</v>
      </c>
    </row>
    <row r="21" spans="1:3" x14ac:dyDescent="0.25">
      <c r="C21" t="s">
        <v>2099</v>
      </c>
    </row>
    <row r="22" spans="1:3" x14ac:dyDescent="0.25">
      <c r="A22" t="s">
        <v>2067</v>
      </c>
      <c r="B22" t="s">
        <v>2067</v>
      </c>
      <c r="C22" t="s">
        <v>2121</v>
      </c>
    </row>
    <row r="23" spans="1:3" x14ac:dyDescent="0.25">
      <c r="C23" t="s">
        <v>2103</v>
      </c>
    </row>
    <row r="24" spans="1:3" x14ac:dyDescent="0.25">
      <c r="C24" t="s">
        <v>2104</v>
      </c>
    </row>
    <row r="25" spans="1:3" x14ac:dyDescent="0.25">
      <c r="C25" t="s">
        <v>2105</v>
      </c>
    </row>
    <row r="26" spans="1:3" x14ac:dyDescent="0.25">
      <c r="C26" t="s">
        <v>2100</v>
      </c>
    </row>
    <row r="27" spans="1:3" x14ac:dyDescent="0.25">
      <c r="C27" t="s">
        <v>2068</v>
      </c>
    </row>
    <row r="28" spans="1:3" x14ac:dyDescent="0.25">
      <c r="C28" t="s">
        <v>2069</v>
      </c>
    </row>
    <row r="29" spans="1:3" x14ac:dyDescent="0.25">
      <c r="C29" t="s">
        <v>2073</v>
      </c>
    </row>
    <row r="30" spans="1:3" x14ac:dyDescent="0.25">
      <c r="C30" t="s">
        <v>2075</v>
      </c>
    </row>
    <row r="31" spans="1:3" x14ac:dyDescent="0.25">
      <c r="A31" t="s">
        <v>2063</v>
      </c>
      <c r="B31" t="s">
        <v>2063</v>
      </c>
      <c r="C31" t="s">
        <v>2106</v>
      </c>
    </row>
    <row r="32" spans="1:3" x14ac:dyDescent="0.25">
      <c r="C32" t="s">
        <v>2107</v>
      </c>
    </row>
    <row r="33" spans="1:3" x14ac:dyDescent="0.25">
      <c r="C33" t="s">
        <v>2108</v>
      </c>
    </row>
    <row r="34" spans="1:3" x14ac:dyDescent="0.25">
      <c r="C34" t="s">
        <v>2109</v>
      </c>
    </row>
    <row r="35" spans="1:3" x14ac:dyDescent="0.25">
      <c r="C35" t="s">
        <v>2110</v>
      </c>
    </row>
    <row r="36" spans="1:3" x14ac:dyDescent="0.25">
      <c r="C36" t="s">
        <v>2111</v>
      </c>
    </row>
    <row r="37" spans="1:3" x14ac:dyDescent="0.25">
      <c r="C37" t="s">
        <v>2112</v>
      </c>
    </row>
    <row r="38" spans="1:3" x14ac:dyDescent="0.25">
      <c r="C38" t="s">
        <v>2113</v>
      </c>
    </row>
    <row r="39" spans="1:3" x14ac:dyDescent="0.25">
      <c r="C39" t="s">
        <v>2114</v>
      </c>
    </row>
    <row r="40" spans="1:3" x14ac:dyDescent="0.25">
      <c r="C40" t="s">
        <v>2115</v>
      </c>
    </row>
    <row r="41" spans="1:3" x14ac:dyDescent="0.25">
      <c r="C41" t="s">
        <v>2064</v>
      </c>
    </row>
    <row r="42" spans="1:3" x14ac:dyDescent="0.25">
      <c r="C42" t="s">
        <v>2074</v>
      </c>
    </row>
    <row r="43" spans="1:3" x14ac:dyDescent="0.25">
      <c r="C43" t="s">
        <v>2066</v>
      </c>
    </row>
    <row r="44" spans="1:3" x14ac:dyDescent="0.25">
      <c r="C44" t="s">
        <v>2071</v>
      </c>
    </row>
    <row r="45" spans="1:3" x14ac:dyDescent="0.25">
      <c r="A45" t="s">
        <v>2019</v>
      </c>
      <c r="B45" t="s">
        <v>1989</v>
      </c>
      <c r="C45" t="s">
        <v>2025</v>
      </c>
    </row>
    <row r="46" spans="1:3" x14ac:dyDescent="0.25">
      <c r="B46" t="s">
        <v>1990</v>
      </c>
      <c r="C46" t="s">
        <v>2026</v>
      </c>
    </row>
    <row r="47" spans="1:3" x14ac:dyDescent="0.25">
      <c r="B47" t="s">
        <v>1991</v>
      </c>
      <c r="C47" t="s">
        <v>2027</v>
      </c>
    </row>
    <row r="48" spans="1:3" x14ac:dyDescent="0.25">
      <c r="A48" t="s">
        <v>2096</v>
      </c>
      <c r="B48" t="s">
        <v>2058</v>
      </c>
      <c r="C48" t="s">
        <v>2058</v>
      </c>
    </row>
    <row r="49" spans="1:3" x14ac:dyDescent="0.25">
      <c r="B49" t="s">
        <v>2096</v>
      </c>
      <c r="C49" t="s">
        <v>2096</v>
      </c>
    </row>
    <row r="50" spans="1:3" x14ac:dyDescent="0.25">
      <c r="A50" t="s">
        <v>2125</v>
      </c>
      <c r="B50" t="s">
        <v>2062</v>
      </c>
      <c r="C50" t="s">
        <v>2062</v>
      </c>
    </row>
    <row r="51" spans="1:3" x14ac:dyDescent="0.25">
      <c r="B51" t="s">
        <v>2125</v>
      </c>
      <c r="C51" t="s">
        <v>2125</v>
      </c>
    </row>
    <row r="52" spans="1:3" x14ac:dyDescent="0.25">
      <c r="A52" t="s">
        <v>456</v>
      </c>
      <c r="B52" t="s">
        <v>456</v>
      </c>
      <c r="C52" t="s">
        <v>456</v>
      </c>
    </row>
    <row r="53" spans="1:3" x14ac:dyDescent="0.25">
      <c r="A53" t="s">
        <v>1919</v>
      </c>
      <c r="B53" t="s">
        <v>2087</v>
      </c>
      <c r="C53" t="s">
        <v>2087</v>
      </c>
    </row>
    <row r="54" spans="1:3" x14ac:dyDescent="0.25">
      <c r="B54" t="s">
        <v>2015</v>
      </c>
      <c r="C54" t="s">
        <v>1034</v>
      </c>
    </row>
    <row r="55" spans="1:3" x14ac:dyDescent="0.25">
      <c r="C55" t="s">
        <v>2028</v>
      </c>
    </row>
    <row r="56" spans="1:3" x14ac:dyDescent="0.25">
      <c r="C56" t="s">
        <v>2029</v>
      </c>
    </row>
    <row r="57" spans="1:3" x14ac:dyDescent="0.25">
      <c r="C57" t="s">
        <v>2033</v>
      </c>
    </row>
    <row r="58" spans="1:3" x14ac:dyDescent="0.25">
      <c r="B58" t="s">
        <v>2016</v>
      </c>
      <c r="C58" t="s">
        <v>2034</v>
      </c>
    </row>
    <row r="59" spans="1:3" x14ac:dyDescent="0.25">
      <c r="C59" t="s">
        <v>2035</v>
      </c>
    </row>
    <row r="60" spans="1:3" x14ac:dyDescent="0.25">
      <c r="A60" t="s">
        <v>1920</v>
      </c>
      <c r="B60" t="s">
        <v>2060</v>
      </c>
      <c r="C60" t="s">
        <v>2060</v>
      </c>
    </row>
    <row r="61" spans="1:3" x14ac:dyDescent="0.25">
      <c r="B61" t="s">
        <v>1994</v>
      </c>
      <c r="C61" t="s">
        <v>2038</v>
      </c>
    </row>
    <row r="62" spans="1:3" x14ac:dyDescent="0.25">
      <c r="B62" t="s">
        <v>1995</v>
      </c>
      <c r="C62" t="s">
        <v>1035</v>
      </c>
    </row>
    <row r="63" spans="1:3" x14ac:dyDescent="0.25">
      <c r="B63" t="s">
        <v>2083</v>
      </c>
      <c r="C63" t="s">
        <v>2084</v>
      </c>
    </row>
    <row r="64" spans="1:3" x14ac:dyDescent="0.25">
      <c r="B64" t="s">
        <v>2132</v>
      </c>
      <c r="C64" t="s">
        <v>1036</v>
      </c>
    </row>
    <row r="65" spans="1:3" x14ac:dyDescent="0.25">
      <c r="A65" t="s">
        <v>1922</v>
      </c>
      <c r="B65" t="s">
        <v>2020</v>
      </c>
      <c r="C65" t="s">
        <v>1039</v>
      </c>
    </row>
    <row r="66" spans="1:3" x14ac:dyDescent="0.25">
      <c r="C66" t="s">
        <v>1041</v>
      </c>
    </row>
    <row r="67" spans="1:3" x14ac:dyDescent="0.25">
      <c r="C67" t="s">
        <v>1042</v>
      </c>
    </row>
    <row r="68" spans="1:3" x14ac:dyDescent="0.25">
      <c r="B68" t="s">
        <v>2021</v>
      </c>
      <c r="C68" t="s">
        <v>997</v>
      </c>
    </row>
    <row r="69" spans="1:3" x14ac:dyDescent="0.25">
      <c r="C69" t="s">
        <v>1043</v>
      </c>
    </row>
    <row r="70" spans="1:3" x14ac:dyDescent="0.25">
      <c r="A70" t="s">
        <v>1241</v>
      </c>
      <c r="B70" t="s">
        <v>1241</v>
      </c>
      <c r="C70" t="s">
        <v>1241</v>
      </c>
    </row>
    <row r="71" spans="1:3" x14ac:dyDescent="0.25">
      <c r="A71" t="s">
        <v>1242</v>
      </c>
      <c r="B71" t="s">
        <v>1242</v>
      </c>
      <c r="C71" t="s">
        <v>1242</v>
      </c>
    </row>
    <row r="72" spans="1:3" x14ac:dyDescent="0.25">
      <c r="A72" t="s">
        <v>2040</v>
      </c>
      <c r="B72" t="s">
        <v>2040</v>
      </c>
      <c r="C72" t="s">
        <v>2040</v>
      </c>
    </row>
    <row r="73" spans="1:3" x14ac:dyDescent="0.25">
      <c r="A73" t="s">
        <v>1253</v>
      </c>
      <c r="B73" t="s">
        <v>1253</v>
      </c>
      <c r="C73" t="s">
        <v>1253</v>
      </c>
    </row>
    <row r="74" spans="1:3" x14ac:dyDescent="0.25">
      <c r="A74" t="s">
        <v>1249</v>
      </c>
      <c r="B74" t="s">
        <v>1249</v>
      </c>
      <c r="C74" t="s">
        <v>1249</v>
      </c>
    </row>
    <row r="75" spans="1:3" x14ac:dyDescent="0.25">
      <c r="A75" t="s">
        <v>1238</v>
      </c>
      <c r="B75" t="s">
        <v>1238</v>
      </c>
      <c r="C75" t="s">
        <v>1238</v>
      </c>
    </row>
    <row r="76" spans="1:3" x14ac:dyDescent="0.25">
      <c r="A76" t="s">
        <v>2094</v>
      </c>
      <c r="B76" t="s">
        <v>2094</v>
      </c>
      <c r="C76" t="s">
        <v>2094</v>
      </c>
    </row>
    <row r="77" spans="1:3" x14ac:dyDescent="0.25">
      <c r="A77" t="s">
        <v>1250</v>
      </c>
      <c r="B77" t="s">
        <v>1250</v>
      </c>
      <c r="C77" t="s">
        <v>1250</v>
      </c>
    </row>
    <row r="78" spans="1:3" x14ac:dyDescent="0.25">
      <c r="A78" t="s">
        <v>1251</v>
      </c>
      <c r="B78" t="s">
        <v>1251</v>
      </c>
      <c r="C78" t="s">
        <v>1251</v>
      </c>
    </row>
    <row r="79" spans="1:3" x14ac:dyDescent="0.25">
      <c r="A79" t="s">
        <v>1252</v>
      </c>
      <c r="B79" t="s">
        <v>1252</v>
      </c>
      <c r="C79" t="s">
        <v>1252</v>
      </c>
    </row>
    <row r="80" spans="1:3" x14ac:dyDescent="0.25">
      <c r="A80" t="s">
        <v>1998</v>
      </c>
      <c r="B80" t="s">
        <v>1998</v>
      </c>
      <c r="C80" t="s">
        <v>1998</v>
      </c>
    </row>
    <row r="81" spans="1:3" x14ac:dyDescent="0.25">
      <c r="A81" t="s">
        <v>2124</v>
      </c>
      <c r="B81" t="s">
        <v>2124</v>
      </c>
      <c r="C81" t="s">
        <v>2124</v>
      </c>
    </row>
    <row r="82" spans="1:3" x14ac:dyDescent="0.25">
      <c r="A82" t="s">
        <v>2039</v>
      </c>
      <c r="B82" t="s">
        <v>2070</v>
      </c>
      <c r="C82" t="s">
        <v>2070</v>
      </c>
    </row>
    <row r="83" spans="1:3" x14ac:dyDescent="0.25">
      <c r="B83" t="s">
        <v>2077</v>
      </c>
      <c r="C83" t="s">
        <v>2077</v>
      </c>
    </row>
    <row r="84" spans="1:3" x14ac:dyDescent="0.25">
      <c r="A84" t="s">
        <v>2000</v>
      </c>
      <c r="B84" t="s">
        <v>2065</v>
      </c>
      <c r="C84" t="s">
        <v>2065</v>
      </c>
    </row>
    <row r="85" spans="1:3" x14ac:dyDescent="0.25">
      <c r="B85" t="s">
        <v>2000</v>
      </c>
      <c r="C85" t="s">
        <v>2000</v>
      </c>
    </row>
    <row r="86" spans="1:3" x14ac:dyDescent="0.25">
      <c r="A86" t="s">
        <v>2078</v>
      </c>
      <c r="B86" t="s">
        <v>2072</v>
      </c>
      <c r="C86" t="s">
        <v>2072</v>
      </c>
    </row>
    <row r="87" spans="1:3" x14ac:dyDescent="0.25">
      <c r="B87" t="s">
        <v>1999</v>
      </c>
      <c r="C87" t="s">
        <v>1999</v>
      </c>
    </row>
    <row r="88" spans="1:3" x14ac:dyDescent="0.25">
      <c r="A88" t="s">
        <v>2129</v>
      </c>
      <c r="B88" t="s">
        <v>2129</v>
      </c>
      <c r="C88" t="s">
        <v>2122</v>
      </c>
    </row>
    <row r="89" spans="1:3" x14ac:dyDescent="0.25">
      <c r="C89" t="s">
        <v>2123</v>
      </c>
    </row>
    <row r="90" spans="1:3" x14ac:dyDescent="0.25">
      <c r="C90" t="s">
        <v>2101</v>
      </c>
    </row>
    <row r="91" spans="1:3" x14ac:dyDescent="0.25">
      <c r="A91" t="s">
        <v>2130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0" sqref="A10"/>
    </sheetView>
  </sheetViews>
  <sheetFormatPr defaultColWidth="8.875" defaultRowHeight="15.75" x14ac:dyDescent="0.25"/>
  <cols>
    <col min="1" max="1" width="6.625" style="90" customWidth="1"/>
    <col min="2" max="2" width="44.625" style="100" customWidth="1"/>
    <col min="3" max="3" width="18" bestFit="1" customWidth="1"/>
    <col min="4" max="5" width="12.875" style="90" customWidth="1"/>
    <col min="6" max="6" width="9.375" customWidth="1"/>
    <col min="7" max="7" width="15.125" style="100"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0" customWidth="1"/>
    <col min="21" max="21" width="44.625" style="100" customWidth="1"/>
    <col min="22" max="22" width="14" bestFit="1" customWidth="1"/>
    <col min="23" max="23" width="12.875" style="90" customWidth="1"/>
  </cols>
  <sheetData>
    <row r="1" spans="1:23" s="10" customFormat="1" ht="48" thickBot="1" x14ac:dyDescent="0.3">
      <c r="A1" s="816" t="s">
        <v>2808</v>
      </c>
      <c r="B1" s="1195" t="s">
        <v>2809</v>
      </c>
      <c r="C1" s="1196" t="s">
        <v>2774</v>
      </c>
      <c r="D1" s="801" t="s">
        <v>2810</v>
      </c>
      <c r="E1" s="1196" t="s">
        <v>2811</v>
      </c>
      <c r="F1" s="804" t="s">
        <v>2844</v>
      </c>
      <c r="G1" s="1196" t="s">
        <v>2819</v>
      </c>
      <c r="H1" s="801" t="s">
        <v>2820</v>
      </c>
      <c r="I1" s="1196" t="s">
        <v>2821</v>
      </c>
      <c r="J1" s="1196" t="s">
        <v>1747</v>
      </c>
      <c r="K1" s="1196" t="s">
        <v>1748</v>
      </c>
      <c r="L1" s="804" t="s">
        <v>1746</v>
      </c>
      <c r="M1" s="801" t="s">
        <v>1744</v>
      </c>
      <c r="N1" s="801" t="s">
        <v>1745</v>
      </c>
      <c r="O1" s="1197" t="s">
        <v>1980</v>
      </c>
      <c r="P1" s="10" t="s">
        <v>2806</v>
      </c>
      <c r="Q1" s="10" t="s">
        <v>2807</v>
      </c>
      <c r="R1" s="10" t="s">
        <v>2812</v>
      </c>
      <c r="S1" s="10" t="s">
        <v>2814</v>
      </c>
      <c r="T1" s="1221" t="s">
        <v>2849</v>
      </c>
      <c r="U1" s="1221" t="s">
        <v>2850</v>
      </c>
      <c r="V1" s="1221" t="s">
        <v>2851</v>
      </c>
      <c r="W1" s="1221" t="s">
        <v>2852</v>
      </c>
    </row>
    <row r="2" spans="1:23" s="12" customFormat="1" x14ac:dyDescent="0.25">
      <c r="A2" s="106">
        <v>23</v>
      </c>
      <c r="B2" s="1199" t="s">
        <v>505</v>
      </c>
      <c r="C2" s="1193" t="s">
        <v>2775</v>
      </c>
      <c r="D2" s="490" t="s">
        <v>80</v>
      </c>
      <c r="E2" s="529" t="str">
        <f t="shared" ref="E2:E6" si="0">IF(D2="-","",IF(D2="re","Re: ",IF(D2="fwd","Fwd: ",IF(D2="rere","Re: Re: ",IF(D2="rerere","Re: Re: Re: ")))))</f>
        <v/>
      </c>
      <c r="F2" s="1202">
        <f>IF(OR(C2="mail_outbox",C2="mail_outbox_old"),1,IF(C2="phone","-",VLOOKUP(CONCATENATE(E2,B2),Mail!$DV$3:$DW$7,2,FALSE)))</f>
        <v>25</v>
      </c>
      <c r="G2" s="1218" t="str">
        <f>IF(F2="-","-",VLOOKUP(F2,Faces_new!$A$2:$E$42,5,FALSE))</f>
        <v>Доброхотов И.</v>
      </c>
      <c r="H2" s="1204"/>
      <c r="I2" s="1198" t="str">
        <f>IF(H2="","",IFERROR(VLOOKUP(H2,Faces_new!$A$2:$E$42,5,FALSE),"Код персонажа не найден"))</f>
        <v/>
      </c>
      <c r="J2" s="1193"/>
      <c r="K2" s="1193"/>
      <c r="L2" s="1202" t="str">
        <f>IF(OR(C2="mail_outbox",C2="mail_outbox_old"),IFERROR(VLOOKUP(P2,Mail!$DV$8:$DW$782,2,FALSE),"MS не найдено"),"НЕ исход. письмо")</f>
        <v>НЕ исход. письмо</v>
      </c>
      <c r="M2" s="1204"/>
      <c r="N2" s="1204"/>
      <c r="O2" s="1200"/>
      <c r="P2" s="12" t="str">
        <f t="shared" ref="P2:P6" si="1">CONCATENATE(H2,E2,B2)</f>
        <v>данные по рынку, срочно нужна помощь!</v>
      </c>
      <c r="Q2" s="12" t="e">
        <f>VLOOKUP(P2,'F-S-C'!$M$2:$M$114,1,FALSE)</f>
        <v>#N/A</v>
      </c>
      <c r="R2" s="12" t="str">
        <f>VLOOKUP(P2,Mail!$L$3:$L$782,1,FALSE)</f>
        <v>данные по рынку, срочно нужна помощь!</v>
      </c>
      <c r="S2" s="12" t="e">
        <f>VLOOKUP(P2,Mail!$DV$8:$DV$782,1,FALSE)</f>
        <v>#N/A</v>
      </c>
      <c r="T2" s="106">
        <f t="shared" ref="T2:T6" si="2">A2</f>
        <v>23</v>
      </c>
      <c r="U2" s="1199" t="str">
        <f t="shared" ref="U2:U6" si="3">B2</f>
        <v>данные по рынку, срочно нужна помощь!</v>
      </c>
      <c r="V2" s="1193" t="str">
        <f t="shared" ref="V2:V6" si="4">C2</f>
        <v>mail_inbox</v>
      </c>
      <c r="W2" s="529" t="str">
        <f t="shared" ref="W2:W6" si="5">D2</f>
        <v>-</v>
      </c>
    </row>
    <row r="3" spans="1:23" s="12" customFormat="1" x14ac:dyDescent="0.25">
      <c r="A3" s="106">
        <v>23</v>
      </c>
      <c r="B3" s="1199" t="s">
        <v>505</v>
      </c>
      <c r="C3" s="1193" t="s">
        <v>2777</v>
      </c>
      <c r="D3" s="490" t="s">
        <v>2778</v>
      </c>
      <c r="E3" s="529" t="str">
        <f t="shared" si="0"/>
        <v xml:space="preserve">Fwd: </v>
      </c>
      <c r="F3" s="1202">
        <f>IF(OR(C3="mail_outbox",C3="mail_outbox_old"),1,IF(C3="phone","-",VLOOKUP(CONCATENATE(E3,B3),Mail!$DV$3:$DW$7,2,FALSE)))</f>
        <v>1</v>
      </c>
      <c r="G3" s="1218" t="str">
        <f>IF(F3="-","-",VLOOKUP(F3,Faces_new!$A$2:$E$42,5,FALSE))</f>
        <v>Федоров А.В.</v>
      </c>
      <c r="H3" s="490">
        <v>3</v>
      </c>
      <c r="I3" s="1198" t="str">
        <f>IF(H3="","",IFERROR(VLOOKUP(H3,Faces_new!$A$2:$E$42,5,FALSE),"Код персонажа не найден"))</f>
        <v>Трутнев С.</v>
      </c>
      <c r="J3" s="478"/>
      <c r="K3" s="478"/>
      <c r="L3" s="1202" t="str">
        <f>IF(OR(C3="mail_outbox",C3="mail_outbox_old"),IFERROR(VLOOKUP(P3,Mail!$DV$8:$DW$782,2,FALSE),"MS не найдено"),"НЕ исход. письмо")</f>
        <v>MS46</v>
      </c>
      <c r="M3" s="158" t="s">
        <v>659</v>
      </c>
      <c r="N3" s="490" t="s">
        <v>631</v>
      </c>
      <c r="O3" s="617" t="s">
        <v>1983</v>
      </c>
      <c r="P3" s="12" t="str">
        <f t="shared" si="1"/>
        <v>3Fwd: данные по рынку, срочно нужна помощь!</v>
      </c>
      <c r="Q3" s="12" t="str">
        <f>VLOOKUP(P3,'F-S-C'!$M$2:$M$114,1,FALSE)</f>
        <v>3Fwd: данные по рынку, срочно нужна помощь!</v>
      </c>
      <c r="R3" s="12" t="e">
        <f>VLOOKUP(P3,Mail!$L$3:$L$782,1,FALSE)</f>
        <v>#N/A</v>
      </c>
      <c r="S3" s="12" t="str">
        <f>VLOOKUP(P3,Mail!$DV$8:$DV$782,1,FALSE)</f>
        <v>3Fwd: данные по рынку, срочно нужна помощь!</v>
      </c>
      <c r="T3" s="106">
        <f t="shared" si="2"/>
        <v>23</v>
      </c>
      <c r="U3" s="1199" t="str">
        <f t="shared" si="3"/>
        <v>данные по рынку, срочно нужна помощь!</v>
      </c>
      <c r="V3" s="1193" t="str">
        <f t="shared" si="4"/>
        <v>mail_outbox</v>
      </c>
      <c r="W3" s="529" t="str">
        <f t="shared" si="5"/>
        <v>fwd</v>
      </c>
    </row>
    <row r="4" spans="1:23" s="3" customFormat="1" x14ac:dyDescent="0.25">
      <c r="A4" s="106">
        <v>33</v>
      </c>
      <c r="B4" s="1199" t="s">
        <v>566</v>
      </c>
      <c r="C4" s="1193" t="s">
        <v>2775</v>
      </c>
      <c r="D4" s="490" t="s">
        <v>80</v>
      </c>
      <c r="E4" s="529" t="str">
        <f t="shared" si="0"/>
        <v/>
      </c>
      <c r="F4" s="1202">
        <f>IF(OR(C4="mail_outbox",C4="mail_outbox_old"),1,IF(C4="phone","-",VLOOKUP(CONCATENATE(E4,B4),Mail!$DV$3:$DW$7,2,FALSE)))</f>
        <v>19</v>
      </c>
      <c r="G4" s="1218" t="str">
        <f>IF(F4="-","-",VLOOKUP(F4,Faces_new!$A$2:$E$42,5,FALSE))</f>
        <v>Фаина Гольц</v>
      </c>
      <c r="H4" s="490"/>
      <c r="I4" s="1198" t="str">
        <f>IF(H4="","",IFERROR(VLOOKUP(H4,Faces_new!$A$2:$E$42,5,FALSE),"Код персонажа не найден"))</f>
        <v/>
      </c>
      <c r="J4" s="529"/>
      <c r="K4" s="529"/>
      <c r="L4" s="1202" t="str">
        <f>IF(OR(C4="mail_outbox",C4="mail_outbox_old"),IFERROR(VLOOKUP(P4,Mail!$DV$8:$DW$782,2,FALSE),"MS не найдено"),"НЕ исход. письмо")</f>
        <v>НЕ исход. письмо</v>
      </c>
      <c r="M4" s="490"/>
      <c r="N4" s="490"/>
      <c r="O4" s="617"/>
      <c r="P4" s="12" t="str">
        <f t="shared" si="1"/>
        <v>срок действия карты</v>
      </c>
      <c r="Q4" s="12" t="e">
        <f>VLOOKUP(P4,'F-S-C'!$M$2:$M$114,1,FALSE)</f>
        <v>#N/A</v>
      </c>
      <c r="R4" s="12" t="str">
        <f>VLOOKUP(P4,Mail!$L$3:$L$782,1,FALSE)</f>
        <v>срок действия карты</v>
      </c>
      <c r="S4" s="12" t="e">
        <f>VLOOKUP(P4,Mail!$DV$8:$DV$782,1,FALSE)</f>
        <v>#N/A</v>
      </c>
      <c r="T4" s="106">
        <f t="shared" si="2"/>
        <v>33</v>
      </c>
      <c r="U4" s="1199" t="str">
        <f t="shared" si="3"/>
        <v>срок действия карты</v>
      </c>
      <c r="V4" s="1193" t="str">
        <f t="shared" si="4"/>
        <v>mail_inbox</v>
      </c>
      <c r="W4" s="529" t="str">
        <f t="shared" si="5"/>
        <v>-</v>
      </c>
    </row>
    <row r="5" spans="1:23" s="3" customFormat="1" x14ac:dyDescent="0.25">
      <c r="A5" s="106">
        <v>36</v>
      </c>
      <c r="B5" s="1199" t="s">
        <v>1175</v>
      </c>
      <c r="C5" s="1193" t="s">
        <v>2775</v>
      </c>
      <c r="D5" s="490" t="s">
        <v>80</v>
      </c>
      <c r="E5" s="529" t="str">
        <f t="shared" si="0"/>
        <v/>
      </c>
      <c r="F5" s="1202">
        <f>IF(OR(C5="mail_outbox",C5="mail_outbox_old"),1,IF(C5="phone","-",VLOOKUP(CONCATENATE(E5,B5),Mail!$DV$3:$DW$7,2,FALSE)))</f>
        <v>13</v>
      </c>
      <c r="G5" s="1218" t="str">
        <f>IF(F5="-","-",VLOOKUP(F5,Faces_new!$A$2:$E$42,5,FALSE))</f>
        <v>Людовкина С.</v>
      </c>
      <c r="H5" s="490"/>
      <c r="I5" s="1198" t="str">
        <f>IF(H5="","",IFERROR(VLOOKUP(H5,Faces_new!$A$2:$E$42,5,FALSE),"Код персонажа не найден"))</f>
        <v/>
      </c>
      <c r="J5" s="529"/>
      <c r="K5" s="529"/>
      <c r="L5" s="1202" t="str">
        <f>IF(OR(C5="mail_outbox",C5="mail_outbox_old"),IFERROR(VLOOKUP(P5,Mail!$DV$8:$DW$782,2,FALSE),"MS не найдено"),"НЕ исход. письмо")</f>
        <v>НЕ исход. письмо</v>
      </c>
      <c r="M5" s="490"/>
      <c r="N5" s="490"/>
      <c r="O5" s="617"/>
      <c r="P5" s="12" t="str">
        <f t="shared" si="1"/>
        <v>короткая просьба</v>
      </c>
      <c r="Q5" s="12" t="e">
        <f>VLOOKUP(P5,'F-S-C'!$M$2:$M$114,1,FALSE)</f>
        <v>#N/A</v>
      </c>
      <c r="R5" s="12" t="str">
        <f>VLOOKUP(P5,Mail!$L$3:$L$782,1,FALSE)</f>
        <v>короткая просьба</v>
      </c>
      <c r="S5" s="12" t="e">
        <f>VLOOKUP(P5,Mail!$DV$8:$DV$782,1,FALSE)</f>
        <v>#N/A</v>
      </c>
      <c r="T5" s="106">
        <f t="shared" si="2"/>
        <v>36</v>
      </c>
      <c r="U5" s="1199" t="str">
        <f t="shared" si="3"/>
        <v>короткая просьба</v>
      </c>
      <c r="V5" s="1193" t="str">
        <f t="shared" si="4"/>
        <v>mail_inbox</v>
      </c>
      <c r="W5" s="529" t="str">
        <f t="shared" si="5"/>
        <v>-</v>
      </c>
    </row>
    <row r="6" spans="1:23" s="3" customFormat="1" x14ac:dyDescent="0.25">
      <c r="A6" s="106">
        <v>36</v>
      </c>
      <c r="B6" s="1199" t="s">
        <v>1175</v>
      </c>
      <c r="C6" s="1193" t="s">
        <v>2777</v>
      </c>
      <c r="D6" s="490" t="s">
        <v>2776</v>
      </c>
      <c r="E6" s="529" t="str">
        <f t="shared" si="0"/>
        <v xml:space="preserve">Re: </v>
      </c>
      <c r="F6" s="1202">
        <f>IF(OR(C6="mail_outbox",C6="mail_outbox_old"),1,IF(C6="phone","-",VLOOKUP(CONCATENATE(E6,B6),Mail!$DV$3:$DW$7,2,FALSE)))</f>
        <v>1</v>
      </c>
      <c r="G6" s="1218" t="str">
        <f>IF(F6="-","-",VLOOKUP(F6,Faces_new!$A$2:$E$42,5,FALSE))</f>
        <v>Федоров А.В.</v>
      </c>
      <c r="H6" s="490">
        <v>13</v>
      </c>
      <c r="I6" s="1198" t="str">
        <f>IF(H6="","",IFERROR(VLOOKUP(H6,Faces_new!$A$2:$E$42,5,FALSE),"Код персонажа не найден"))</f>
        <v>Людовкина С.</v>
      </c>
      <c r="J6" s="529"/>
      <c r="K6" s="529"/>
      <c r="L6" s="1202" t="str">
        <f>IF(OR(C6="mail_outbox",C6="mail_outbox_old"),IFERROR(VLOOKUP(P6,Mail!$DV$8:$DW$782,2,FALSE),"MS не найдено"),"НЕ исход. письмо")</f>
        <v>MS63</v>
      </c>
      <c r="M6" s="490" t="s">
        <v>659</v>
      </c>
      <c r="N6" s="490" t="s">
        <v>627</v>
      </c>
      <c r="O6" s="617" t="s">
        <v>1983</v>
      </c>
      <c r="P6" s="12" t="str">
        <f t="shared" si="1"/>
        <v>13Re: короткая просьба</v>
      </c>
      <c r="Q6" s="12" t="str">
        <f>VLOOKUP(P6,'F-S-C'!$M$2:$M$114,1,FALSE)</f>
        <v>13Re: короткая просьба</v>
      </c>
      <c r="R6" s="12" t="e">
        <f>VLOOKUP(P6,Mail!$L$3:$L$782,1,FALSE)</f>
        <v>#N/A</v>
      </c>
      <c r="S6" s="12" t="str">
        <f>VLOOKUP(P6,Mail!$DV$8:$DV$782,1,FALSE)</f>
        <v>13re: короткая просьба</v>
      </c>
      <c r="T6" s="106">
        <f t="shared" si="2"/>
        <v>36</v>
      </c>
      <c r="U6" s="1199" t="str">
        <f t="shared" si="3"/>
        <v>короткая просьба</v>
      </c>
      <c r="V6" s="1193" t="str">
        <f t="shared" si="4"/>
        <v>mail_outbox</v>
      </c>
      <c r="W6" s="529" t="str">
        <f t="shared" si="5"/>
        <v>re</v>
      </c>
    </row>
    <row r="7" spans="1:23" s="3" customFormat="1" x14ac:dyDescent="0.25">
      <c r="A7" s="106">
        <v>40</v>
      </c>
      <c r="B7" s="1199" t="s">
        <v>1182</v>
      </c>
      <c r="C7" s="1193" t="s">
        <v>2775</v>
      </c>
      <c r="D7" s="490" t="s">
        <v>80</v>
      </c>
      <c r="E7" s="529" t="str">
        <f t="shared" ref="E7:E15" si="6">IF(D7="-","",IF(D7="re","Re: ",IF(D7="fwd","Fwd: ",IF(D7="rere","Re: Re: ",IF(D7="rerere","Re: Re: Re: ")))))</f>
        <v/>
      </c>
      <c r="F7" s="1202">
        <f>IF(OR(C7="mail_outbox",C7="mail_outbox_old"),1,IF(C7="phone","-",VLOOKUP(CONCATENATE(E7,B7),Mail!$DV$3:$DW$7,2,FALSE)))</f>
        <v>12</v>
      </c>
      <c r="G7" s="1218" t="str">
        <f>IF(F7="-","-",VLOOKUP(F7,Faces_new!$A$2:$E$42,5,FALSE))</f>
        <v>Егор Трудякин</v>
      </c>
      <c r="H7" s="490"/>
      <c r="I7" s="1198" t="str">
        <f>IF(H7="","",IFERROR(VLOOKUP(H7,Faces_new!$A$2:$E$42,5,FALSE),"Код персонажа не найден"))</f>
        <v/>
      </c>
      <c r="J7" s="529"/>
      <c r="K7" s="529"/>
      <c r="L7" s="1202" t="str">
        <f>IF(OR(C7="mail_outbox",C7="mail_outbox_old"),IFERROR(VLOOKUP(P7,Mail!$DV$8:$DW$782,2,FALSE),"MS не найдено"),"НЕ исход. письмо")</f>
        <v>НЕ исход. письмо</v>
      </c>
      <c r="M7" s="490"/>
      <c r="N7" s="490"/>
      <c r="O7" s="617"/>
      <c r="P7" s="12" t="str">
        <f t="shared" ref="P7:P14" si="7">CONCATENATE(H7,E7,B7)</f>
        <v>адрес клиента</v>
      </c>
      <c r="Q7" s="12" t="e">
        <f>VLOOKUP(P7,'F-S-C'!$M$2:$M$114,1,FALSE)</f>
        <v>#N/A</v>
      </c>
      <c r="R7" s="12" t="str">
        <f>VLOOKUP(P7,Mail!$L$3:$L$782,1,FALSE)</f>
        <v>адрес клиента</v>
      </c>
      <c r="S7" s="12" t="e">
        <f>VLOOKUP(P7,Mail!$DV$8:$DV$782,1,FALSE)</f>
        <v>#N/A</v>
      </c>
      <c r="T7" s="106">
        <f t="shared" ref="T7:T14" si="8">A7</f>
        <v>40</v>
      </c>
      <c r="U7" s="1199" t="str">
        <f t="shared" ref="U7:U14" si="9">B7</f>
        <v>адрес клиента</v>
      </c>
      <c r="V7" s="1193" t="str">
        <f t="shared" ref="V7:V14" si="10">C7</f>
        <v>mail_inbox</v>
      </c>
      <c r="W7" s="529" t="str">
        <f t="shared" ref="W7:W14" si="11">D7</f>
        <v>-</v>
      </c>
    </row>
    <row r="8" spans="1:23" s="3" customFormat="1" x14ac:dyDescent="0.25">
      <c r="A8" s="106">
        <v>42</v>
      </c>
      <c r="B8" s="1199" t="s">
        <v>1172</v>
      </c>
      <c r="C8" s="1193" t="s">
        <v>2775</v>
      </c>
      <c r="D8" s="490" t="s">
        <v>80</v>
      </c>
      <c r="E8" s="529" t="str">
        <f t="shared" si="6"/>
        <v/>
      </c>
      <c r="F8" s="1202">
        <f>IF(OR(C8="mail_outbox",C8="mail_outbox_old"),1,IF(C8="phone","-",VLOOKUP(CONCATENATE(E8,B8),Mail!$DV$3:$DW$7,2,FALSE)))</f>
        <v>33</v>
      </c>
      <c r="G8" s="1218" t="str">
        <f>IF(F8="-","-",VLOOKUP(F8,Faces_new!$A$2:$E$42,5,FALSE))</f>
        <v>О.И.Иванова</v>
      </c>
      <c r="H8" s="490"/>
      <c r="I8" s="1198" t="str">
        <f>IF(H8="","",IFERROR(VLOOKUP(H8,Faces_new!$A$2:$E$42,5,FALSE),"Код персонажа не найден"))</f>
        <v/>
      </c>
      <c r="J8" s="529"/>
      <c r="K8" s="529"/>
      <c r="L8" s="1202" t="str">
        <f>IF(OR(C8="mail_outbox",C8="mail_outbox_old"),IFERROR(VLOOKUP(P8,Mail!$DV$8:$DW$782,2,FALSE),"MS не найдено"),"НЕ исход. письмо")</f>
        <v>НЕ исход. письмо</v>
      </c>
      <c r="M8" s="490"/>
      <c r="N8" s="490"/>
      <c r="O8" s="617"/>
      <c r="P8" s="12" t="str">
        <f t="shared" si="7"/>
        <v>по вашей заявке</v>
      </c>
      <c r="Q8" s="12" t="e">
        <f>VLOOKUP(P8,'F-S-C'!$M$2:$M$114,1,FALSE)</f>
        <v>#N/A</v>
      </c>
      <c r="R8" s="12" t="str">
        <f>VLOOKUP(P8,Mail!$L$3:$L$782,1,FALSE)</f>
        <v>по вашей заявке</v>
      </c>
      <c r="S8" s="12" t="e">
        <f>VLOOKUP(P8,Mail!$DV$8:$DV$782,1,FALSE)</f>
        <v>#N/A</v>
      </c>
      <c r="T8" s="106">
        <f t="shared" si="8"/>
        <v>42</v>
      </c>
      <c r="U8" s="1199" t="str">
        <f t="shared" si="9"/>
        <v>по вашей заявке</v>
      </c>
      <c r="V8" s="1193" t="str">
        <f t="shared" si="10"/>
        <v>mail_inbox</v>
      </c>
      <c r="W8" s="529" t="str">
        <f t="shared" si="11"/>
        <v>-</v>
      </c>
    </row>
    <row r="9" spans="1:23" s="12" customFormat="1" x14ac:dyDescent="0.25">
      <c r="A9" s="106">
        <v>54</v>
      </c>
      <c r="B9" s="1199" t="s">
        <v>616</v>
      </c>
      <c r="C9" s="1193" t="s">
        <v>2782</v>
      </c>
      <c r="D9" s="490" t="s">
        <v>80</v>
      </c>
      <c r="E9" s="529" t="str">
        <f t="shared" si="6"/>
        <v/>
      </c>
      <c r="F9" s="1202" t="str">
        <f>IF(OR(C9="mail_outbox",C9="mail_outbox_old"),1,IF(C9="phone","-",VLOOKUP(CONCATENATE(E9,B9),Mail!$DV$3:$DW$7,2,FALSE)))</f>
        <v>-</v>
      </c>
      <c r="G9" s="1218" t="str">
        <f>IF(F9="-","-",VLOOKUP(F9,Faces_new!$A$2:$E$42,5,FALSE))</f>
        <v>-</v>
      </c>
      <c r="H9" s="490">
        <v>4</v>
      </c>
      <c r="I9" s="1198" t="str">
        <f>IF(H9="","",IFERROR(VLOOKUP(H9,Faces_new!$A$2:$E$42,5,FALSE),"Код персонажа не найден"))</f>
        <v>Крутько М.</v>
      </c>
      <c r="J9" s="529" t="s">
        <v>658</v>
      </c>
      <c r="K9" s="1192" t="s">
        <v>1751</v>
      </c>
      <c r="L9" s="1202" t="str">
        <f>IF(OR(C9="mail_outbox",C9="mail_outbox_old"),IFERROR(VLOOKUP(P9,Mail!$DV$8:$DW$782,2,FALSE),"MS не найдено"),"НЕ исход. письмо")</f>
        <v>НЕ исход. письмо</v>
      </c>
      <c r="M9" s="490"/>
      <c r="N9" s="490"/>
      <c r="O9" s="617"/>
      <c r="P9" s="12" t="str">
        <f t="shared" si="7"/>
        <v>4задача: бюджет производства прошлого года</v>
      </c>
      <c r="Q9" s="12" t="str">
        <f>VLOOKUP(P9,'F-S-C'!$M$2:$M$114,1,FALSE)</f>
        <v>4задача: бюджет производства прошлого года</v>
      </c>
      <c r="R9" s="12" t="e">
        <f>VLOOKUP(P9,Mail!$L$3:$L$782,1,FALSE)</f>
        <v>#N/A</v>
      </c>
      <c r="S9" s="12" t="e">
        <f>VLOOKUP(P9,Mail!$DV$8:$DV$782,1,FALSE)</f>
        <v>#N/A</v>
      </c>
      <c r="T9" s="106">
        <f t="shared" si="8"/>
        <v>54</v>
      </c>
      <c r="U9" s="1199" t="str">
        <f t="shared" si="9"/>
        <v>задача: бюджет производства прошлого года</v>
      </c>
      <c r="V9" s="1193" t="str">
        <f t="shared" si="10"/>
        <v>phone</v>
      </c>
      <c r="W9" s="529" t="str">
        <f t="shared" si="11"/>
        <v>-</v>
      </c>
    </row>
    <row r="10" spans="1:23" s="3" customFormat="1" x14ac:dyDescent="0.25">
      <c r="A10" s="106">
        <v>66</v>
      </c>
      <c r="B10" s="1199" t="s">
        <v>575</v>
      </c>
      <c r="C10" s="1193" t="s">
        <v>2782</v>
      </c>
      <c r="D10" s="490" t="s">
        <v>80</v>
      </c>
      <c r="E10" s="529" t="str">
        <f t="shared" si="6"/>
        <v/>
      </c>
      <c r="F10" s="1202" t="str">
        <f>IF(OR(C10="mail_outbox",C10="mail_outbox_old"),1,IF(C10="phone","-",VLOOKUP(CONCATENATE(E10,B10),Mail!$DV$3:$DW$7,2,FALSE)))</f>
        <v>-</v>
      </c>
      <c r="G10" s="1218" t="str">
        <f>IF(F10="-","-",VLOOKUP(F10,Faces_new!$A$2:$E$42,5,FALSE))</f>
        <v>-</v>
      </c>
      <c r="H10" s="490">
        <v>2</v>
      </c>
      <c r="I10" s="1198" t="str">
        <f>IF(H10="","",IFERROR(VLOOKUP(H10,Faces_new!$A$2:$E$42,5,FALSE),"Код персонажа не найден"))</f>
        <v>Денежная Р.Р.</v>
      </c>
      <c r="J10" s="529" t="s">
        <v>658</v>
      </c>
      <c r="K10" s="529" t="s">
        <v>1751</v>
      </c>
      <c r="L10" s="1202" t="str">
        <f>IF(OR(C10="mail_outbox",C10="mail_outbox_old"),IFERROR(VLOOKUP(P10,Mail!$DV$8:$DW$782,2,FALSE),"MS не найдено"),"НЕ исход. письмо")</f>
        <v>НЕ исход. письмо</v>
      </c>
      <c r="M10" s="490"/>
      <c r="N10" s="490"/>
      <c r="O10" s="617"/>
      <c r="P10" s="12" t="str">
        <f t="shared" si="7"/>
        <v>2Динамика производственных затрат</v>
      </c>
      <c r="Q10" s="12" t="str">
        <f>VLOOKUP(P10,'F-S-C'!$M$2:$M$114,1,FALSE)</f>
        <v>2Динамика производственных затрат</v>
      </c>
      <c r="R10" s="12" t="e">
        <f>VLOOKUP(P10,Mail!$L$3:$L$782,1,FALSE)</f>
        <v>#N/A</v>
      </c>
      <c r="S10" s="12" t="e">
        <f>VLOOKUP(P10,Mail!$DV$8:$DV$782,1,FALSE)</f>
        <v>#N/A</v>
      </c>
      <c r="T10" s="106">
        <f t="shared" si="8"/>
        <v>66</v>
      </c>
      <c r="U10" s="1199" t="str">
        <f t="shared" si="9"/>
        <v>Динамика производственных затрат</v>
      </c>
      <c r="V10" s="1193" t="str">
        <f t="shared" si="10"/>
        <v>phone</v>
      </c>
      <c r="W10" s="529" t="str">
        <f t="shared" si="11"/>
        <v>-</v>
      </c>
    </row>
    <row r="11" spans="1:23" s="3" customFormat="1" x14ac:dyDescent="0.25">
      <c r="A11" s="106">
        <v>85</v>
      </c>
      <c r="B11" s="1199" t="s">
        <v>1199</v>
      </c>
      <c r="C11" s="1193" t="s">
        <v>2782</v>
      </c>
      <c r="D11" s="490" t="s">
        <v>80</v>
      </c>
      <c r="E11" s="529" t="str">
        <f t="shared" si="6"/>
        <v/>
      </c>
      <c r="F11" s="1202" t="str">
        <f>IF(OR(C11="mail_outbox",C11="mail_outbox_old"),1,IF(C11="phone","-",VLOOKUP(CONCATENATE(E11,B11),Mail!$DV$3:$DW$7,2,FALSE)))</f>
        <v>-</v>
      </c>
      <c r="G11" s="1218" t="str">
        <f>IF(F11="-","-",VLOOKUP(F11,Faces_new!$A$2:$E$42,5,FALSE))</f>
        <v>-</v>
      </c>
      <c r="H11" s="490">
        <v>3</v>
      </c>
      <c r="I11" s="1198" t="str">
        <f>IF(H11="","",IFERROR(VLOOKUP(H11,Faces_new!$A$2:$E$42,5,FALSE),"Код персонажа не найден"))</f>
        <v>Трутнев С.</v>
      </c>
      <c r="J11" s="529" t="s">
        <v>658</v>
      </c>
      <c r="K11" s="1192" t="s">
        <v>1751</v>
      </c>
      <c r="L11" s="1202" t="str">
        <f>IF(OR(C11="mail_outbox",C11="mail_outbox_old"),IFERROR(VLOOKUP(P11,Mail!$DV$8:$DW$782,2,FALSE),"MS не найдено"),"НЕ исход. письмо")</f>
        <v>НЕ исход. письмо</v>
      </c>
      <c r="M11" s="490"/>
      <c r="N11" s="490"/>
      <c r="O11" s="617"/>
      <c r="P11" s="12" t="str">
        <f t="shared" si="7"/>
        <v>3ошибка в отчете для правления</v>
      </c>
      <c r="Q11" s="12" t="str">
        <f>VLOOKUP(P11,'F-S-C'!$M$2:$M$114,1,FALSE)</f>
        <v>3ошибка в отчете для правления</v>
      </c>
      <c r="R11" s="12" t="e">
        <f>VLOOKUP(P11,Mail!$L$3:$L$782,1,FALSE)</f>
        <v>#N/A</v>
      </c>
      <c r="S11" s="12" t="e">
        <f>VLOOKUP(P11,Mail!$DV$8:$DV$782,1,FALSE)</f>
        <v>#N/A</v>
      </c>
      <c r="T11" s="106">
        <f t="shared" si="8"/>
        <v>85</v>
      </c>
      <c r="U11" s="1199" t="str">
        <f t="shared" si="9"/>
        <v>ошибка в отчете для правления</v>
      </c>
      <c r="V11" s="1193" t="str">
        <f t="shared" si="10"/>
        <v>phone</v>
      </c>
      <c r="W11" s="529" t="str">
        <f t="shared" si="11"/>
        <v>-</v>
      </c>
    </row>
    <row r="12" spans="1:23" s="12" customFormat="1" x14ac:dyDescent="0.25">
      <c r="A12" s="106">
        <v>93</v>
      </c>
      <c r="B12" s="1199" t="s">
        <v>579</v>
      </c>
      <c r="C12" s="1193" t="s">
        <v>2782</v>
      </c>
      <c r="D12" s="490" t="s">
        <v>80</v>
      </c>
      <c r="E12" s="529" t="str">
        <f t="shared" si="6"/>
        <v/>
      </c>
      <c r="F12" s="1202" t="str">
        <f>IF(OR(C12="mail_outbox",C12="mail_outbox_old"),1,IF(C12="phone","-",VLOOKUP(CONCATENATE(E12,B12),Mail!$DV$3:$DW$7,2,FALSE)))</f>
        <v>-</v>
      </c>
      <c r="G12" s="1218" t="str">
        <f>IF(F12="-","-",VLOOKUP(F12,Faces_new!$A$2:$E$42,5,FALSE))</f>
        <v>-</v>
      </c>
      <c r="H12" s="490">
        <v>2</v>
      </c>
      <c r="I12" s="1198" t="str">
        <f>IF(H12="","",IFERROR(VLOOKUP(H12,Faces_new!$A$2:$E$42,5,FALSE),"Код персонажа не найден"))</f>
        <v>Денежная Р.Р.</v>
      </c>
      <c r="J12" s="529" t="s">
        <v>658</v>
      </c>
      <c r="K12" s="529" t="s">
        <v>1751</v>
      </c>
      <c r="L12" s="1202" t="str">
        <f>IF(OR(C12="mail_outbox",C12="mail_outbox_old"),IFERROR(VLOOKUP(P12,Mail!$DV$8:$DW$782,2,FALSE),"MS не найдено"),"НЕ исход. письмо")</f>
        <v>НЕ исход. письмо</v>
      </c>
      <c r="M12" s="490"/>
      <c r="N12" s="490"/>
      <c r="O12" s="617"/>
      <c r="P12" s="12" t="str">
        <f t="shared" si="7"/>
        <v>2Просьба</v>
      </c>
      <c r="Q12" s="12" t="str">
        <f>VLOOKUP(P12,'F-S-C'!$M$2:$M$114,1,FALSE)</f>
        <v>2Просьба</v>
      </c>
      <c r="R12" s="12" t="e">
        <f>VLOOKUP(P12,Mail!$L$3:$L$782,1,FALSE)</f>
        <v>#N/A</v>
      </c>
      <c r="S12" s="12" t="e">
        <f>VLOOKUP(P12,Mail!$DV$8:$DV$782,1,FALSE)</f>
        <v>#N/A</v>
      </c>
      <c r="T12" s="106">
        <f t="shared" si="8"/>
        <v>93</v>
      </c>
      <c r="U12" s="1199" t="str">
        <f t="shared" si="9"/>
        <v>Просьба</v>
      </c>
      <c r="V12" s="1193" t="str">
        <f t="shared" si="10"/>
        <v>phone</v>
      </c>
      <c r="W12" s="529" t="str">
        <f t="shared" si="11"/>
        <v>-</v>
      </c>
    </row>
    <row r="13" spans="1:23" s="12" customFormat="1" x14ac:dyDescent="0.25">
      <c r="A13" s="106">
        <v>94</v>
      </c>
      <c r="B13" s="1199" t="s">
        <v>1749</v>
      </c>
      <c r="C13" s="1193" t="s">
        <v>2782</v>
      </c>
      <c r="D13" s="490" t="s">
        <v>80</v>
      </c>
      <c r="E13" s="529" t="str">
        <f t="shared" si="6"/>
        <v/>
      </c>
      <c r="F13" s="1202" t="str">
        <f>IF(OR(C13="mail_outbox",C13="mail_outbox_old"),1,IF(C13="phone","-",VLOOKUP(CONCATENATE(E13,B13),Mail!$DV$3:$DW$7,2,FALSE)))</f>
        <v>-</v>
      </c>
      <c r="G13" s="1218" t="str">
        <f>IF(F13="-","-",VLOOKUP(F13,Faces_new!$A$2:$E$42,5,FALSE))</f>
        <v>-</v>
      </c>
      <c r="H13" s="490">
        <v>2</v>
      </c>
      <c r="I13" s="1198" t="str">
        <f>IF(H13="","",IFERROR(VLOOKUP(H13,Faces_new!$A$2:$E$42,5,FALSE),"Код персонажа не найден"))</f>
        <v>Денежная Р.Р.</v>
      </c>
      <c r="J13" s="529" t="s">
        <v>658</v>
      </c>
      <c r="K13" s="529" t="s">
        <v>1751</v>
      </c>
      <c r="L13" s="1202" t="str">
        <f>IF(OR(C13="mail_outbox",C13="mail_outbox_old"),IFERROR(VLOOKUP(P13,Mail!$DV$8:$DW$782,2,FALSE),"MS не найдено"),"НЕ исход. письмо")</f>
        <v>НЕ исход. письмо</v>
      </c>
      <c r="M13" s="490"/>
      <c r="N13" s="490"/>
      <c r="O13" s="617"/>
      <c r="P13" s="12" t="str">
        <f t="shared" si="7"/>
        <v>2Деньги на сервер</v>
      </c>
      <c r="Q13" s="12" t="str">
        <f>VLOOKUP(P13,'F-S-C'!$M$2:$M$114,1,FALSE)</f>
        <v>2Деньги на сервер</v>
      </c>
      <c r="R13" s="12" t="e">
        <f>VLOOKUP(P13,Mail!$L$3:$L$782,1,FALSE)</f>
        <v>#N/A</v>
      </c>
      <c r="S13" s="12" t="e">
        <f>VLOOKUP(P13,Mail!$DV$8:$DV$782,1,FALSE)</f>
        <v>#N/A</v>
      </c>
      <c r="T13" s="106">
        <f t="shared" si="8"/>
        <v>94</v>
      </c>
      <c r="U13" s="1199" t="str">
        <f t="shared" si="9"/>
        <v>Деньги на сервер</v>
      </c>
      <c r="V13" s="1193" t="str">
        <f t="shared" si="10"/>
        <v>phone</v>
      </c>
      <c r="W13" s="529" t="str">
        <f t="shared" si="11"/>
        <v>-</v>
      </c>
    </row>
    <row r="14" spans="1:23" s="12" customFormat="1" x14ac:dyDescent="0.25">
      <c r="A14" s="106">
        <v>99</v>
      </c>
      <c r="B14" s="1199" t="s">
        <v>1754</v>
      </c>
      <c r="C14" s="1193" t="s">
        <v>2782</v>
      </c>
      <c r="D14" s="490" t="s">
        <v>80</v>
      </c>
      <c r="E14" s="529" t="str">
        <f t="shared" si="6"/>
        <v/>
      </c>
      <c r="F14" s="1202" t="str">
        <f>IF(OR(C14="mail_outbox",C14="mail_outbox_old"),1,IF(C14="phone","-",VLOOKUP(CONCATENATE(E14,B14),Mail!$DV$3:$DW$7,2,FALSE)))</f>
        <v>-</v>
      </c>
      <c r="G14" s="1218" t="str">
        <f>IF(F14="-","-",VLOOKUP(F14,Faces_new!$A$2:$E$42,5,FALSE))</f>
        <v>-</v>
      </c>
      <c r="H14" s="490">
        <v>6</v>
      </c>
      <c r="I14" s="1198" t="str">
        <f>IF(H14="","",IFERROR(VLOOKUP(H14,Faces_new!$A$2:$E$42,5,FALSE),"Код персонажа не найден"))</f>
        <v>Босс В.С.</v>
      </c>
      <c r="J14" s="529" t="s">
        <v>658</v>
      </c>
      <c r="K14" s="529" t="s">
        <v>1751</v>
      </c>
      <c r="L14" s="1202" t="str">
        <f>IF(OR(C14="mail_outbox",C14="mail_outbox_old"),IFERROR(VLOOKUP(P14,Mail!$DV$8:$DW$782,2,FALSE),"MS не найдено"),"НЕ исход. письмо")</f>
        <v>НЕ исход. письмо</v>
      </c>
      <c r="M14" s="490"/>
      <c r="N14" s="490"/>
      <c r="O14" s="617"/>
      <c r="P14" s="12" t="str">
        <f t="shared" si="7"/>
        <v>6Изменение бюджета производства вне регламента</v>
      </c>
      <c r="Q14" s="12" t="str">
        <f>VLOOKUP(P14,'F-S-C'!$M$2:$M$114,1,FALSE)</f>
        <v>6Изменение бюджета производства вне регламента</v>
      </c>
      <c r="R14" s="12" t="e">
        <f>VLOOKUP(P14,Mail!$L$3:$L$782,1,FALSE)</f>
        <v>#N/A</v>
      </c>
      <c r="S14" s="12" t="e">
        <f>VLOOKUP(P14,Mail!$DV$8:$DV$782,1,FALSE)</f>
        <v>#N/A</v>
      </c>
      <c r="T14" s="106">
        <f t="shared" si="8"/>
        <v>99</v>
      </c>
      <c r="U14" s="1199" t="str">
        <f t="shared" si="9"/>
        <v>Изменение бюджета производства вне регламента</v>
      </c>
      <c r="V14" s="1193" t="str">
        <f t="shared" si="10"/>
        <v>phone</v>
      </c>
      <c r="W14" s="529" t="str">
        <f t="shared" si="11"/>
        <v>-</v>
      </c>
    </row>
    <row r="15" spans="1:23" s="12" customFormat="1" x14ac:dyDescent="0.25">
      <c r="A15" s="106">
        <v>100</v>
      </c>
      <c r="B15" s="1194" t="s">
        <v>1759</v>
      </c>
      <c r="C15" s="1193" t="s">
        <v>2782</v>
      </c>
      <c r="D15" s="490" t="s">
        <v>80</v>
      </c>
      <c r="E15" s="529" t="str">
        <f t="shared" si="6"/>
        <v/>
      </c>
      <c r="F15" s="1202" t="str">
        <f>IF(OR(C15="mail_outbox",C15="mail_outbox_old"),1,IF(C15="phone","-",VLOOKUP(CONCATENATE(E15,B15),Mail!$DV$3:$DW$7,2,FALSE)))</f>
        <v>-</v>
      </c>
      <c r="G15" s="1218" t="str">
        <f>IF(F15="-","-",VLOOKUP(F15,Faces_new!$A$2:$E$42,5,FALSE))</f>
        <v>-</v>
      </c>
      <c r="H15" s="490">
        <v>3</v>
      </c>
      <c r="I15" s="1198" t="str">
        <f>IF(H15="","",IFERROR(VLOOKUP(H15,Faces_new!$A$2:$E$42,5,FALSE),"Код персонажа не найден"))</f>
        <v>Трутнев С.</v>
      </c>
      <c r="J15" s="478" t="s">
        <v>659</v>
      </c>
      <c r="K15" s="478" t="s">
        <v>1751</v>
      </c>
      <c r="L15" s="1202" t="str">
        <f>IF(OR(C15="mail_outbox",C15="mail_outbox_old"),IFERROR(VLOOKUP(P15,Mail!$DV$8:$DW$782,2,FALSE),"MS не найдено"),"НЕ исход. письмо")</f>
        <v>НЕ исход. письмо</v>
      </c>
      <c r="M15" s="158"/>
      <c r="N15" s="490"/>
      <c r="O15" s="617"/>
      <c r="P15" s="12" t="str">
        <f t="shared" ref="P15:P17" si="12">CONCATENATE(H15,E15,B15)</f>
        <v>3Задача отдела логистики: уточнения от Трутнева</v>
      </c>
      <c r="Q15" s="12" t="str">
        <f>VLOOKUP(P15,'F-S-C'!$M$2:$M$114,1,FALSE)</f>
        <v>3Задача отдела логистики: уточнения от Трутнева</v>
      </c>
      <c r="R15" s="12" t="e">
        <f>VLOOKUP(P15,Mail!$L$3:$L$782,1,FALSE)</f>
        <v>#N/A</v>
      </c>
      <c r="S15" s="12" t="e">
        <f>VLOOKUP(P15,Mail!$DV$8:$DV$782,1,FALSE)</f>
        <v>#N/A</v>
      </c>
      <c r="T15" s="106">
        <f t="shared" ref="T15:T17" si="13">A15</f>
        <v>100</v>
      </c>
      <c r="U15" s="1194" t="str">
        <f t="shared" ref="U15:U17" si="14">B15</f>
        <v>Задача отдела логистики: уточнения от Трутнева</v>
      </c>
      <c r="V15" s="1193" t="str">
        <f t="shared" ref="V15:V17" si="15">C15</f>
        <v>phone</v>
      </c>
      <c r="W15" s="529" t="str">
        <f t="shared" ref="W15:W17" si="16">D15</f>
        <v>-</v>
      </c>
    </row>
    <row r="16" spans="1:23" s="12" customFormat="1" x14ac:dyDescent="0.25">
      <c r="A16" s="106">
        <v>102</v>
      </c>
      <c r="B16" s="1194" t="s">
        <v>1758</v>
      </c>
      <c r="C16" s="1193" t="s">
        <v>2782</v>
      </c>
      <c r="D16" s="490" t="s">
        <v>80</v>
      </c>
      <c r="E16" s="529" t="str">
        <f t="shared" ref="E16:E17" si="17">IF(D16="-","",IF(D16="re","Re: ",IF(D16="fwd","Fwd: ",IF(D16="rere","Re: Re: ",IF(D16="rerere","Re: Re: Re: ")))))</f>
        <v/>
      </c>
      <c r="F16" s="1202" t="str">
        <f>IF(OR(C16="mail_outbox",C16="mail_outbox_old"),1,IF(C16="phone","-",VLOOKUP(CONCATENATE(E16,B16),Mail!$DV$3:$DW$7,2,FALSE)))</f>
        <v>-</v>
      </c>
      <c r="G16" s="1218" t="str">
        <f>IF(F16="-","-",VLOOKUP(F16,Faces_new!$A$2:$E$42,5,FALSE))</f>
        <v>-</v>
      </c>
      <c r="H16" s="490">
        <v>3</v>
      </c>
      <c r="I16" s="1198" t="str">
        <f>IF(H16="","",IFERROR(VLOOKUP(H16,Faces_new!$A$2:$E$42,5,FALSE),"Код персонажа не найден"))</f>
        <v>Трутнев С.</v>
      </c>
      <c r="J16" s="478" t="s">
        <v>658</v>
      </c>
      <c r="K16" s="478" t="s">
        <v>1751</v>
      </c>
      <c r="L16" s="1202" t="str">
        <f>IF(OR(C16="mail_outbox",C16="mail_outbox_old"),IFERROR(VLOOKUP(P16,Mail!$DV$8:$DW$782,2,FALSE),"MS не найдено"),"НЕ исход. письмо")</f>
        <v>НЕ исход. письмо</v>
      </c>
      <c r="M16" s="158"/>
      <c r="N16" s="490"/>
      <c r="O16" s="617"/>
      <c r="P16" s="12" t="str">
        <f t="shared" si="12"/>
        <v>3Служебная записка о сервере</v>
      </c>
      <c r="Q16" s="12" t="str">
        <f>VLOOKUP(P16,'F-S-C'!$M$2:$M$114,1,FALSE)</f>
        <v>3Служебная записка о сервере</v>
      </c>
      <c r="R16" s="12" t="e">
        <f>VLOOKUP(P16,Mail!$L$3:$L$782,1,FALSE)</f>
        <v>#N/A</v>
      </c>
      <c r="S16" s="12" t="e">
        <f>VLOOKUP(P16,Mail!$DV$8:$DV$782,1,FALSE)</f>
        <v>#N/A</v>
      </c>
      <c r="T16" s="106">
        <f t="shared" si="13"/>
        <v>102</v>
      </c>
      <c r="U16" s="1194" t="str">
        <f t="shared" si="14"/>
        <v>Служебная записка о сервере</v>
      </c>
      <c r="V16" s="1193" t="str">
        <f t="shared" si="15"/>
        <v>phone</v>
      </c>
      <c r="W16" s="529" t="str">
        <f t="shared" si="16"/>
        <v>-</v>
      </c>
    </row>
    <row r="17" spans="1:23" s="12" customFormat="1" x14ac:dyDescent="0.25">
      <c r="A17" s="106">
        <v>106</v>
      </c>
      <c r="B17" s="1194" t="s">
        <v>1234</v>
      </c>
      <c r="C17" s="1193" t="s">
        <v>2782</v>
      </c>
      <c r="D17" s="490" t="s">
        <v>80</v>
      </c>
      <c r="E17" s="529" t="str">
        <f t="shared" si="17"/>
        <v/>
      </c>
      <c r="F17" s="1202" t="str">
        <f>IF(OR(C17="mail_outbox",C17="mail_outbox_old"),1,IF(C17="phone","-",VLOOKUP(CONCATENATE(E17,B17),Mail!$DV$3:$DW$7,2,FALSE)))</f>
        <v>-</v>
      </c>
      <c r="G17" s="1218" t="str">
        <f>IF(F17="-","-",VLOOKUP(F17,Faces_new!$A$2:$E$42,5,FALSE))</f>
        <v>-</v>
      </c>
      <c r="H17" s="490">
        <v>4</v>
      </c>
      <c r="I17" s="1198" t="str">
        <f>IF(H17="","",IFERROR(VLOOKUP(H17,Faces_new!$A$2:$E$42,5,FALSE),"Код персонажа не найден"))</f>
        <v>Крутько М.</v>
      </c>
      <c r="J17" s="529" t="s">
        <v>658</v>
      </c>
      <c r="K17" s="1192" t="s">
        <v>1751</v>
      </c>
      <c r="L17" s="1202" t="str">
        <f>IF(OR(C17="mail_outbox",C17="mail_outbox_old"),IFERROR(VLOOKUP(P17,Mail!$DV$8:$DW$782,2,FALSE),"MS не найдено"),"НЕ исход. письмо")</f>
        <v>НЕ исход. письмо</v>
      </c>
      <c r="M17" s="490"/>
      <c r="N17" s="490"/>
      <c r="O17" s="617"/>
      <c r="P17" s="12" t="str">
        <f t="shared" si="12"/>
        <v>4фото файлы</v>
      </c>
      <c r="Q17" s="12" t="str">
        <f>VLOOKUP(P17,'F-S-C'!$M$2:$M$114,1,FALSE)</f>
        <v>4фото файлы</v>
      </c>
      <c r="R17" s="12" t="e">
        <f>VLOOKUP(P17,Mail!$L$3:$L$782,1,FALSE)</f>
        <v>#N/A</v>
      </c>
      <c r="S17" s="12" t="e">
        <f>VLOOKUP(P17,Mail!$DV$8:$DV$782,1,FALSE)</f>
        <v>#N/A</v>
      </c>
      <c r="T17" s="106">
        <f t="shared" si="13"/>
        <v>106</v>
      </c>
      <c r="U17" s="1194" t="str">
        <f t="shared" si="14"/>
        <v>фото файлы</v>
      </c>
      <c r="V17" s="1193" t="str">
        <f t="shared" si="15"/>
        <v>phone</v>
      </c>
      <c r="W17" s="529" t="str">
        <f t="shared" si="16"/>
        <v>-</v>
      </c>
    </row>
    <row r="18" spans="1:23" s="12" customFormat="1" x14ac:dyDescent="0.25">
      <c r="A18" s="106">
        <v>127</v>
      </c>
      <c r="B18" s="1201" t="s">
        <v>1729</v>
      </c>
      <c r="C18" s="1193" t="s">
        <v>2782</v>
      </c>
      <c r="D18" s="490" t="s">
        <v>80</v>
      </c>
      <c r="E18" s="529" t="str">
        <f t="shared" ref="E18" si="18">IF(D18="-","",IF(D18="re","Re: ",IF(D18="fwd","Fwd: ",IF(D18="rere","Re: Re: ",IF(D18="rerere","Re: Re: Re: ")))))</f>
        <v/>
      </c>
      <c r="F18" s="1202" t="str">
        <f>IF(OR(C18="mail_outbox",C18="mail_outbox_old"),1,IF(C18="phone","-",VLOOKUP(CONCATENATE(E18,B18),Mail!$DV$3:$DW$7,2,FALSE)))</f>
        <v>-</v>
      </c>
      <c r="G18" s="1218" t="str">
        <f>IF(F18="-","-",VLOOKUP(F18,Faces_new!$A$2:$E$42,5,FALSE))</f>
        <v>-</v>
      </c>
      <c r="H18" s="490">
        <v>4</v>
      </c>
      <c r="I18" s="1198" t="str">
        <f>IF(H18="","",IFERROR(VLOOKUP(H18,Faces_new!$A$2:$E$42,5,FALSE),"Код персонажа не найден"))</f>
        <v>Крутько М.</v>
      </c>
      <c r="J18" s="529" t="s">
        <v>658</v>
      </c>
      <c r="K18" s="1192" t="s">
        <v>1751</v>
      </c>
      <c r="L18" s="1202" t="str">
        <f>IF(OR(C18="mail_outbox",C18="mail_outbox_old"),IFERROR(VLOOKUP(P18,Mail!$DV$8:$DW$782,2,FALSE),"MS не найдено"),"НЕ исход. письмо")</f>
        <v>НЕ исход. письмо</v>
      </c>
      <c r="M18" s="1204"/>
      <c r="N18" s="1204"/>
      <c r="O18" s="1200"/>
      <c r="P18" s="12" t="str">
        <f t="shared" ref="P18" si="19">CONCATENATE(H18,E18,B18)</f>
        <v>4Прочее</v>
      </c>
      <c r="Q18" s="12" t="str">
        <f>VLOOKUP(P18,'F-S-C'!$M$2:$M$114,1,FALSE)</f>
        <v>4Прочее</v>
      </c>
      <c r="R18" s="12" t="e">
        <f>VLOOKUP(P18,Mail!$L$3:$L$782,1,FALSE)</f>
        <v>#N/A</v>
      </c>
      <c r="S18" s="12" t="e">
        <f>VLOOKUP(P18,Mail!$DV$8:$DV$782,1,FALSE)</f>
        <v>#N/A</v>
      </c>
      <c r="T18" s="106">
        <f t="shared" ref="T18" si="20">A18</f>
        <v>127</v>
      </c>
      <c r="U18" s="1201" t="str">
        <f t="shared" ref="U18" si="21">B18</f>
        <v>Прочее</v>
      </c>
      <c r="V18" s="1193" t="str">
        <f t="shared" ref="V18" si="22">C18</f>
        <v>phone</v>
      </c>
      <c r="W18" s="529" t="str">
        <f t="shared" ref="W18" si="23">D18</f>
        <v>-</v>
      </c>
    </row>
  </sheetData>
  <autoFilter ref="A1:W18"/>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W9"/>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A2" sqref="A2"/>
    </sheetView>
  </sheetViews>
  <sheetFormatPr defaultColWidth="11" defaultRowHeight="15.75" outlineLevelCol="1" x14ac:dyDescent="0.25"/>
  <cols>
    <col min="1" max="1" width="7.125" style="9" customWidth="1"/>
    <col min="2" max="2" width="11.375" style="9" customWidth="1" outlineLevel="1"/>
    <col min="3" max="3" width="8.875" style="9" customWidth="1" outlineLevel="1"/>
    <col min="4" max="4" width="5.875" style="9" customWidth="1" outlineLevel="1"/>
    <col min="5" max="5" width="14.625" style="20" customWidth="1" outlineLevel="1"/>
    <col min="6" max="6" width="7.125" style="20" customWidth="1" outlineLevel="1"/>
    <col min="7" max="7" width="12.875" style="20" customWidth="1" outlineLevel="1"/>
    <col min="8" max="8" width="8.125" style="20" customWidth="1" outlineLevel="1"/>
    <col min="9" max="9" width="7.875" style="20" customWidth="1" outlineLevel="1"/>
    <col min="10" max="11" width="8.125" style="20" customWidth="1" outlineLevel="1"/>
    <col min="12" max="12" width="13.625" style="20" customWidth="1"/>
    <col min="13" max="13" width="66.5" style="1" customWidth="1"/>
    <col min="14" max="16" width="10.125" style="20" customWidth="1"/>
    <col min="17" max="17" width="8" style="20" customWidth="1"/>
    <col min="18" max="21" width="10.125" style="20" customWidth="1"/>
    <col min="22" max="22" width="8" style="20" customWidth="1"/>
    <col min="23" max="23" width="11.625" style="9" customWidth="1"/>
    <col min="24" max="24" width="14" style="31" customWidth="1"/>
    <col min="25" max="25" width="14.625" style="2" customWidth="1"/>
    <col min="26" max="26" width="11.625" style="90" customWidth="1"/>
    <col min="27" max="27" width="20.5" style="38" customWidth="1" outlineLevel="1"/>
    <col min="28" max="53" width="8.625" style="6" customWidth="1" outlineLevel="1"/>
    <col min="54" max="56" width="8.625" customWidth="1"/>
    <col min="57" max="57" width="8.625" style="8" customWidth="1" outlineLevel="1"/>
    <col min="58" max="60" width="8.625" customWidth="1" outlineLevel="1"/>
    <col min="61" max="61" width="8.625" customWidth="1" outlineLevel="1" collapsed="1"/>
    <col min="62" max="71" width="8.625" customWidth="1" outlineLevel="1"/>
    <col min="72" max="72" width="8.625" customWidth="1" outlineLevel="1" collapsed="1"/>
    <col min="73" max="73" width="9.625" customWidth="1" outlineLevel="1"/>
    <col min="74" max="76" width="8.625" style="8" customWidth="1" outlineLevel="1"/>
    <col min="77" max="78" width="8.625" customWidth="1"/>
    <col min="79" max="79" width="8.625" style="8" customWidth="1"/>
    <col min="80" max="81" width="8.625" customWidth="1"/>
    <col min="82" max="82" width="8.625" customWidth="1" outlineLevel="1"/>
    <col min="83" max="84" width="8.625" style="8" customWidth="1" outlineLevel="1"/>
    <col min="85" max="89" width="8.625" customWidth="1" outlineLevel="1"/>
    <col min="90" max="90" width="8.625" style="8" customWidth="1" outlineLevel="1"/>
    <col min="91" max="91" width="8.625" customWidth="1" outlineLevel="1"/>
    <col min="92" max="92" width="8.625" style="8" customWidth="1" outlineLevel="1"/>
    <col min="93" max="95" width="8.625" customWidth="1" outlineLevel="1"/>
    <col min="96" max="102" width="8.625" customWidth="1"/>
    <col min="103" max="106" width="8.625" customWidth="1" outlineLevel="1"/>
    <col min="107" max="107" width="8.625" customWidth="1"/>
    <col min="108" max="108" width="11.375" customWidth="1"/>
    <col min="109" max="109" width="11.125" customWidth="1"/>
    <col min="110" max="110" width="8.625" customWidth="1" outlineLevel="1"/>
    <col min="111" max="111" width="8.625" customWidth="1"/>
    <col min="112" max="117" width="8.625" customWidth="1" outlineLevel="1"/>
    <col min="118" max="118" width="8.625" style="8" customWidth="1" outlineLevel="1"/>
    <col min="119" max="119" width="8.625" customWidth="1" outlineLevel="1"/>
    <col min="120" max="124" width="8.625" customWidth="1"/>
    <col min="126" max="126" width="35.625" customWidth="1"/>
  </cols>
  <sheetData>
    <row r="1" spans="1:127" ht="95.25" customHeight="1" thickBot="1" x14ac:dyDescent="0.3">
      <c r="V1" s="20" t="s">
        <v>80</v>
      </c>
      <c r="Y1" s="90"/>
      <c r="AA1" s="90"/>
      <c r="AB1" s="1369" t="s">
        <v>277</v>
      </c>
      <c r="AC1" s="1370"/>
      <c r="AD1" s="1371" t="s">
        <v>207</v>
      </c>
      <c r="AE1" s="1371"/>
      <c r="AF1" s="1371"/>
      <c r="AG1" s="1371"/>
      <c r="AH1" s="1372"/>
      <c r="AI1" s="1373" t="s">
        <v>279</v>
      </c>
      <c r="AJ1" s="1374"/>
      <c r="AK1" s="1374"/>
      <c r="AL1" s="1374"/>
      <c r="AM1" s="1374"/>
      <c r="AN1" s="1374"/>
      <c r="AO1" s="1374"/>
      <c r="AP1" s="1375" t="s">
        <v>290</v>
      </c>
      <c r="AQ1" s="1376"/>
      <c r="AR1" s="1376"/>
      <c r="AS1" s="1376"/>
      <c r="AT1" s="1376"/>
      <c r="AU1" s="1376"/>
      <c r="AV1" s="1376"/>
      <c r="AW1" s="1376"/>
      <c r="AX1" s="1375" t="s">
        <v>291</v>
      </c>
      <c r="AY1" s="1376"/>
      <c r="AZ1" s="1376"/>
      <c r="BA1" s="1377"/>
      <c r="BB1" s="1358" t="s">
        <v>40</v>
      </c>
      <c r="BC1" s="1359"/>
      <c r="BD1" s="1359"/>
      <c r="BE1" s="1359"/>
      <c r="BF1" s="1359"/>
      <c r="BG1" s="1360"/>
      <c r="BH1" s="1361"/>
      <c r="BI1" s="1362" t="s">
        <v>41</v>
      </c>
      <c r="BJ1" s="1363"/>
      <c r="BK1" s="1363"/>
      <c r="BL1" s="1364" t="s">
        <v>42</v>
      </c>
      <c r="BM1" s="1365"/>
      <c r="BN1" s="1365"/>
      <c r="BO1" s="1365"/>
      <c r="BP1" s="1365"/>
      <c r="BQ1" s="1366"/>
      <c r="BR1" s="1366"/>
      <c r="BS1" s="1366"/>
      <c r="BT1" s="1367" t="s">
        <v>44</v>
      </c>
      <c r="BU1" s="1368"/>
      <c r="BV1" s="1346" t="s">
        <v>264</v>
      </c>
      <c r="BW1" s="1347"/>
      <c r="BX1" s="1348"/>
      <c r="BY1" s="1349" t="s">
        <v>265</v>
      </c>
      <c r="BZ1" s="1350"/>
      <c r="CA1" s="1351" t="s">
        <v>45</v>
      </c>
      <c r="CB1" s="1352"/>
      <c r="CC1" s="1353"/>
      <c r="CD1" s="1354" t="s">
        <v>266</v>
      </c>
      <c r="CE1" s="1355"/>
      <c r="CF1" s="1355"/>
      <c r="CG1" s="1356" t="s">
        <v>267</v>
      </c>
      <c r="CH1" s="1357"/>
      <c r="CI1" s="1357"/>
      <c r="CJ1" s="1322" t="s">
        <v>268</v>
      </c>
      <c r="CK1" s="1323"/>
      <c r="CL1" s="1323"/>
      <c r="CM1" s="1323"/>
      <c r="CN1" s="1323"/>
      <c r="CO1" s="1324" t="s">
        <v>269</v>
      </c>
      <c r="CP1" s="1325"/>
      <c r="CQ1" s="1326"/>
      <c r="CR1" s="1327" t="s">
        <v>270</v>
      </c>
      <c r="CS1" s="1328"/>
      <c r="CT1" s="1328"/>
      <c r="CU1" s="1329"/>
      <c r="CV1" s="1329"/>
      <c r="CW1" s="1329"/>
      <c r="CX1" s="1330"/>
      <c r="CY1" s="1334" t="s">
        <v>301</v>
      </c>
      <c r="CZ1" s="1335"/>
      <c r="DA1" s="1341" t="s">
        <v>302</v>
      </c>
      <c r="DB1" s="1342"/>
      <c r="DC1" s="1343"/>
      <c r="DD1" s="1341" t="s">
        <v>47</v>
      </c>
      <c r="DE1" s="1342"/>
      <c r="DF1" s="1263" t="s">
        <v>272</v>
      </c>
      <c r="DG1" s="120" t="s">
        <v>273</v>
      </c>
      <c r="DH1" s="1336" t="s">
        <v>274</v>
      </c>
      <c r="DI1" s="1337"/>
      <c r="DJ1" s="1338"/>
      <c r="DK1" s="1344" t="s">
        <v>303</v>
      </c>
      <c r="DL1" s="1345"/>
      <c r="DM1" s="1345"/>
      <c r="DN1" s="121" t="s">
        <v>304</v>
      </c>
      <c r="DO1" s="1339" t="s">
        <v>305</v>
      </c>
      <c r="DP1" s="1340"/>
      <c r="DQ1" s="1340"/>
      <c r="DR1" s="1331" t="s">
        <v>306</v>
      </c>
      <c r="DS1" s="1332"/>
      <c r="DT1" s="1333"/>
    </row>
    <row r="2" spans="1:127" s="22" customFormat="1" ht="79.5" thickBot="1" x14ac:dyDescent="0.3">
      <c r="A2" s="32" t="s">
        <v>2815</v>
      </c>
      <c r="B2" s="96" t="s">
        <v>2816</v>
      </c>
      <c r="C2" s="96" t="s">
        <v>2817</v>
      </c>
      <c r="D2" s="96" t="s">
        <v>2818</v>
      </c>
      <c r="E2" s="117" t="s">
        <v>2819</v>
      </c>
      <c r="F2" s="130" t="s">
        <v>2820</v>
      </c>
      <c r="G2" s="117" t="s">
        <v>2821</v>
      </c>
      <c r="H2" s="130" t="s">
        <v>2822</v>
      </c>
      <c r="I2" s="117" t="s">
        <v>2823</v>
      </c>
      <c r="J2" s="130" t="s">
        <v>2773</v>
      </c>
      <c r="K2" s="130" t="s">
        <v>2810</v>
      </c>
      <c r="L2" s="117" t="s">
        <v>2813</v>
      </c>
      <c r="M2" s="117" t="s">
        <v>2824</v>
      </c>
      <c r="N2" s="117" t="s">
        <v>2825</v>
      </c>
      <c r="O2" s="130" t="s">
        <v>2826</v>
      </c>
      <c r="P2" s="130" t="s">
        <v>2827</v>
      </c>
      <c r="Q2" s="804" t="s">
        <v>2845</v>
      </c>
      <c r="R2" s="801" t="s">
        <v>2089</v>
      </c>
      <c r="S2" s="801" t="s">
        <v>1918</v>
      </c>
      <c r="T2" s="801" t="s">
        <v>2051</v>
      </c>
      <c r="U2" s="802" t="s">
        <v>2090</v>
      </c>
      <c r="V2" s="804" t="s">
        <v>2088</v>
      </c>
      <c r="W2" s="130" t="s">
        <v>1547</v>
      </c>
      <c r="X2" s="117" t="s">
        <v>1545</v>
      </c>
      <c r="Y2" s="118" t="s">
        <v>569</v>
      </c>
      <c r="Z2" s="131" t="s">
        <v>1169</v>
      </c>
      <c r="AA2" s="34" t="s">
        <v>2847</v>
      </c>
      <c r="AB2" s="32">
        <v>1122</v>
      </c>
      <c r="AC2" s="113">
        <v>1232</v>
      </c>
      <c r="AD2" s="53" t="s">
        <v>200</v>
      </c>
      <c r="AE2" s="45" t="s">
        <v>202</v>
      </c>
      <c r="AF2" s="45" t="s">
        <v>203</v>
      </c>
      <c r="AG2" s="45" t="s">
        <v>204</v>
      </c>
      <c r="AH2" s="87" t="s">
        <v>278</v>
      </c>
      <c r="AI2" s="44" t="s">
        <v>208</v>
      </c>
      <c r="AJ2" s="45" t="s">
        <v>209</v>
      </c>
      <c r="AK2" s="45" t="s">
        <v>210</v>
      </c>
      <c r="AL2" s="45" t="s">
        <v>211</v>
      </c>
      <c r="AM2" s="89" t="s">
        <v>212</v>
      </c>
      <c r="AN2" s="88" t="s">
        <v>213</v>
      </c>
      <c r="AO2" s="47" t="s">
        <v>214</v>
      </c>
      <c r="AP2" s="48" t="s">
        <v>281</v>
      </c>
      <c r="AQ2" s="45" t="s">
        <v>282</v>
      </c>
      <c r="AR2" s="127" t="s">
        <v>283</v>
      </c>
      <c r="AS2" s="45" t="s">
        <v>284</v>
      </c>
      <c r="AT2" s="45" t="s">
        <v>285</v>
      </c>
      <c r="AU2" s="89" t="s">
        <v>286</v>
      </c>
      <c r="AV2" s="88" t="s">
        <v>287</v>
      </c>
      <c r="AW2" s="56" t="s">
        <v>288</v>
      </c>
      <c r="AX2" s="48" t="s">
        <v>292</v>
      </c>
      <c r="AY2" s="45" t="s">
        <v>293</v>
      </c>
      <c r="AZ2" s="45" t="s">
        <v>294</v>
      </c>
      <c r="BA2" s="45" t="s">
        <v>295</v>
      </c>
      <c r="BB2" s="44" t="s">
        <v>215</v>
      </c>
      <c r="BC2" s="45" t="s">
        <v>216</v>
      </c>
      <c r="BD2" s="45" t="s">
        <v>217</v>
      </c>
      <c r="BE2" s="112" t="s">
        <v>218</v>
      </c>
      <c r="BF2" s="127" t="s">
        <v>219</v>
      </c>
      <c r="BG2" s="127" t="s">
        <v>220</v>
      </c>
      <c r="BH2" s="129">
        <v>32114</v>
      </c>
      <c r="BI2" s="48" t="s">
        <v>221</v>
      </c>
      <c r="BJ2" s="45" t="s">
        <v>222</v>
      </c>
      <c r="BK2" s="45" t="s">
        <v>223</v>
      </c>
      <c r="BL2" s="44">
        <v>3322</v>
      </c>
      <c r="BM2" s="45" t="s">
        <v>225</v>
      </c>
      <c r="BN2" s="88" t="s">
        <v>226</v>
      </c>
      <c r="BO2" s="88" t="s">
        <v>227</v>
      </c>
      <c r="BP2" s="114" t="s">
        <v>228</v>
      </c>
      <c r="BQ2" s="45" t="s">
        <v>229</v>
      </c>
      <c r="BR2" s="45" t="s">
        <v>230</v>
      </c>
      <c r="BS2" s="45" t="s">
        <v>231</v>
      </c>
      <c r="BT2" s="44" t="s">
        <v>232</v>
      </c>
      <c r="BU2" s="46" t="s">
        <v>233</v>
      </c>
      <c r="BV2" s="123" t="s">
        <v>234</v>
      </c>
      <c r="BW2" s="112" t="s">
        <v>235</v>
      </c>
      <c r="BX2" s="114" t="s">
        <v>236</v>
      </c>
      <c r="BY2" s="126" t="s">
        <v>237</v>
      </c>
      <c r="BZ2" s="127" t="s">
        <v>238</v>
      </c>
      <c r="CA2" s="124" t="s">
        <v>1105</v>
      </c>
      <c r="CB2" s="48" t="s">
        <v>239</v>
      </c>
      <c r="CC2" s="47" t="s">
        <v>240</v>
      </c>
      <c r="CD2" s="44" t="s">
        <v>241</v>
      </c>
      <c r="CE2" s="112" t="s">
        <v>242</v>
      </c>
      <c r="CF2" s="112" t="s">
        <v>243</v>
      </c>
      <c r="CG2" s="125" t="s">
        <v>296</v>
      </c>
      <c r="CH2" s="125" t="s">
        <v>297</v>
      </c>
      <c r="CI2" s="58" t="s">
        <v>298</v>
      </c>
      <c r="CJ2" s="44" t="s">
        <v>244</v>
      </c>
      <c r="CK2" s="45" t="s">
        <v>245</v>
      </c>
      <c r="CL2" s="112" t="s">
        <v>246</v>
      </c>
      <c r="CM2" s="88" t="s">
        <v>247</v>
      </c>
      <c r="CN2" s="124" t="s">
        <v>1106</v>
      </c>
      <c r="CO2" s="44" t="s">
        <v>248</v>
      </c>
      <c r="CP2" s="45" t="s">
        <v>249</v>
      </c>
      <c r="CQ2" s="46" t="s">
        <v>250</v>
      </c>
      <c r="CR2" s="48" t="s">
        <v>251</v>
      </c>
      <c r="CS2" s="45" t="s">
        <v>252</v>
      </c>
      <c r="CT2" s="89" t="s">
        <v>253</v>
      </c>
      <c r="CU2" s="45" t="s">
        <v>254</v>
      </c>
      <c r="CV2" s="45" t="s">
        <v>299</v>
      </c>
      <c r="CW2" s="89" t="s">
        <v>300</v>
      </c>
      <c r="CX2" s="46">
        <v>4127</v>
      </c>
      <c r="CY2" s="48">
        <v>4141</v>
      </c>
      <c r="CZ2" s="57">
        <v>4143</v>
      </c>
      <c r="DA2" s="94">
        <v>4151</v>
      </c>
      <c r="DB2" s="95">
        <v>4152</v>
      </c>
      <c r="DC2" s="55">
        <v>4153</v>
      </c>
      <c r="DD2" s="89">
        <v>4134</v>
      </c>
      <c r="DE2" s="1253">
        <v>4135</v>
      </c>
      <c r="DF2" s="1254" t="s">
        <v>257</v>
      </c>
      <c r="DG2" s="44" t="s">
        <v>260</v>
      </c>
      <c r="DH2" s="1245" t="s">
        <v>261</v>
      </c>
      <c r="DI2" s="45" t="s">
        <v>262</v>
      </c>
      <c r="DJ2" s="47" t="s">
        <v>263</v>
      </c>
      <c r="DK2" s="44">
        <v>8331</v>
      </c>
      <c r="DL2" s="94">
        <v>8332</v>
      </c>
      <c r="DM2" s="94">
        <v>8333</v>
      </c>
      <c r="DN2" s="123">
        <v>8351</v>
      </c>
      <c r="DO2" s="44">
        <v>8341</v>
      </c>
      <c r="DP2" s="44">
        <v>8342</v>
      </c>
      <c r="DQ2" s="48">
        <v>8343</v>
      </c>
      <c r="DR2" s="48">
        <v>8361</v>
      </c>
      <c r="DS2" s="48">
        <v>8362</v>
      </c>
      <c r="DT2" s="48">
        <v>8363</v>
      </c>
    </row>
    <row r="3" spans="1:127" s="500" customFormat="1" ht="236.25" x14ac:dyDescent="0.25">
      <c r="A3" s="37" t="s">
        <v>1117</v>
      </c>
      <c r="B3" s="99">
        <v>41186</v>
      </c>
      <c r="C3" s="97">
        <v>0.46875</v>
      </c>
      <c r="D3" s="158">
        <v>25</v>
      </c>
      <c r="E3" s="158" t="s">
        <v>8</v>
      </c>
      <c r="F3" s="158">
        <v>1</v>
      </c>
      <c r="G3" s="158" t="s">
        <v>4</v>
      </c>
      <c r="H3" s="158" t="s">
        <v>80</v>
      </c>
      <c r="I3" s="158" t="s">
        <v>80</v>
      </c>
      <c r="J3" s="158">
        <f>VLOOKUP(L3,'ALL Themes'!$P$2:$W$797,5,FALSE)</f>
        <v>23</v>
      </c>
      <c r="K3" s="158" t="str">
        <f>VLOOKUP(L3,'ALL Themes'!$P$2:$W$797,8,FALSE)</f>
        <v>-</v>
      </c>
      <c r="L3" s="827" t="s">
        <v>505</v>
      </c>
      <c r="M3" s="516" t="s">
        <v>1798</v>
      </c>
      <c r="N3" s="153" t="s">
        <v>80</v>
      </c>
      <c r="O3" s="158" t="s">
        <v>1975</v>
      </c>
      <c r="P3" s="158" t="s">
        <v>1979</v>
      </c>
      <c r="Q3" s="799"/>
      <c r="R3" s="153"/>
      <c r="S3" s="153"/>
      <c r="T3" s="153"/>
      <c r="U3" s="803"/>
      <c r="V3" s="799"/>
      <c r="W3" s="158"/>
      <c r="X3" s="158"/>
      <c r="Y3" s="159"/>
      <c r="Z3" s="158"/>
      <c r="AA3" s="499"/>
      <c r="AB3" s="166"/>
      <c r="AC3" s="167"/>
      <c r="AD3" s="168"/>
      <c r="AE3" s="169"/>
      <c r="AF3" s="169"/>
      <c r="AG3" s="169"/>
      <c r="AH3" s="170"/>
      <c r="AI3" s="166"/>
      <c r="AJ3" s="169"/>
      <c r="AK3" s="169"/>
      <c r="AL3" s="169"/>
      <c r="AM3" s="169"/>
      <c r="AN3" s="169"/>
      <c r="AO3" s="170"/>
      <c r="AP3" s="155"/>
      <c r="AQ3" s="169"/>
      <c r="AR3" s="169"/>
      <c r="AS3" s="169"/>
      <c r="AT3" s="169"/>
      <c r="AU3" s="169"/>
      <c r="AV3" s="169"/>
      <c r="AW3" s="170"/>
      <c r="AX3" s="173"/>
      <c r="AY3" s="173"/>
      <c r="AZ3" s="173"/>
      <c r="BA3" s="173"/>
      <c r="BB3" s="501"/>
      <c r="BC3" s="502"/>
      <c r="BD3" s="502"/>
      <c r="BE3" s="502"/>
      <c r="BF3" s="502"/>
      <c r="BG3" s="503"/>
      <c r="BH3" s="154"/>
      <c r="BI3" s="504"/>
      <c r="BJ3" s="502"/>
      <c r="BK3" s="502"/>
      <c r="BL3" s="501"/>
      <c r="BM3" s="502"/>
      <c r="BN3" s="502"/>
      <c r="BO3" s="502"/>
      <c r="BP3" s="503"/>
      <c r="BQ3" s="502"/>
      <c r="BR3" s="502"/>
      <c r="BS3" s="502"/>
      <c r="BT3" s="501"/>
      <c r="BU3" s="154"/>
      <c r="BV3" s="504"/>
      <c r="BW3" s="502"/>
      <c r="BX3" s="503"/>
      <c r="BY3" s="501"/>
      <c r="BZ3" s="502"/>
      <c r="CA3" s="505"/>
      <c r="CB3" s="504"/>
      <c r="CC3" s="503"/>
      <c r="CD3" s="501"/>
      <c r="CE3" s="502"/>
      <c r="CF3" s="502"/>
      <c r="CG3" s="504"/>
      <c r="CH3" s="502"/>
      <c r="CI3" s="502"/>
      <c r="CJ3" s="501"/>
      <c r="CK3" s="502"/>
      <c r="CL3" s="502"/>
      <c r="CM3" s="502"/>
      <c r="CN3" s="505"/>
      <c r="CO3" s="501"/>
      <c r="CP3" s="502"/>
      <c r="CQ3" s="154"/>
      <c r="CR3" s="504"/>
      <c r="CS3" s="502"/>
      <c r="CT3" s="502"/>
      <c r="CU3" s="503"/>
      <c r="CV3" s="503"/>
      <c r="CW3" s="503"/>
      <c r="CX3" s="154"/>
      <c r="CY3" s="504"/>
      <c r="CZ3" s="505"/>
      <c r="DA3" s="501"/>
      <c r="DB3" s="504"/>
      <c r="DC3" s="506"/>
      <c r="DD3" s="502"/>
      <c r="DE3" s="154"/>
      <c r="DF3" s="504"/>
      <c r="DG3" s="501"/>
      <c r="DH3" s="504"/>
      <c r="DI3" s="502"/>
      <c r="DJ3" s="503"/>
      <c r="DK3" s="501"/>
      <c r="DL3" s="502"/>
      <c r="DM3" s="502"/>
      <c r="DN3" s="504"/>
      <c r="DO3" s="501"/>
      <c r="DP3" s="502"/>
      <c r="DQ3" s="504"/>
      <c r="DR3" s="504"/>
      <c r="DS3" s="505"/>
      <c r="DT3" s="154"/>
      <c r="DV3" s="3" t="str">
        <f t="shared" ref="DV3:DV7" si="0">L3</f>
        <v>данные по рынку, срочно нужна помощь!</v>
      </c>
      <c r="DW3" s="3">
        <f t="shared" ref="DW3:DW7" si="1">D3</f>
        <v>25</v>
      </c>
    </row>
    <row r="4" spans="1:127" s="500" customFormat="1" ht="95.25" thickBot="1" x14ac:dyDescent="0.3">
      <c r="A4" s="37" t="s">
        <v>1125</v>
      </c>
      <c r="B4" s="99">
        <v>41186</v>
      </c>
      <c r="C4" s="97">
        <v>0.69791666666666663</v>
      </c>
      <c r="D4" s="158">
        <v>19</v>
      </c>
      <c r="E4" s="158" t="s">
        <v>557</v>
      </c>
      <c r="F4" s="158">
        <v>1</v>
      </c>
      <c r="G4" s="158" t="s">
        <v>4</v>
      </c>
      <c r="H4" s="158">
        <v>37</v>
      </c>
      <c r="I4" s="158" t="s">
        <v>95</v>
      </c>
      <c r="J4" s="158">
        <f>VLOOKUP(L4,'ALL Themes'!$P$2:$W$797,5,FALSE)</f>
        <v>33</v>
      </c>
      <c r="K4" s="158" t="str">
        <f>VLOOKUP(L4,'ALL Themes'!$P$2:$W$797,8,FALSE)</f>
        <v>-</v>
      </c>
      <c r="L4" s="827" t="s">
        <v>566</v>
      </c>
      <c r="M4" s="516" t="s">
        <v>1162</v>
      </c>
      <c r="N4" s="153" t="s">
        <v>80</v>
      </c>
      <c r="O4" s="158" t="s">
        <v>1975</v>
      </c>
      <c r="P4" s="153" t="s">
        <v>1978</v>
      </c>
      <c r="Q4" s="799"/>
      <c r="R4" s="153"/>
      <c r="S4" s="153"/>
      <c r="T4" s="153"/>
      <c r="U4" s="803"/>
      <c r="V4" s="799"/>
      <c r="W4" s="158"/>
      <c r="X4" s="158"/>
      <c r="Y4" s="159"/>
      <c r="Z4" s="158"/>
      <c r="AA4" s="499"/>
      <c r="AB4" s="1256"/>
      <c r="AC4" s="161"/>
      <c r="AD4" s="1257"/>
      <c r="AE4" s="1258"/>
      <c r="AF4" s="1258"/>
      <c r="AG4" s="1258"/>
      <c r="AH4" s="1259"/>
      <c r="AI4" s="1256"/>
      <c r="AJ4" s="1258"/>
      <c r="AK4" s="1258"/>
      <c r="AL4" s="1258"/>
      <c r="AM4" s="1258"/>
      <c r="AN4" s="1258"/>
      <c r="AO4" s="1259"/>
      <c r="AP4" s="155"/>
      <c r="AQ4" s="1258"/>
      <c r="AR4" s="1258"/>
      <c r="AS4" s="1258"/>
      <c r="AT4" s="1258"/>
      <c r="AU4" s="1258"/>
      <c r="AV4" s="1258"/>
      <c r="AW4" s="1259"/>
      <c r="AX4" s="164"/>
      <c r="AY4" s="164"/>
      <c r="AZ4" s="164"/>
      <c r="BA4" s="164"/>
      <c r="BB4" s="1260"/>
      <c r="BC4" s="1203"/>
      <c r="BD4" s="1203"/>
      <c r="BE4" s="1203"/>
      <c r="BF4" s="1203"/>
      <c r="BG4" s="1246"/>
      <c r="BH4" s="1261"/>
      <c r="BI4" s="1255"/>
      <c r="BJ4" s="1203"/>
      <c r="BK4" s="1203"/>
      <c r="BL4" s="1260"/>
      <c r="BM4" s="1203"/>
      <c r="BN4" s="1203"/>
      <c r="BO4" s="1203"/>
      <c r="BP4" s="1246"/>
      <c r="BQ4" s="1203"/>
      <c r="BR4" s="1203"/>
      <c r="BS4" s="1203"/>
      <c r="BT4" s="1260"/>
      <c r="BU4" s="1261"/>
      <c r="BV4" s="1255"/>
      <c r="BW4" s="1203"/>
      <c r="BX4" s="1246"/>
      <c r="BY4" s="1260"/>
      <c r="BZ4" s="1203"/>
      <c r="CA4" s="497"/>
      <c r="CB4" s="1255"/>
      <c r="CC4" s="1246"/>
      <c r="CD4" s="1260"/>
      <c r="CE4" s="1203"/>
      <c r="CF4" s="1203"/>
      <c r="CG4" s="1255"/>
      <c r="CH4" s="1203"/>
      <c r="CI4" s="1203"/>
      <c r="CJ4" s="1260"/>
      <c r="CK4" s="1203"/>
      <c r="CL4" s="1203"/>
      <c r="CM4" s="1203"/>
      <c r="CN4" s="497"/>
      <c r="CO4" s="1260"/>
      <c r="CP4" s="1203"/>
      <c r="CQ4" s="1261"/>
      <c r="CR4" s="1255"/>
      <c r="CS4" s="1203"/>
      <c r="CT4" s="1203"/>
      <c r="CU4" s="1246"/>
      <c r="CV4" s="1246"/>
      <c r="CW4" s="1246"/>
      <c r="CX4" s="1261"/>
      <c r="CY4" s="1255"/>
      <c r="CZ4" s="497"/>
      <c r="DA4" s="1260"/>
      <c r="DB4" s="1255"/>
      <c r="DC4" s="498"/>
      <c r="DD4" s="1203"/>
      <c r="DE4" s="1261"/>
      <c r="DF4" s="1255"/>
      <c r="DG4" s="492"/>
      <c r="DH4" s="496"/>
      <c r="DI4" s="493"/>
      <c r="DJ4" s="494"/>
      <c r="DK4" s="492"/>
      <c r="DL4" s="493"/>
      <c r="DM4" s="493"/>
      <c r="DN4" s="496"/>
      <c r="DO4" s="492"/>
      <c r="DP4" s="493"/>
      <c r="DQ4" s="496"/>
      <c r="DR4" s="496"/>
      <c r="DS4" s="497"/>
      <c r="DT4" s="495"/>
      <c r="DV4" s="3" t="str">
        <f t="shared" si="0"/>
        <v>срок действия карты</v>
      </c>
      <c r="DW4" s="3">
        <f t="shared" si="1"/>
        <v>19</v>
      </c>
    </row>
    <row r="5" spans="1:127" s="500" customFormat="1" ht="126" x14ac:dyDescent="0.25">
      <c r="A5" s="37" t="s">
        <v>1165</v>
      </c>
      <c r="B5" s="99">
        <v>41186</v>
      </c>
      <c r="C5" s="134">
        <v>0.54375000000000007</v>
      </c>
      <c r="D5" s="158">
        <v>13</v>
      </c>
      <c r="E5" s="158" t="s">
        <v>1773</v>
      </c>
      <c r="F5" s="158">
        <v>1</v>
      </c>
      <c r="G5" s="158" t="s">
        <v>4</v>
      </c>
      <c r="H5" s="158" t="s">
        <v>80</v>
      </c>
      <c r="I5" s="158" t="s">
        <v>80</v>
      </c>
      <c r="J5" s="158">
        <f>VLOOKUP(L5,'ALL Themes'!$P$2:$W$797,5,FALSE)</f>
        <v>36</v>
      </c>
      <c r="K5" s="158" t="str">
        <f>VLOOKUP(L5,'ALL Themes'!$P$2:$W$797,8,FALSE)</f>
        <v>-</v>
      </c>
      <c r="L5" s="827" t="s">
        <v>1175</v>
      </c>
      <c r="M5" s="516" t="s">
        <v>1176</v>
      </c>
      <c r="N5" s="153" t="s">
        <v>80</v>
      </c>
      <c r="O5" s="158" t="s">
        <v>1975</v>
      </c>
      <c r="P5" s="158" t="s">
        <v>1979</v>
      </c>
      <c r="Q5" s="799"/>
      <c r="R5" s="153"/>
      <c r="S5" s="153"/>
      <c r="T5" s="153"/>
      <c r="U5" s="803"/>
      <c r="V5" s="799"/>
      <c r="W5" s="158"/>
      <c r="X5" s="158"/>
      <c r="Y5" s="159"/>
      <c r="Z5" s="158"/>
      <c r="AA5" s="499"/>
      <c r="AB5" s="177"/>
      <c r="AC5" s="178"/>
      <c r="AD5" s="179"/>
      <c r="AE5" s="180"/>
      <c r="AF5" s="180"/>
      <c r="AG5" s="180"/>
      <c r="AH5" s="181"/>
      <c r="AI5" s="177"/>
      <c r="AJ5" s="180"/>
      <c r="AK5" s="180"/>
      <c r="AL5" s="180"/>
      <c r="AM5" s="180"/>
      <c r="AN5" s="180"/>
      <c r="AO5" s="181"/>
      <c r="AP5" s="155"/>
      <c r="AQ5" s="155"/>
      <c r="AR5" s="155"/>
      <c r="AS5" s="155"/>
      <c r="AT5" s="155"/>
      <c r="AU5" s="155"/>
      <c r="AV5" s="155"/>
      <c r="AW5" s="155"/>
      <c r="AX5" s="155"/>
      <c r="AY5" s="155"/>
      <c r="AZ5" s="155"/>
      <c r="BA5" s="155"/>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160"/>
      <c r="DF5" s="491"/>
      <c r="DG5" s="490"/>
      <c r="DH5" s="490"/>
      <c r="DI5" s="490"/>
      <c r="DJ5" s="490"/>
      <c r="DK5" s="490"/>
      <c r="DL5" s="490"/>
      <c r="DM5" s="490"/>
      <c r="DN5" s="490"/>
      <c r="DO5" s="490"/>
      <c r="DP5" s="490"/>
      <c r="DQ5" s="490"/>
      <c r="DR5" s="490"/>
      <c r="DS5" s="490"/>
      <c r="DT5" s="160"/>
      <c r="DV5" s="3" t="str">
        <f t="shared" si="0"/>
        <v>короткая просьба</v>
      </c>
      <c r="DW5" s="3">
        <f t="shared" si="1"/>
        <v>13</v>
      </c>
    </row>
    <row r="6" spans="1:127" s="500" customFormat="1" ht="110.25" x14ac:dyDescent="0.25">
      <c r="A6" s="37" t="s">
        <v>1178</v>
      </c>
      <c r="B6" s="99">
        <v>41186</v>
      </c>
      <c r="C6" s="135">
        <v>0.72013888888888899</v>
      </c>
      <c r="D6" s="174">
        <v>12</v>
      </c>
      <c r="E6" s="174" t="s">
        <v>457</v>
      </c>
      <c r="F6" s="174">
        <v>1</v>
      </c>
      <c r="G6" s="174" t="s">
        <v>4</v>
      </c>
      <c r="H6" s="174" t="s">
        <v>80</v>
      </c>
      <c r="I6" s="174" t="s">
        <v>80</v>
      </c>
      <c r="J6" s="174">
        <f>VLOOKUP(L6,'ALL Themes'!$P$2:$W$797,5,FALSE)</f>
        <v>40</v>
      </c>
      <c r="K6" s="174" t="str">
        <f>VLOOKUP(L6,'ALL Themes'!$P$2:$W$797,8,FALSE)</f>
        <v>-</v>
      </c>
      <c r="L6" s="828" t="s">
        <v>1182</v>
      </c>
      <c r="M6" s="517" t="s">
        <v>1180</v>
      </c>
      <c r="N6" s="153" t="s">
        <v>80</v>
      </c>
      <c r="O6" s="158" t="s">
        <v>1975</v>
      </c>
      <c r="P6" s="158" t="s">
        <v>1979</v>
      </c>
      <c r="Q6" s="800"/>
      <c r="R6" s="153"/>
      <c r="S6" s="153"/>
      <c r="T6" s="153"/>
      <c r="U6" s="803"/>
      <c r="V6" s="800"/>
      <c r="W6" s="174"/>
      <c r="X6" s="174"/>
      <c r="Y6" s="175"/>
      <c r="Z6" s="158"/>
      <c r="AA6" s="507"/>
      <c r="AB6" s="177"/>
      <c r="AC6" s="178"/>
      <c r="AD6" s="179"/>
      <c r="AE6" s="180"/>
      <c r="AF6" s="180"/>
      <c r="AG6" s="180"/>
      <c r="AH6" s="181"/>
      <c r="AI6" s="177"/>
      <c r="AJ6" s="180"/>
      <c r="AK6" s="180"/>
      <c r="AL6" s="180"/>
      <c r="AM6" s="180"/>
      <c r="AN6" s="180"/>
      <c r="AO6" s="181"/>
      <c r="AP6" s="155"/>
      <c r="AQ6" s="155"/>
      <c r="AR6" s="155"/>
      <c r="AS6" s="155"/>
      <c r="AT6" s="155"/>
      <c r="AU6" s="155"/>
      <c r="AV6" s="155"/>
      <c r="AW6" s="155"/>
      <c r="AX6" s="155"/>
      <c r="AY6" s="155"/>
      <c r="AZ6" s="155"/>
      <c r="BA6" s="155"/>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160"/>
      <c r="DF6" s="491"/>
      <c r="DG6" s="490"/>
      <c r="DH6" s="490"/>
      <c r="DI6" s="490"/>
      <c r="DJ6" s="490"/>
      <c r="DK6" s="490"/>
      <c r="DL6" s="490"/>
      <c r="DM6" s="490"/>
      <c r="DN6" s="490"/>
      <c r="DO6" s="490"/>
      <c r="DP6" s="490"/>
      <c r="DQ6" s="490"/>
      <c r="DR6" s="490"/>
      <c r="DS6" s="490"/>
      <c r="DT6" s="160"/>
      <c r="DV6" s="3" t="str">
        <f t="shared" si="0"/>
        <v>адрес клиента</v>
      </c>
      <c r="DW6" s="3">
        <f t="shared" si="1"/>
        <v>12</v>
      </c>
    </row>
    <row r="7" spans="1:127" s="500" customFormat="1" ht="221.25" thickBot="1" x14ac:dyDescent="0.3">
      <c r="A7" s="98" t="s">
        <v>1190</v>
      </c>
      <c r="B7" s="133">
        <v>41186</v>
      </c>
      <c r="C7" s="135">
        <v>0.57500000000000007</v>
      </c>
      <c r="D7" s="174">
        <v>33</v>
      </c>
      <c r="E7" s="174" t="s">
        <v>1173</v>
      </c>
      <c r="F7" s="174">
        <v>1</v>
      </c>
      <c r="G7" s="174" t="s">
        <v>4</v>
      </c>
      <c r="H7" s="174" t="s">
        <v>80</v>
      </c>
      <c r="I7" s="174" t="s">
        <v>80</v>
      </c>
      <c r="J7" s="174">
        <f>VLOOKUP(L7,'ALL Themes'!$P$2:$W$797,5,FALSE)</f>
        <v>42</v>
      </c>
      <c r="K7" s="174" t="str">
        <f>VLOOKUP(L7,'ALL Themes'!$P$2:$W$797,8,FALSE)</f>
        <v>-</v>
      </c>
      <c r="L7" s="828" t="s">
        <v>1172</v>
      </c>
      <c r="M7" s="517" t="s">
        <v>1174</v>
      </c>
      <c r="N7" s="153" t="s">
        <v>80</v>
      </c>
      <c r="O7" s="158" t="s">
        <v>1975</v>
      </c>
      <c r="P7" s="604" t="s">
        <v>1977</v>
      </c>
      <c r="Q7" s="800"/>
      <c r="R7" s="153"/>
      <c r="S7" s="153"/>
      <c r="T7" s="153"/>
      <c r="U7" s="803"/>
      <c r="V7" s="800"/>
      <c r="W7" s="174"/>
      <c r="X7" s="174"/>
      <c r="Y7" s="175"/>
      <c r="Z7" s="158"/>
      <c r="AA7" s="507"/>
      <c r="AB7" s="177"/>
      <c r="AC7" s="178"/>
      <c r="AD7" s="179"/>
      <c r="AE7" s="180"/>
      <c r="AF7" s="180"/>
      <c r="AG7" s="180"/>
      <c r="AH7" s="181"/>
      <c r="AI7" s="177"/>
      <c r="AJ7" s="180"/>
      <c r="AK7" s="180"/>
      <c r="AL7" s="180"/>
      <c r="AM7" s="180"/>
      <c r="AN7" s="180"/>
      <c r="AO7" s="181"/>
      <c r="AP7" s="155"/>
      <c r="AQ7" s="1258"/>
      <c r="AR7" s="1258"/>
      <c r="AS7" s="1258"/>
      <c r="AT7" s="1258"/>
      <c r="AU7" s="1258"/>
      <c r="AV7" s="1258"/>
      <c r="AW7" s="1258"/>
      <c r="AX7" s="1258"/>
      <c r="AY7" s="1258"/>
      <c r="AZ7" s="1258"/>
      <c r="BA7" s="1258"/>
      <c r="BB7" s="1203"/>
      <c r="BC7" s="1203"/>
      <c r="BD7" s="1203"/>
      <c r="BE7" s="1203"/>
      <c r="BF7" s="1203"/>
      <c r="BG7" s="1203"/>
      <c r="BH7" s="1203"/>
      <c r="BI7" s="1203"/>
      <c r="BJ7" s="1203"/>
      <c r="BK7" s="1203"/>
      <c r="BL7" s="1203"/>
      <c r="BM7" s="1203"/>
      <c r="BN7" s="1203"/>
      <c r="BO7" s="1203"/>
      <c r="BP7" s="1203"/>
      <c r="BQ7" s="1203"/>
      <c r="BR7" s="1203"/>
      <c r="BS7" s="1203"/>
      <c r="BT7" s="1203"/>
      <c r="BU7" s="1203"/>
      <c r="BV7" s="1203"/>
      <c r="BW7" s="1203"/>
      <c r="BX7" s="1203"/>
      <c r="BY7" s="1203"/>
      <c r="BZ7" s="1203"/>
      <c r="CA7" s="1203"/>
      <c r="CB7" s="1203"/>
      <c r="CC7" s="1203"/>
      <c r="CD7" s="1203"/>
      <c r="CE7" s="1203"/>
      <c r="CF7" s="1203"/>
      <c r="CG7" s="1203"/>
      <c r="CH7" s="1203"/>
      <c r="CI7" s="1203"/>
      <c r="CJ7" s="1203"/>
      <c r="CK7" s="1203"/>
      <c r="CL7" s="1203"/>
      <c r="CM7" s="1203"/>
      <c r="CN7" s="1203"/>
      <c r="CO7" s="1203"/>
      <c r="CP7" s="1203"/>
      <c r="CQ7" s="1203"/>
      <c r="CR7" s="1203"/>
      <c r="CS7" s="1203"/>
      <c r="CT7" s="1203"/>
      <c r="CU7" s="1203"/>
      <c r="CV7" s="1203"/>
      <c r="CW7" s="1203"/>
      <c r="CX7" s="1203"/>
      <c r="CY7" s="1203"/>
      <c r="CZ7" s="1203"/>
      <c r="DA7" s="1203"/>
      <c r="DB7" s="1203"/>
      <c r="DC7" s="1203"/>
      <c r="DD7" s="1203"/>
      <c r="DE7" s="1261"/>
      <c r="DF7" s="1255"/>
      <c r="DG7" s="493"/>
      <c r="DH7" s="493"/>
      <c r="DI7" s="493"/>
      <c r="DJ7" s="493"/>
      <c r="DK7" s="493"/>
      <c r="DL7" s="493"/>
      <c r="DM7" s="493"/>
      <c r="DN7" s="493"/>
      <c r="DO7" s="493"/>
      <c r="DP7" s="493"/>
      <c r="DQ7" s="493"/>
      <c r="DR7" s="493"/>
      <c r="DS7" s="493"/>
      <c r="DT7" s="495"/>
      <c r="DV7" s="3" t="str">
        <f t="shared" si="0"/>
        <v>по вашей заявке</v>
      </c>
      <c r="DW7" s="3">
        <f t="shared" si="1"/>
        <v>33</v>
      </c>
    </row>
    <row r="8" spans="1:127" s="500" customFormat="1" ht="63" x14ac:dyDescent="0.25">
      <c r="A8" s="142" t="s">
        <v>1110</v>
      </c>
      <c r="B8" s="143">
        <v>41186</v>
      </c>
      <c r="C8" s="144"/>
      <c r="D8" s="145">
        <v>1</v>
      </c>
      <c r="E8" s="145" t="s">
        <v>4</v>
      </c>
      <c r="F8" s="145">
        <v>3</v>
      </c>
      <c r="G8" s="145" t="s">
        <v>307</v>
      </c>
      <c r="H8" s="145" t="s">
        <v>80</v>
      </c>
      <c r="I8" s="145"/>
      <c r="J8" s="145">
        <f>VLOOKUP(CONCATENATE(F8,L8),'ALL Themes'!$P$2:$W$797,5,FALSE)</f>
        <v>23</v>
      </c>
      <c r="K8" s="145" t="str">
        <f>VLOOKUP(CONCATENATE(F8,L8),'ALL Themes'!$P$2:$W$797,8,FALSE)</f>
        <v>fwd</v>
      </c>
      <c r="L8" s="829" t="s">
        <v>617</v>
      </c>
      <c r="M8" s="518" t="s">
        <v>1153</v>
      </c>
      <c r="N8" s="152" t="s">
        <v>80</v>
      </c>
      <c r="O8" s="152" t="s">
        <v>1976</v>
      </c>
      <c r="P8" s="152"/>
      <c r="Q8" s="799"/>
      <c r="R8" s="153"/>
      <c r="S8" s="153"/>
      <c r="T8" s="153"/>
      <c r="U8" s="803"/>
      <c r="V8" s="799"/>
      <c r="W8" s="145"/>
      <c r="X8" s="145"/>
      <c r="Y8" s="146"/>
      <c r="Z8" s="146"/>
      <c r="AA8" s="489"/>
      <c r="AB8" s="136"/>
      <c r="AC8" s="137"/>
      <c r="AD8" s="138"/>
      <c r="AE8" s="139"/>
      <c r="AF8" s="139"/>
      <c r="AG8" s="139"/>
      <c r="AH8" s="140"/>
      <c r="AI8" s="136"/>
      <c r="AJ8" s="139"/>
      <c r="AK8" s="139"/>
      <c r="AL8" s="139"/>
      <c r="AM8" s="139"/>
      <c r="AN8" s="139"/>
      <c r="AO8" s="140"/>
      <c r="AP8" s="138"/>
      <c r="AQ8" s="139"/>
      <c r="AR8" s="139"/>
      <c r="AS8" s="139"/>
      <c r="AT8" s="139"/>
      <c r="AU8" s="139"/>
      <c r="AV8" s="139"/>
      <c r="AW8" s="140"/>
      <c r="AX8" s="141"/>
      <c r="AY8" s="141"/>
      <c r="AZ8" s="141"/>
      <c r="BA8" s="141"/>
      <c r="BB8" s="508"/>
      <c r="BC8" s="509"/>
      <c r="BD8" s="509"/>
      <c r="BE8" s="509"/>
      <c r="BF8" s="509"/>
      <c r="BG8" s="510"/>
      <c r="BH8" s="511"/>
      <c r="BI8" s="512"/>
      <c r="BJ8" s="509"/>
      <c r="BK8" s="509"/>
      <c r="BL8" s="508"/>
      <c r="BM8" s="509"/>
      <c r="BN8" s="509"/>
      <c r="BO8" s="509"/>
      <c r="BP8" s="510"/>
      <c r="BQ8" s="509"/>
      <c r="BR8" s="509"/>
      <c r="BS8" s="509"/>
      <c r="BT8" s="508"/>
      <c r="BU8" s="511"/>
      <c r="BV8" s="512"/>
      <c r="BW8" s="509"/>
      <c r="BX8" s="510"/>
      <c r="BY8" s="508"/>
      <c r="BZ8" s="509"/>
      <c r="CA8" s="513"/>
      <c r="CB8" s="512"/>
      <c r="CC8" s="510"/>
      <c r="CD8" s="508"/>
      <c r="CE8" s="509"/>
      <c r="CF8" s="509"/>
      <c r="CG8" s="512"/>
      <c r="CH8" s="509"/>
      <c r="CI8" s="509"/>
      <c r="CJ8" s="508"/>
      <c r="CK8" s="509"/>
      <c r="CL8" s="509"/>
      <c r="CM8" s="509"/>
      <c r="CN8" s="513"/>
      <c r="CO8" s="508"/>
      <c r="CP8" s="509"/>
      <c r="CQ8" s="511"/>
      <c r="CR8" s="512"/>
      <c r="CS8" s="509"/>
      <c r="CT8" s="509"/>
      <c r="CU8" s="510"/>
      <c r="CV8" s="510"/>
      <c r="CW8" s="510"/>
      <c r="CX8" s="511"/>
      <c r="CY8" s="512"/>
      <c r="CZ8" s="513"/>
      <c r="DA8" s="508"/>
      <c r="DB8" s="512"/>
      <c r="DC8" s="514"/>
      <c r="DD8" s="509"/>
      <c r="DE8" s="511"/>
      <c r="DF8" s="512"/>
      <c r="DG8" s="508"/>
      <c r="DH8" s="512"/>
      <c r="DI8" s="509"/>
      <c r="DJ8" s="510"/>
      <c r="DK8" s="508"/>
      <c r="DL8" s="509"/>
      <c r="DM8" s="509"/>
      <c r="DN8" s="512"/>
      <c r="DO8" s="508"/>
      <c r="DP8" s="509"/>
      <c r="DQ8" s="512"/>
      <c r="DR8" s="512"/>
      <c r="DS8" s="513"/>
      <c r="DT8" s="511"/>
      <c r="DV8" s="4" t="str">
        <f t="shared" ref="DV8" si="2">CONCATENATE(F8,L8)</f>
        <v>3Fwd: данные по рынку, срочно нужна помощь!</v>
      </c>
      <c r="DW8" s="3" t="str">
        <f t="shared" ref="DW8" si="3">A8</f>
        <v>MS46</v>
      </c>
    </row>
    <row r="9" spans="1:127" s="3" customFormat="1" ht="36" customHeight="1" x14ac:dyDescent="0.25">
      <c r="A9" s="142" t="s">
        <v>1186</v>
      </c>
      <c r="B9" s="143">
        <v>41186</v>
      </c>
      <c r="C9" s="145"/>
      <c r="D9" s="145">
        <v>1</v>
      </c>
      <c r="E9" s="145" t="s">
        <v>4</v>
      </c>
      <c r="F9" s="145">
        <v>13</v>
      </c>
      <c r="G9" s="145" t="s">
        <v>1773</v>
      </c>
      <c r="H9" s="145" t="s">
        <v>80</v>
      </c>
      <c r="I9" s="145"/>
      <c r="J9" s="145">
        <f>VLOOKUP(CONCATENATE(F9,L9),'ALL Themes'!$P$2:$W$797,5,FALSE)</f>
        <v>36</v>
      </c>
      <c r="K9" s="145" t="str">
        <f>VLOOKUP(CONCATENATE(F9,L9),'ALL Themes'!$P$2:$W$797,8,FALSE)</f>
        <v>re</v>
      </c>
      <c r="L9" s="829" t="s">
        <v>1194</v>
      </c>
      <c r="M9" s="518" t="s">
        <v>1210</v>
      </c>
      <c r="N9" s="145" t="s">
        <v>1211</v>
      </c>
      <c r="O9" s="152" t="s">
        <v>1976</v>
      </c>
      <c r="P9" s="145"/>
      <c r="Q9" s="799"/>
      <c r="R9" s="153"/>
      <c r="S9" s="153"/>
      <c r="T9" s="153"/>
      <c r="U9" s="803"/>
      <c r="V9" s="799"/>
      <c r="W9" s="145"/>
      <c r="X9" s="145"/>
      <c r="Y9" s="149"/>
      <c r="Z9" s="149"/>
      <c r="AA9" s="149"/>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7"/>
      <c r="DF9" s="515"/>
      <c r="DG9" s="149"/>
      <c r="DH9" s="149"/>
      <c r="DI9" s="149"/>
      <c r="DJ9" s="149"/>
      <c r="DK9" s="149"/>
      <c r="DL9" s="149"/>
      <c r="DM9" s="149"/>
      <c r="DN9" s="149"/>
      <c r="DO9" s="149"/>
      <c r="DP9" s="149"/>
      <c r="DQ9" s="149"/>
      <c r="DR9" s="149"/>
      <c r="DS9" s="149"/>
      <c r="DT9" s="149"/>
      <c r="DV9" s="4" t="str">
        <f t="shared" ref="DV9" si="4">CONCATENATE(F9,L9)</f>
        <v>13re: короткая просьба</v>
      </c>
      <c r="DW9" s="3" t="str">
        <f t="shared" ref="DW9" si="5">A9</f>
        <v>MS63</v>
      </c>
    </row>
  </sheetData>
  <autoFilter ref="A2:DU9"/>
  <mergeCells count="25">
    <mergeCell ref="AB1:AC1"/>
    <mergeCell ref="AD1:AH1"/>
    <mergeCell ref="AI1:AO1"/>
    <mergeCell ref="AP1:AW1"/>
    <mergeCell ref="AX1:BA1"/>
    <mergeCell ref="BB1:BH1"/>
    <mergeCell ref="BI1:BK1"/>
    <mergeCell ref="BL1:BP1"/>
    <mergeCell ref="BQ1:BS1"/>
    <mergeCell ref="BT1:BU1"/>
    <mergeCell ref="BV1:BX1"/>
    <mergeCell ref="BY1:BZ1"/>
    <mergeCell ref="CA1:CC1"/>
    <mergeCell ref="CD1:CF1"/>
    <mergeCell ref="CG1:CI1"/>
    <mergeCell ref="CJ1:CN1"/>
    <mergeCell ref="CO1:CQ1"/>
    <mergeCell ref="CR1:CX1"/>
    <mergeCell ref="DR1:DT1"/>
    <mergeCell ref="CY1:CZ1"/>
    <mergeCell ref="DH1:DJ1"/>
    <mergeCell ref="DO1:DQ1"/>
    <mergeCell ref="DA1:DC1"/>
    <mergeCell ref="DD1:DE1"/>
    <mergeCell ref="DK1:DM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A6" sqref="A6"/>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6" x14ac:dyDescent="0.25">
      <c r="A1" s="3" t="s">
        <v>1156</v>
      </c>
      <c r="B1" s="1" t="s">
        <v>1154</v>
      </c>
      <c r="C1" s="3" t="s">
        <v>1155</v>
      </c>
      <c r="D1" s="3" t="s">
        <v>1157</v>
      </c>
      <c r="E1" s="3" t="s">
        <v>1727</v>
      </c>
    </row>
    <row r="2" spans="1:6" x14ac:dyDescent="0.25">
      <c r="A2" s="3" t="s">
        <v>1117</v>
      </c>
      <c r="B2" s="1" t="s">
        <v>1158</v>
      </c>
      <c r="C2" s="3">
        <v>60</v>
      </c>
      <c r="D2" s="3" t="s">
        <v>658</v>
      </c>
      <c r="E2" s="3">
        <v>5</v>
      </c>
    </row>
    <row r="3" spans="1:6" ht="31.5" x14ac:dyDescent="0.25">
      <c r="A3" s="3" t="s">
        <v>1117</v>
      </c>
      <c r="B3" s="1" t="s">
        <v>1159</v>
      </c>
      <c r="C3" s="3">
        <v>60</v>
      </c>
      <c r="D3" s="3" t="s">
        <v>658</v>
      </c>
      <c r="E3" s="3">
        <v>5</v>
      </c>
    </row>
    <row r="4" spans="1:6" x14ac:dyDescent="0.25">
      <c r="A4" s="3" t="s">
        <v>1117</v>
      </c>
      <c r="B4" s="1" t="s">
        <v>1161</v>
      </c>
      <c r="C4" s="3">
        <v>60</v>
      </c>
      <c r="D4" s="3" t="s">
        <v>658</v>
      </c>
      <c r="E4" s="3">
        <v>5</v>
      </c>
    </row>
    <row r="5" spans="1:6" ht="31.5" x14ac:dyDescent="0.25">
      <c r="A5" s="3" t="s">
        <v>1117</v>
      </c>
      <c r="B5" s="1" t="s">
        <v>1160</v>
      </c>
      <c r="C5" s="3">
        <v>90</v>
      </c>
      <c r="D5" s="3" t="s">
        <v>658</v>
      </c>
      <c r="E5" s="3">
        <v>5</v>
      </c>
    </row>
    <row r="6" spans="1:6" x14ac:dyDescent="0.25">
      <c r="A6" s="3" t="s">
        <v>1125</v>
      </c>
      <c r="B6" s="1" t="s">
        <v>1163</v>
      </c>
      <c r="C6" s="3">
        <v>60</v>
      </c>
      <c r="D6" s="132" t="s">
        <v>658</v>
      </c>
      <c r="E6" s="3">
        <v>5</v>
      </c>
    </row>
    <row r="7" spans="1:6" x14ac:dyDescent="0.25">
      <c r="A7" s="3" t="s">
        <v>1125</v>
      </c>
      <c r="B7" s="1" t="s">
        <v>1164</v>
      </c>
      <c r="C7" s="3">
        <v>30</v>
      </c>
      <c r="D7" s="132" t="s">
        <v>658</v>
      </c>
      <c r="E7" s="3">
        <v>5</v>
      </c>
    </row>
    <row r="8" spans="1:6" x14ac:dyDescent="0.25">
      <c r="A8" s="3" t="s">
        <v>1165</v>
      </c>
      <c r="B8" s="1" t="s">
        <v>1204</v>
      </c>
      <c r="C8" s="3">
        <v>30</v>
      </c>
      <c r="D8" s="132" t="s">
        <v>658</v>
      </c>
      <c r="E8" s="3">
        <v>5</v>
      </c>
      <c r="F8" s="18"/>
    </row>
    <row r="9" spans="1:6" x14ac:dyDescent="0.25">
      <c r="A9" s="3" t="s">
        <v>1165</v>
      </c>
      <c r="B9" s="1" t="s">
        <v>1205</v>
      </c>
      <c r="C9" s="3">
        <v>30</v>
      </c>
      <c r="D9" s="132" t="s">
        <v>658</v>
      </c>
      <c r="E9" s="3">
        <v>5</v>
      </c>
      <c r="F9" s="18"/>
    </row>
    <row r="10" spans="1:6" s="12" customFormat="1" x14ac:dyDescent="0.25">
      <c r="A10" s="3" t="s">
        <v>1178</v>
      </c>
      <c r="B10" s="21" t="s">
        <v>1206</v>
      </c>
      <c r="C10" s="3">
        <v>30</v>
      </c>
      <c r="D10" s="3" t="s">
        <v>658</v>
      </c>
      <c r="E10" s="3">
        <v>5</v>
      </c>
      <c r="F10" s="18"/>
    </row>
    <row r="11" spans="1:6" x14ac:dyDescent="0.25">
      <c r="A11" s="3" t="s">
        <v>1178</v>
      </c>
      <c r="B11" s="1" t="s">
        <v>1207</v>
      </c>
      <c r="C11" s="3">
        <v>60</v>
      </c>
      <c r="D11" s="3" t="s">
        <v>658</v>
      </c>
      <c r="E11" s="3">
        <v>5</v>
      </c>
      <c r="F11" s="18"/>
    </row>
    <row r="12" spans="1:6" x14ac:dyDescent="0.25">
      <c r="A12" s="3" t="s">
        <v>1190</v>
      </c>
      <c r="B12" s="1" t="s">
        <v>1208</v>
      </c>
      <c r="C12" s="3">
        <v>30</v>
      </c>
      <c r="D12" s="3" t="s">
        <v>658</v>
      </c>
      <c r="E12" s="3">
        <v>5</v>
      </c>
      <c r="F12" s="18"/>
    </row>
    <row r="13" spans="1:6" x14ac:dyDescent="0.25">
      <c r="A13" s="3" t="s">
        <v>1190</v>
      </c>
      <c r="B13" s="1" t="s">
        <v>1209</v>
      </c>
      <c r="C13" s="3">
        <v>90</v>
      </c>
      <c r="D13" s="3" t="s">
        <v>659</v>
      </c>
      <c r="E13" s="3">
        <v>3</v>
      </c>
      <c r="F13" s="150"/>
    </row>
  </sheetData>
  <autoFilter ref="A1:F13"/>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0"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0" customWidth="1"/>
    <col min="9" max="9" width="11" style="3" customWidth="1"/>
    <col min="10" max="11" width="16.875" style="90" customWidth="1"/>
    <col min="12" max="12" width="58" hidden="1" customWidth="1"/>
    <col min="13" max="13" width="54.625" bestFit="1" customWidth="1"/>
    <col min="14" max="14" width="44" customWidth="1"/>
  </cols>
  <sheetData>
    <row r="1" spans="1:14" s="9" customFormat="1" ht="57" thickBot="1" x14ac:dyDescent="0.3">
      <c r="A1" s="535" t="s">
        <v>1713</v>
      </c>
      <c r="B1" s="531" t="s">
        <v>1714</v>
      </c>
      <c r="C1" s="539" t="s">
        <v>1075</v>
      </c>
      <c r="D1" s="535" t="s">
        <v>1742</v>
      </c>
      <c r="E1" s="531" t="s">
        <v>1747</v>
      </c>
      <c r="F1" s="539" t="s">
        <v>1748</v>
      </c>
      <c r="G1" s="535" t="s">
        <v>1743</v>
      </c>
      <c r="H1" s="531" t="s">
        <v>1746</v>
      </c>
      <c r="I1" s="530" t="s">
        <v>1744</v>
      </c>
      <c r="J1" s="539" t="s">
        <v>1745</v>
      </c>
      <c r="K1" s="535" t="s">
        <v>1980</v>
      </c>
      <c r="L1" s="520" t="s">
        <v>529</v>
      </c>
      <c r="M1" s="9" t="s">
        <v>2836</v>
      </c>
      <c r="N1" s="9" t="s">
        <v>2837</v>
      </c>
    </row>
    <row r="2" spans="1:14" s="1173" customFormat="1" ht="15.75" customHeight="1" x14ac:dyDescent="0.25">
      <c r="A2" s="1172">
        <v>2</v>
      </c>
      <c r="B2" s="1182" t="s">
        <v>594</v>
      </c>
      <c r="C2" s="1183" t="s">
        <v>570</v>
      </c>
      <c r="D2" s="1184"/>
      <c r="E2" s="1185"/>
      <c r="F2" s="1186"/>
      <c r="G2" s="1184">
        <v>1</v>
      </c>
      <c r="H2" s="1187" t="s">
        <v>1130</v>
      </c>
      <c r="I2" s="1188" t="s">
        <v>659</v>
      </c>
      <c r="J2" s="1189" t="s">
        <v>1543</v>
      </c>
      <c r="K2" s="1190" t="s">
        <v>1981</v>
      </c>
      <c r="L2" t="s">
        <v>573</v>
      </c>
      <c r="M2" s="1173" t="str">
        <f>CONCATENATE(A2,C2)</f>
        <v>2Сводный бюджет</v>
      </c>
      <c r="N2" s="1173" t="e">
        <f>VLOOKUP(M2,'ALL Themes'!$P$2:$P$19,1,FALSE)</f>
        <v>#N/A</v>
      </c>
    </row>
    <row r="3" spans="1:14" s="1173" customFormat="1" ht="15.75" customHeight="1" x14ac:dyDescent="0.25">
      <c r="A3" s="1163">
        <v>2</v>
      </c>
      <c r="B3" s="1164" t="s">
        <v>594</v>
      </c>
      <c r="C3" s="1165" t="s">
        <v>571</v>
      </c>
      <c r="D3" s="1166"/>
      <c r="E3" s="1167"/>
      <c r="F3" s="1168"/>
      <c r="G3" s="1166">
        <v>1</v>
      </c>
      <c r="H3" s="1169" t="s">
        <v>1131</v>
      </c>
      <c r="I3" s="1170" t="s">
        <v>659</v>
      </c>
      <c r="J3" s="1171" t="s">
        <v>1544</v>
      </c>
      <c r="K3" s="1172" t="s">
        <v>1981</v>
      </c>
      <c r="L3" t="s">
        <v>572</v>
      </c>
      <c r="M3" s="1173" t="str">
        <f t="shared" ref="M3:M33" si="0">CONCATENATE(A3,C3)</f>
        <v>2Сводный бюджет: итоговые корректировки</v>
      </c>
      <c r="N3" s="1173" t="e">
        <f>VLOOKUP(M3,'ALL Themes'!$P$2:$P$19,1,FALSE)</f>
        <v>#N/A</v>
      </c>
    </row>
    <row r="4" spans="1:14" s="1173" customFormat="1" ht="15.75" customHeight="1" x14ac:dyDescent="0.25">
      <c r="A4" s="1163">
        <v>2</v>
      </c>
      <c r="B4" s="1164" t="s">
        <v>594</v>
      </c>
      <c r="C4" s="1180" t="s">
        <v>1151</v>
      </c>
      <c r="D4" s="1166"/>
      <c r="E4" s="1167"/>
      <c r="F4" s="1168"/>
      <c r="G4" s="1166">
        <v>1</v>
      </c>
      <c r="H4" s="1169" t="s">
        <v>1095</v>
      </c>
      <c r="I4" s="1170" t="s">
        <v>658</v>
      </c>
      <c r="J4" s="1171" t="s">
        <v>647</v>
      </c>
      <c r="K4" s="1172"/>
      <c r="L4" s="1173" t="s">
        <v>574</v>
      </c>
      <c r="M4" s="1173" t="str">
        <f t="shared" si="0"/>
        <v>2Отчет для Правления - исправленный</v>
      </c>
      <c r="N4" s="1173" t="e">
        <f>VLOOKUP(M4,'ALL Themes'!$P$2:$P$19,1,FALSE)</f>
        <v>#N/A</v>
      </c>
    </row>
    <row r="5" spans="1:14" s="1173" customFormat="1" ht="15.75" customHeight="1" x14ac:dyDescent="0.25">
      <c r="A5" s="1163">
        <v>2</v>
      </c>
      <c r="B5" s="1164" t="s">
        <v>594</v>
      </c>
      <c r="C5" s="1165" t="s">
        <v>626</v>
      </c>
      <c r="D5" s="1166"/>
      <c r="E5" s="1167"/>
      <c r="F5" s="1168"/>
      <c r="G5" s="1166">
        <v>1</v>
      </c>
      <c r="H5" s="1169" t="s">
        <v>1145</v>
      </c>
      <c r="I5" s="1170" t="s">
        <v>659</v>
      </c>
      <c r="J5" s="1171" t="s">
        <v>647</v>
      </c>
      <c r="K5" s="1172" t="s">
        <v>1982</v>
      </c>
      <c r="L5"/>
      <c r="M5" s="1173" t="str">
        <f t="shared" si="0"/>
        <v>2План работ на завтра, пятница, 5 октября</v>
      </c>
      <c r="N5" s="1173" t="e">
        <f>VLOOKUP(M5,'ALL Themes'!$P$2:$P$19,1,FALSE)</f>
        <v>#N/A</v>
      </c>
    </row>
    <row r="6" spans="1:14" s="1173" customFormat="1" ht="15.75" customHeight="1" x14ac:dyDescent="0.25">
      <c r="A6" s="1163">
        <v>2</v>
      </c>
      <c r="B6" s="1164" t="s">
        <v>594</v>
      </c>
      <c r="C6" s="1165" t="s">
        <v>575</v>
      </c>
      <c r="D6" s="1166">
        <v>1</v>
      </c>
      <c r="E6" s="1167" t="s">
        <v>658</v>
      </c>
      <c r="F6" s="1168" t="s">
        <v>1751</v>
      </c>
      <c r="G6" s="1166">
        <v>1</v>
      </c>
      <c r="H6" s="1169" t="s">
        <v>1138</v>
      </c>
      <c r="I6" s="1170" t="s">
        <v>659</v>
      </c>
      <c r="J6" s="1171" t="s">
        <v>629</v>
      </c>
      <c r="K6" s="1172" t="s">
        <v>1982</v>
      </c>
      <c r="L6" t="s">
        <v>578</v>
      </c>
      <c r="M6" s="1173" t="str">
        <f t="shared" si="0"/>
        <v>2Динамика производственных затрат</v>
      </c>
      <c r="N6" s="1173" t="str">
        <f>VLOOKUP(M6,'ALL Themes'!$P$2:$P$19,1,FALSE)</f>
        <v>2Динамика производственных затрат</v>
      </c>
    </row>
    <row r="7" spans="1:14" s="1173" customFormat="1" ht="15.75" customHeight="1" x14ac:dyDescent="0.25">
      <c r="A7" s="1163">
        <v>2</v>
      </c>
      <c r="B7" s="1164" t="s">
        <v>594</v>
      </c>
      <c r="C7" s="1165" t="s">
        <v>591</v>
      </c>
      <c r="D7" s="1166"/>
      <c r="E7" s="1167"/>
      <c r="F7" s="1168"/>
      <c r="G7" s="1166">
        <v>1</v>
      </c>
      <c r="H7" s="1169" t="s">
        <v>1088</v>
      </c>
      <c r="I7" s="1170" t="s">
        <v>659</v>
      </c>
      <c r="J7" s="1171" t="s">
        <v>630</v>
      </c>
      <c r="K7" s="1172" t="s">
        <v>1983</v>
      </c>
      <c r="L7"/>
      <c r="M7" s="1173" t="str">
        <f t="shared" si="0"/>
        <v>2Служебная записка о сервере. Срочно!</v>
      </c>
      <c r="N7" s="1173" t="e">
        <f>VLOOKUP(M7,'ALL Themes'!$P$2:$P$19,1,FALSE)</f>
        <v>#N/A</v>
      </c>
    </row>
    <row r="8" spans="1:14" s="1173" customFormat="1" ht="15.75" customHeight="1" x14ac:dyDescent="0.25">
      <c r="A8" s="1163">
        <v>2</v>
      </c>
      <c r="B8" s="1164" t="s">
        <v>594</v>
      </c>
      <c r="C8" s="1165" t="s">
        <v>576</v>
      </c>
      <c r="D8" s="1166"/>
      <c r="E8" s="1167"/>
      <c r="F8" s="1168"/>
      <c r="G8" s="1166">
        <v>1</v>
      </c>
      <c r="H8" s="1169" t="s">
        <v>1129</v>
      </c>
      <c r="I8" s="1170" t="s">
        <v>658</v>
      </c>
      <c r="J8" s="1171" t="s">
        <v>627</v>
      </c>
      <c r="K8" s="1172"/>
      <c r="L8" t="s">
        <v>577</v>
      </c>
      <c r="M8" s="1173" t="str">
        <f t="shared" si="0"/>
        <v>2Жалоба</v>
      </c>
      <c r="N8" s="1173" t="e">
        <f>VLOOKUP(M8,'ALL Themes'!$P$2:$P$19,1,FALSE)</f>
        <v>#N/A</v>
      </c>
    </row>
    <row r="9" spans="1:14" ht="15.75" customHeight="1" x14ac:dyDescent="0.25">
      <c r="A9" s="537">
        <v>2</v>
      </c>
      <c r="B9" s="532" t="s">
        <v>594</v>
      </c>
      <c r="C9" s="540" t="s">
        <v>579</v>
      </c>
      <c r="D9" s="17">
        <v>1</v>
      </c>
      <c r="E9" s="81" t="s">
        <v>658</v>
      </c>
      <c r="F9" s="43" t="s">
        <v>1751</v>
      </c>
      <c r="G9" s="17">
        <v>1</v>
      </c>
      <c r="H9" s="552"/>
      <c r="I9" s="23" t="s">
        <v>658</v>
      </c>
      <c r="J9" s="562" t="s">
        <v>627</v>
      </c>
      <c r="K9" s="536"/>
      <c r="L9" t="s">
        <v>580</v>
      </c>
      <c r="M9" s="1173" t="str">
        <f t="shared" si="0"/>
        <v>2Просьба</v>
      </c>
      <c r="N9" s="1173" t="str">
        <f>VLOOKUP(M9,'ALL Themes'!$P$2:$P$19,1,FALSE)</f>
        <v>2Просьба</v>
      </c>
    </row>
    <row r="10" spans="1:14" ht="15.75" customHeight="1" x14ac:dyDescent="0.25">
      <c r="A10" s="537">
        <v>2</v>
      </c>
      <c r="B10" s="532" t="s">
        <v>594</v>
      </c>
      <c r="C10" s="540" t="s">
        <v>1729</v>
      </c>
      <c r="D10" s="17">
        <v>1</v>
      </c>
      <c r="E10" s="81" t="s">
        <v>658</v>
      </c>
      <c r="F10" s="43" t="s">
        <v>1751</v>
      </c>
      <c r="G10" s="17">
        <v>1</v>
      </c>
      <c r="H10" s="552"/>
      <c r="I10" s="23" t="s">
        <v>658</v>
      </c>
      <c r="J10" s="562" t="s">
        <v>627</v>
      </c>
      <c r="K10" s="536"/>
      <c r="M10" s="1173" t="str">
        <f t="shared" si="0"/>
        <v>2Прочее</v>
      </c>
      <c r="N10" s="1173" t="e">
        <f>VLOOKUP(M10,'ALL Themes'!$P$2:$P$19,1,FALSE)</f>
        <v>#N/A</v>
      </c>
    </row>
    <row r="11" spans="1:14" ht="15.75" hidden="1" customHeight="1" x14ac:dyDescent="0.25">
      <c r="A11" s="537">
        <v>2</v>
      </c>
      <c r="B11" s="532" t="s">
        <v>594</v>
      </c>
      <c r="C11" s="540" t="s">
        <v>1749</v>
      </c>
      <c r="D11" s="17">
        <v>1</v>
      </c>
      <c r="E11" s="81" t="s">
        <v>658</v>
      </c>
      <c r="F11" s="43" t="s">
        <v>1751</v>
      </c>
      <c r="G11" s="17"/>
      <c r="H11" s="552"/>
      <c r="I11" s="23"/>
      <c r="J11" s="562"/>
      <c r="K11" s="536"/>
      <c r="M11" s="1173" t="str">
        <f t="shared" si="0"/>
        <v>2Деньги на сервер</v>
      </c>
      <c r="N11" s="1173" t="str">
        <f>VLOOKUP(M11,'ALL Themes'!$P$2:$P$19,1,FALSE)</f>
        <v>2Деньги на сервер</v>
      </c>
    </row>
    <row r="12" spans="1:14" ht="15.75" hidden="1" customHeight="1" x14ac:dyDescent="0.25">
      <c r="A12" s="537">
        <v>2</v>
      </c>
      <c r="B12" s="532" t="s">
        <v>594</v>
      </c>
      <c r="C12" s="540" t="s">
        <v>1752</v>
      </c>
      <c r="D12" s="17">
        <v>1</v>
      </c>
      <c r="E12" s="81" t="s">
        <v>658</v>
      </c>
      <c r="F12" s="43" t="s">
        <v>1287</v>
      </c>
      <c r="G12" s="17"/>
      <c r="H12" s="552"/>
      <c r="I12" s="23"/>
      <c r="J12" s="562"/>
      <c r="K12" s="536"/>
      <c r="M12" s="1173" t="str">
        <f t="shared" si="0"/>
        <v>2Перенос сроков сдачи сводного бюджета</v>
      </c>
      <c r="N12" s="1173" t="e">
        <f>VLOOKUP(M12,'ALL Themes'!$P$2:$P$19,1,FALSE)</f>
        <v>#N/A</v>
      </c>
    </row>
    <row r="13" spans="1:14" ht="15.75" hidden="1" customHeight="1" x14ac:dyDescent="0.25">
      <c r="A13" s="537">
        <v>2</v>
      </c>
      <c r="B13" s="532" t="s">
        <v>594</v>
      </c>
      <c r="C13" s="540" t="s">
        <v>1750</v>
      </c>
      <c r="D13" s="17">
        <v>1</v>
      </c>
      <c r="E13" s="81" t="s">
        <v>658</v>
      </c>
      <c r="F13" s="43" t="s">
        <v>394</v>
      </c>
      <c r="G13" s="17"/>
      <c r="H13" s="552"/>
      <c r="I13" s="23"/>
      <c r="J13" s="562"/>
      <c r="K13" s="536"/>
      <c r="M13" s="1173" t="str">
        <f t="shared" si="0"/>
        <v>2Задержка данных от логистов</v>
      </c>
      <c r="N13" s="1173" t="e">
        <f>VLOOKUP(M13,'ALL Themes'!$P$2:$P$19,1,FALSE)</f>
        <v>#N/A</v>
      </c>
    </row>
    <row r="14" spans="1:14" s="1173" customFormat="1" ht="15.75" customHeight="1" x14ac:dyDescent="0.25">
      <c r="A14" s="1163">
        <v>6</v>
      </c>
      <c r="B14" s="1164" t="s">
        <v>595</v>
      </c>
      <c r="C14" s="1165" t="s">
        <v>581</v>
      </c>
      <c r="D14" s="1166"/>
      <c r="E14" s="1167"/>
      <c r="F14" s="1168"/>
      <c r="G14" s="1166">
        <v>1</v>
      </c>
      <c r="H14" s="1169" t="s">
        <v>1100</v>
      </c>
      <c r="I14" s="1170" t="s">
        <v>659</v>
      </c>
      <c r="J14" s="1171" t="s">
        <v>647</v>
      </c>
      <c r="K14" s="1172" t="s">
        <v>1983</v>
      </c>
      <c r="L14" t="s">
        <v>582</v>
      </c>
      <c r="M14" s="1173" t="str">
        <f t="shared" si="0"/>
        <v>6Презентация на выставку</v>
      </c>
      <c r="N14" s="1173" t="e">
        <f>VLOOKUP(M14,'ALL Themes'!$P$2:$P$19,1,FALSE)</f>
        <v>#N/A</v>
      </c>
    </row>
    <row r="15" spans="1:14" ht="15.75" customHeight="1" x14ac:dyDescent="0.25">
      <c r="A15" s="537">
        <v>6</v>
      </c>
      <c r="B15" s="532" t="s">
        <v>595</v>
      </c>
      <c r="C15" s="540" t="s">
        <v>1753</v>
      </c>
      <c r="D15" s="17">
        <v>1</v>
      </c>
      <c r="E15" s="81" t="s">
        <v>658</v>
      </c>
      <c r="F15" s="43" t="s">
        <v>144</v>
      </c>
      <c r="G15" s="17">
        <v>1</v>
      </c>
      <c r="H15" s="552"/>
      <c r="I15" s="23" t="s">
        <v>658</v>
      </c>
      <c r="J15" s="562" t="s">
        <v>627</v>
      </c>
      <c r="K15" s="536"/>
      <c r="L15" t="s">
        <v>583</v>
      </c>
      <c r="M15" s="1173" t="str">
        <f t="shared" si="0"/>
        <v>6Просьба перенести встречу по презентации</v>
      </c>
      <c r="N15" s="1173" t="e">
        <f>VLOOKUP(M15,'ALL Themes'!$P$2:$P$19,1,FALSE)</f>
        <v>#N/A</v>
      </c>
    </row>
    <row r="16" spans="1:14" ht="15.75" customHeight="1" x14ac:dyDescent="0.25">
      <c r="A16" s="537">
        <v>6</v>
      </c>
      <c r="B16" s="532" t="s">
        <v>595</v>
      </c>
      <c r="C16" s="540" t="s">
        <v>584</v>
      </c>
      <c r="D16" s="17"/>
      <c r="E16" s="81"/>
      <c r="F16" s="43"/>
      <c r="G16" s="17">
        <v>1</v>
      </c>
      <c r="H16" s="552"/>
      <c r="I16" s="23" t="s">
        <v>658</v>
      </c>
      <c r="J16" s="562" t="s">
        <v>627</v>
      </c>
      <c r="K16" s="536"/>
      <c r="L16" t="s">
        <v>585</v>
      </c>
      <c r="M16" s="1173" t="str">
        <f t="shared" si="0"/>
        <v>6Индексация ЗП</v>
      </c>
      <c r="N16" s="1173" t="e">
        <f>VLOOKUP(M16,'ALL Themes'!$P$2:$P$19,1,FALSE)</f>
        <v>#N/A</v>
      </c>
    </row>
    <row r="17" spans="1:14" ht="15.75" customHeight="1" x14ac:dyDescent="0.25">
      <c r="A17" s="537">
        <v>6</v>
      </c>
      <c r="B17" s="532" t="s">
        <v>595</v>
      </c>
      <c r="C17" s="540" t="s">
        <v>1754</v>
      </c>
      <c r="D17" s="17">
        <v>1</v>
      </c>
      <c r="E17" s="81" t="s">
        <v>658</v>
      </c>
      <c r="F17" s="43" t="s">
        <v>1751</v>
      </c>
      <c r="G17" s="17">
        <v>1</v>
      </c>
      <c r="H17" s="552"/>
      <c r="I17" s="23" t="s">
        <v>658</v>
      </c>
      <c r="J17" s="562" t="s">
        <v>627</v>
      </c>
      <c r="K17" s="536"/>
      <c r="M17" s="1173" t="str">
        <f t="shared" si="0"/>
        <v>6Изменение бюджета производства вне регламента</v>
      </c>
      <c r="N17" s="1173" t="str">
        <f>VLOOKUP(M17,'ALL Themes'!$P$2:$P$19,1,FALSE)</f>
        <v>6Изменение бюджета производства вне регламента</v>
      </c>
    </row>
    <row r="18" spans="1:14" ht="15.75" customHeight="1" x14ac:dyDescent="0.25">
      <c r="A18" s="537">
        <v>6</v>
      </c>
      <c r="B18" s="532" t="s">
        <v>595</v>
      </c>
      <c r="C18" s="540" t="s">
        <v>1729</v>
      </c>
      <c r="D18" s="17">
        <v>1</v>
      </c>
      <c r="E18" s="81" t="s">
        <v>658</v>
      </c>
      <c r="F18" s="43" t="s">
        <v>1751</v>
      </c>
      <c r="G18" s="17">
        <v>1</v>
      </c>
      <c r="H18" s="552"/>
      <c r="I18" s="23" t="s">
        <v>658</v>
      </c>
      <c r="J18" s="562" t="s">
        <v>627</v>
      </c>
      <c r="K18" s="536"/>
      <c r="M18" s="1173" t="str">
        <f t="shared" si="0"/>
        <v>6Прочее</v>
      </c>
      <c r="N18" s="1173" t="e">
        <f>VLOOKUP(M18,'ALL Themes'!$P$2:$P$19,1,FALSE)</f>
        <v>#N/A</v>
      </c>
    </row>
    <row r="19" spans="1:14" s="1173" customFormat="1" ht="15.75" customHeight="1" x14ac:dyDescent="0.25">
      <c r="A19" s="1163">
        <v>3</v>
      </c>
      <c r="B19" s="1164" t="s">
        <v>596</v>
      </c>
      <c r="C19" s="1165" t="s">
        <v>1756</v>
      </c>
      <c r="D19" s="1166"/>
      <c r="E19" s="1167"/>
      <c r="F19" s="1168"/>
      <c r="G19" s="1166">
        <v>1</v>
      </c>
      <c r="H19" s="1169" t="s">
        <v>1071</v>
      </c>
      <c r="I19" s="1170" t="s">
        <v>658</v>
      </c>
      <c r="J19" s="1171" t="s">
        <v>647</v>
      </c>
      <c r="K19" s="1172"/>
      <c r="L19" t="s">
        <v>586</v>
      </c>
      <c r="M19" s="1173" t="str">
        <f t="shared" si="0"/>
        <v>3Сводный бюджет: файл</v>
      </c>
      <c r="N19" s="1173" t="e">
        <f>VLOOKUP(M19,'ALL Themes'!$P$2:$P$19,1,FALSE)</f>
        <v>#N/A</v>
      </c>
    </row>
    <row r="20" spans="1:14" s="1173" customFormat="1" ht="15.75" customHeight="1" x14ac:dyDescent="0.25">
      <c r="A20" s="1163">
        <v>3</v>
      </c>
      <c r="B20" s="1164" t="s">
        <v>596</v>
      </c>
      <c r="C20" s="1165" t="s">
        <v>1757</v>
      </c>
      <c r="D20" s="1166">
        <v>1</v>
      </c>
      <c r="E20" s="1167" t="s">
        <v>658</v>
      </c>
      <c r="F20" s="1168" t="s">
        <v>396</v>
      </c>
      <c r="G20" s="1166">
        <v>1</v>
      </c>
      <c r="H20" s="1169"/>
      <c r="I20" s="1170" t="s">
        <v>658</v>
      </c>
      <c r="J20" s="1171" t="s">
        <v>627</v>
      </c>
      <c r="K20" s="1172"/>
      <c r="L20"/>
      <c r="M20" s="1173" t="str">
        <f t="shared" si="0"/>
        <v>3Сводный бюджет: контроль</v>
      </c>
      <c r="N20" s="1173" t="e">
        <f>VLOOKUP(M20,'ALL Themes'!$P$2:$P$19,1,FALSE)</f>
        <v>#N/A</v>
      </c>
    </row>
    <row r="21" spans="1:14" s="1173" customFormat="1" ht="15.75" customHeight="1" x14ac:dyDescent="0.25">
      <c r="A21" s="1163">
        <v>3</v>
      </c>
      <c r="B21" s="1164" t="s">
        <v>596</v>
      </c>
      <c r="C21" s="1175" t="s">
        <v>617</v>
      </c>
      <c r="D21" s="1176"/>
      <c r="E21" s="1177"/>
      <c r="F21" s="1178"/>
      <c r="G21" s="1176">
        <v>1</v>
      </c>
      <c r="H21" s="1169" t="s">
        <v>1110</v>
      </c>
      <c r="I21" s="1179" t="s">
        <v>659</v>
      </c>
      <c r="J21" s="1171" t="s">
        <v>631</v>
      </c>
      <c r="K21" s="1172" t="s">
        <v>1983</v>
      </c>
      <c r="M21" s="1173" t="str">
        <f t="shared" si="0"/>
        <v>3Fwd: данные по рынку, срочно нужна помощь!</v>
      </c>
      <c r="N21" s="1173" t="str">
        <f>VLOOKUP(M21,'ALL Themes'!$P$2:$P$19,1,FALSE)</f>
        <v>3Fwd: данные по рынку, срочно нужна помощь!</v>
      </c>
    </row>
    <row r="22" spans="1:14" s="1173" customFormat="1" ht="15.75" customHeight="1" x14ac:dyDescent="0.25">
      <c r="A22" s="1163">
        <v>3</v>
      </c>
      <c r="B22" s="1164" t="s">
        <v>596</v>
      </c>
      <c r="C22" s="1165" t="s">
        <v>1755</v>
      </c>
      <c r="D22" s="1166">
        <v>1</v>
      </c>
      <c r="E22" s="1167" t="s">
        <v>659</v>
      </c>
      <c r="F22" s="1168" t="s">
        <v>1039</v>
      </c>
      <c r="G22" s="1166">
        <v>1</v>
      </c>
      <c r="H22" s="1169" t="s">
        <v>1135</v>
      </c>
      <c r="I22" s="1170" t="s">
        <v>658</v>
      </c>
      <c r="J22" s="1171" t="s">
        <v>647</v>
      </c>
      <c r="K22" s="1172"/>
      <c r="L22" t="s">
        <v>657</v>
      </c>
      <c r="M22" s="1173" t="str">
        <f t="shared" si="0"/>
        <v>3Задача отдела логистики: статус</v>
      </c>
      <c r="N22" s="1173" t="e">
        <f>VLOOKUP(M22,'ALL Themes'!$P$2:$P$19,1,FALSE)</f>
        <v>#N/A</v>
      </c>
    </row>
    <row r="23" spans="1:14" s="1173" customFormat="1" ht="15.75" customHeight="1" x14ac:dyDescent="0.25">
      <c r="A23" s="1163">
        <v>3</v>
      </c>
      <c r="B23" s="1164" t="s">
        <v>596</v>
      </c>
      <c r="C23" s="1175" t="s">
        <v>654</v>
      </c>
      <c r="D23" s="1176"/>
      <c r="E23" s="1177"/>
      <c r="F23" s="1178"/>
      <c r="G23" s="1176">
        <v>1</v>
      </c>
      <c r="H23" s="1169" t="s">
        <v>1136</v>
      </c>
      <c r="I23" s="1179" t="s">
        <v>659</v>
      </c>
      <c r="J23" s="1171" t="s">
        <v>637</v>
      </c>
      <c r="K23" s="1172" t="s">
        <v>1983</v>
      </c>
      <c r="M23" s="1173" t="str">
        <f t="shared" si="0"/>
        <v>3Fwd: форма по задаче от логистики, срочно!</v>
      </c>
      <c r="N23" s="1173" t="e">
        <f>VLOOKUP(M23,'ALL Themes'!$P$2:$P$19,1,FALSE)</f>
        <v>#N/A</v>
      </c>
    </row>
    <row r="24" spans="1:14" ht="15.75" customHeight="1" x14ac:dyDescent="0.25">
      <c r="A24" s="537">
        <v>3</v>
      </c>
      <c r="B24" s="532" t="s">
        <v>596</v>
      </c>
      <c r="C24" s="541" t="s">
        <v>1759</v>
      </c>
      <c r="D24" s="116">
        <v>1</v>
      </c>
      <c r="E24" s="546" t="s">
        <v>659</v>
      </c>
      <c r="F24" s="41" t="s">
        <v>1042</v>
      </c>
      <c r="G24" s="116">
        <v>1</v>
      </c>
      <c r="H24" s="552"/>
      <c r="I24" s="25" t="s">
        <v>658</v>
      </c>
      <c r="J24" s="562" t="s">
        <v>627</v>
      </c>
      <c r="K24" s="536"/>
      <c r="M24" s="1173" t="str">
        <f t="shared" si="0"/>
        <v>3Задача отдела логистики: уточнения от Трутнева</v>
      </c>
      <c r="N24" s="1173" t="str">
        <f>VLOOKUP(M24,'ALL Themes'!$P$2:$P$19,1,FALSE)</f>
        <v>3Задача отдела логистики: уточнения от Трутнева</v>
      </c>
    </row>
    <row r="25" spans="1:14" ht="15.75" customHeight="1" x14ac:dyDescent="0.25">
      <c r="A25" s="537">
        <v>3</v>
      </c>
      <c r="B25" s="532" t="s">
        <v>596</v>
      </c>
      <c r="C25" s="541" t="s">
        <v>1760</v>
      </c>
      <c r="D25" s="116">
        <v>1</v>
      </c>
      <c r="E25" s="546" t="s">
        <v>659</v>
      </c>
      <c r="F25" s="41" t="s">
        <v>997</v>
      </c>
      <c r="G25" s="116">
        <v>1</v>
      </c>
      <c r="H25" s="552"/>
      <c r="I25" s="25" t="s">
        <v>658</v>
      </c>
      <c r="J25" s="562" t="s">
        <v>627</v>
      </c>
      <c r="K25" s="536"/>
      <c r="M25" s="1173" t="str">
        <f t="shared" si="0"/>
        <v>3Задача отдела логистики: итоговый файл</v>
      </c>
      <c r="N25" s="1173" t="e">
        <f>VLOOKUP(M25,'ALL Themes'!$P$2:$P$19,1,FALSE)</f>
        <v>#N/A</v>
      </c>
    </row>
    <row r="26" spans="1:14" s="1173" customFormat="1" ht="15.75" customHeight="1" x14ac:dyDescent="0.25">
      <c r="A26" s="1163">
        <v>3</v>
      </c>
      <c r="B26" s="1164" t="s">
        <v>596</v>
      </c>
      <c r="C26" s="1165" t="s">
        <v>588</v>
      </c>
      <c r="D26" s="1166">
        <v>1</v>
      </c>
      <c r="E26" s="1167" t="s">
        <v>658</v>
      </c>
      <c r="F26" s="1168" t="s">
        <v>1751</v>
      </c>
      <c r="G26" s="1166">
        <v>1</v>
      </c>
      <c r="H26" s="1169" t="s">
        <v>1141</v>
      </c>
      <c r="I26" s="1170" t="s">
        <v>658</v>
      </c>
      <c r="J26" s="1171" t="s">
        <v>628</v>
      </c>
      <c r="K26" s="1172"/>
      <c r="L26" t="s">
        <v>655</v>
      </c>
      <c r="M26" s="1173" t="str">
        <f t="shared" si="0"/>
        <v>3Отчет по 3 кварталу</v>
      </c>
      <c r="N26" s="1173" t="e">
        <f>VLOOKUP(M26,'ALL Themes'!$P$2:$P$19,1,FALSE)</f>
        <v>#N/A</v>
      </c>
    </row>
    <row r="27" spans="1:14" s="1173" customFormat="1" ht="15.75" customHeight="1" x14ac:dyDescent="0.25">
      <c r="A27" s="1163">
        <v>3</v>
      </c>
      <c r="B27" s="1164" t="s">
        <v>596</v>
      </c>
      <c r="C27" s="1165" t="s">
        <v>589</v>
      </c>
      <c r="D27" s="1166"/>
      <c r="E27" s="1167"/>
      <c r="F27" s="1168"/>
      <c r="G27" s="1166">
        <v>1</v>
      </c>
      <c r="H27" s="1169" t="s">
        <v>1073</v>
      </c>
      <c r="I27" s="1170" t="s">
        <v>658</v>
      </c>
      <c r="J27" s="1171" t="s">
        <v>647</v>
      </c>
      <c r="K27" s="1172"/>
      <c r="L27"/>
      <c r="M27" s="1173" t="str">
        <f t="shared" si="0"/>
        <v>3Методика формирования сводного бюджета</v>
      </c>
      <c r="N27" s="1173" t="e">
        <f>VLOOKUP(M27,'ALL Themes'!$P$2:$P$19,1,FALSE)</f>
        <v>#N/A</v>
      </c>
    </row>
    <row r="28" spans="1:14" s="1173" customFormat="1" ht="15.75" customHeight="1" x14ac:dyDescent="0.25">
      <c r="A28" s="1163">
        <v>3</v>
      </c>
      <c r="B28" s="1164" t="s">
        <v>596</v>
      </c>
      <c r="C28" s="1165" t="s">
        <v>2095</v>
      </c>
      <c r="D28" s="1166"/>
      <c r="E28" s="1167"/>
      <c r="F28" s="1168"/>
      <c r="G28" s="1166">
        <v>1</v>
      </c>
      <c r="H28" s="1169" t="s">
        <v>1089</v>
      </c>
      <c r="I28" s="1170" t="s">
        <v>658</v>
      </c>
      <c r="J28" s="1171" t="s">
        <v>647</v>
      </c>
      <c r="K28" s="1172"/>
      <c r="M28" s="1173" t="str">
        <f t="shared" si="0"/>
        <v>3Fwd: !проблема с сервером!</v>
      </c>
      <c r="N28" s="1173" t="e">
        <f>VLOOKUP(M28,'ALL Themes'!$P$2:$P$19,1,FALSE)</f>
        <v>#N/A</v>
      </c>
    </row>
    <row r="29" spans="1:14" s="1173" customFormat="1" ht="15.75" customHeight="1" x14ac:dyDescent="0.25">
      <c r="A29" s="1163">
        <v>3</v>
      </c>
      <c r="B29" s="1164" t="s">
        <v>596</v>
      </c>
      <c r="C29" s="1165" t="s">
        <v>616</v>
      </c>
      <c r="D29" s="1166">
        <v>1</v>
      </c>
      <c r="E29" s="1167" t="s">
        <v>658</v>
      </c>
      <c r="F29" s="1181" t="s">
        <v>1751</v>
      </c>
      <c r="G29" s="1166">
        <v>1</v>
      </c>
      <c r="H29" s="1169" t="s">
        <v>1094</v>
      </c>
      <c r="I29" s="1170" t="s">
        <v>658</v>
      </c>
      <c r="J29" s="1171" t="s">
        <v>647</v>
      </c>
      <c r="K29" s="1172"/>
      <c r="L29"/>
      <c r="M29" s="1173" t="str">
        <f t="shared" si="0"/>
        <v>3задача: бюджет производства прошлого года</v>
      </c>
      <c r="N29" s="1173" t="e">
        <f>VLOOKUP(M29,'ALL Themes'!$P$2:$P$19,1,FALSE)</f>
        <v>#N/A</v>
      </c>
    </row>
    <row r="30" spans="1:14" s="1173" customFormat="1" ht="15.75" customHeight="1" x14ac:dyDescent="0.25">
      <c r="A30" s="1163">
        <v>3</v>
      </c>
      <c r="B30" s="1164" t="s">
        <v>596</v>
      </c>
      <c r="C30" s="1165" t="s">
        <v>1199</v>
      </c>
      <c r="D30" s="1166">
        <v>1</v>
      </c>
      <c r="E30" s="1167" t="s">
        <v>658</v>
      </c>
      <c r="F30" s="1181" t="s">
        <v>1751</v>
      </c>
      <c r="G30" s="1166">
        <v>1</v>
      </c>
      <c r="H30" s="1169" t="s">
        <v>1197</v>
      </c>
      <c r="I30" s="1170" t="s">
        <v>658</v>
      </c>
      <c r="J30" s="1171" t="s">
        <v>647</v>
      </c>
      <c r="K30" s="1172"/>
      <c r="L30"/>
      <c r="M30" s="1173" t="str">
        <f t="shared" si="0"/>
        <v>3ошибка в отчете для правления</v>
      </c>
      <c r="N30" s="1173" t="str">
        <f>VLOOKUP(M30,'ALL Themes'!$P$2:$P$19,1,FALSE)</f>
        <v>3ошибка в отчете для правления</v>
      </c>
    </row>
    <row r="31" spans="1:14" s="1173" customFormat="1" ht="15.75" customHeight="1" x14ac:dyDescent="0.25">
      <c r="A31" s="1163">
        <v>3</v>
      </c>
      <c r="B31" s="1164" t="s">
        <v>596</v>
      </c>
      <c r="C31" s="1175" t="s">
        <v>1193</v>
      </c>
      <c r="D31" s="1176"/>
      <c r="E31" s="1177"/>
      <c r="F31" s="1178"/>
      <c r="G31" s="1176">
        <v>1</v>
      </c>
      <c r="H31" s="1169" t="s">
        <v>1192</v>
      </c>
      <c r="I31" s="1179" t="s">
        <v>659</v>
      </c>
      <c r="J31" s="1171" t="s">
        <v>1200</v>
      </c>
      <c r="K31" s="1172" t="s">
        <v>1983</v>
      </c>
      <c r="L31" t="s">
        <v>1201</v>
      </c>
      <c r="M31" s="1173" t="str">
        <f t="shared" si="0"/>
        <v>3Fwd: отчет срочно!</v>
      </c>
      <c r="N31" s="1173" t="e">
        <f>VLOOKUP(M31,'ALL Themes'!$P$2:$P$19,1,FALSE)</f>
        <v>#N/A</v>
      </c>
    </row>
    <row r="32" spans="1:14" ht="15.75" hidden="1" customHeight="1" x14ac:dyDescent="0.25">
      <c r="A32" s="537">
        <v>3</v>
      </c>
      <c r="B32" s="532" t="s">
        <v>596</v>
      </c>
      <c r="C32" s="541" t="s">
        <v>1758</v>
      </c>
      <c r="D32" s="116">
        <v>1</v>
      </c>
      <c r="E32" s="546" t="s">
        <v>658</v>
      </c>
      <c r="F32" s="41" t="s">
        <v>117</v>
      </c>
      <c r="G32" s="116"/>
      <c r="H32" s="552"/>
      <c r="I32" s="25"/>
      <c r="J32" s="562"/>
      <c r="K32" s="536"/>
      <c r="M32" s="1173" t="str">
        <f t="shared" si="0"/>
        <v>3Служебная записка о сервере</v>
      </c>
      <c r="N32" s="1173" t="str">
        <f>VLOOKUP(M32,'ALL Themes'!$P$2:$P$19,1,FALSE)</f>
        <v>3Служебная записка о сервере</v>
      </c>
    </row>
    <row r="33" spans="1:14" ht="15.75" customHeight="1" x14ac:dyDescent="0.25">
      <c r="A33" s="537">
        <v>3</v>
      </c>
      <c r="B33" s="532" t="s">
        <v>596</v>
      </c>
      <c r="C33" s="541" t="s">
        <v>1729</v>
      </c>
      <c r="D33" s="17">
        <v>1</v>
      </c>
      <c r="E33" s="81" t="s">
        <v>658</v>
      </c>
      <c r="F33" s="549" t="s">
        <v>1751</v>
      </c>
      <c r="G33" s="116">
        <v>1</v>
      </c>
      <c r="H33" s="552"/>
      <c r="I33" s="23" t="s">
        <v>658</v>
      </c>
      <c r="J33" s="562" t="s">
        <v>627</v>
      </c>
      <c r="K33" s="536"/>
      <c r="M33" s="1173" t="str">
        <f t="shared" si="0"/>
        <v>3Прочее</v>
      </c>
      <c r="N33" s="1173" t="e">
        <f>VLOOKUP(M33,'ALL Themes'!$P$2:$P$19,1,FALSE)</f>
        <v>#N/A</v>
      </c>
    </row>
    <row r="34" spans="1:14" s="1173" customFormat="1" ht="15.75" customHeight="1" x14ac:dyDescent="0.25">
      <c r="A34" s="1163">
        <v>4</v>
      </c>
      <c r="B34" s="1164" t="s">
        <v>597</v>
      </c>
      <c r="C34" s="1180" t="s">
        <v>1756</v>
      </c>
      <c r="D34" s="1166"/>
      <c r="E34" s="1167"/>
      <c r="F34" s="1168"/>
      <c r="G34" s="1166">
        <v>1</v>
      </c>
      <c r="H34" s="1169" t="s">
        <v>1069</v>
      </c>
      <c r="I34" s="1170" t="s">
        <v>658</v>
      </c>
      <c r="J34" s="1171" t="s">
        <v>647</v>
      </c>
      <c r="K34" s="1172"/>
      <c r="L34" t="s">
        <v>587</v>
      </c>
      <c r="M34" s="1173" t="str">
        <f>CONCATENATE(A34,C34)</f>
        <v>4Сводный бюджет: файл</v>
      </c>
      <c r="N34" s="1173" t="e">
        <f>VLOOKUP(M34,'ALL Themes'!$P$2:$P$19,1,FALSE)</f>
        <v>#N/A</v>
      </c>
    </row>
    <row r="35" spans="1:14" s="1173" customFormat="1" ht="15.75" customHeight="1" x14ac:dyDescent="0.25">
      <c r="A35" s="1163">
        <v>4</v>
      </c>
      <c r="B35" s="1164" t="s">
        <v>597</v>
      </c>
      <c r="C35" s="1175" t="s">
        <v>1757</v>
      </c>
      <c r="D35" s="1166">
        <v>1</v>
      </c>
      <c r="E35" s="1167" t="s">
        <v>658</v>
      </c>
      <c r="F35" s="1181" t="s">
        <v>397</v>
      </c>
      <c r="G35" s="1166">
        <v>1</v>
      </c>
      <c r="H35" s="1169"/>
      <c r="I35" s="1170" t="s">
        <v>658</v>
      </c>
      <c r="J35" s="1171" t="s">
        <v>627</v>
      </c>
      <c r="K35" s="1172"/>
      <c r="L35"/>
      <c r="M35" s="1173" t="str">
        <f t="shared" ref="M35:M98" si="1">CONCATENATE(A35,C35)</f>
        <v>4Сводный бюджет: контроль</v>
      </c>
      <c r="N35" s="1173" t="e">
        <f>VLOOKUP(M35,'ALL Themes'!$P$2:$P$19,1,FALSE)</f>
        <v>#N/A</v>
      </c>
    </row>
    <row r="36" spans="1:14" s="1173" customFormat="1" ht="15.75" customHeight="1" x14ac:dyDescent="0.25">
      <c r="A36" s="1163">
        <v>4</v>
      </c>
      <c r="B36" s="1164" t="s">
        <v>597</v>
      </c>
      <c r="C36" s="1165" t="s">
        <v>2783</v>
      </c>
      <c r="D36" s="1166"/>
      <c r="E36" s="1167"/>
      <c r="F36" s="1168"/>
      <c r="G36" s="1166">
        <v>1</v>
      </c>
      <c r="H36" s="1169" t="s">
        <v>1109</v>
      </c>
      <c r="I36" s="1170" t="s">
        <v>659</v>
      </c>
      <c r="J36" s="1171" t="s">
        <v>647</v>
      </c>
      <c r="K36" s="1172" t="s">
        <v>1983</v>
      </c>
      <c r="M36" s="1173" t="str">
        <f t="shared" si="1"/>
        <v>4Re: Презентация для ГД_рабочая версия</v>
      </c>
      <c r="N36" s="1173" t="e">
        <f>VLOOKUP(M36,'ALL Themes'!$P$2:$P$19,1,FALSE)</f>
        <v>#N/A</v>
      </c>
    </row>
    <row r="37" spans="1:14" s="1173" customFormat="1" ht="15.75" customHeight="1" x14ac:dyDescent="0.25">
      <c r="A37" s="1163">
        <v>4</v>
      </c>
      <c r="B37" s="1164" t="s">
        <v>597</v>
      </c>
      <c r="C37" s="1165" t="s">
        <v>2784</v>
      </c>
      <c r="D37" s="1166"/>
      <c r="E37" s="1167"/>
      <c r="F37" s="1168"/>
      <c r="G37" s="1166">
        <v>1</v>
      </c>
      <c r="H37" s="1169" t="s">
        <v>1132</v>
      </c>
      <c r="I37" s="1170" t="s">
        <v>659</v>
      </c>
      <c r="J37" s="1171" t="s">
        <v>638</v>
      </c>
      <c r="K37" s="1172" t="s">
        <v>1983</v>
      </c>
      <c r="L37" s="1173" t="s">
        <v>645</v>
      </c>
      <c r="M37" s="1173" t="str">
        <f t="shared" si="1"/>
        <v>4Re: Презентация для ГД_итог</v>
      </c>
      <c r="N37" s="1173" t="e">
        <f>VLOOKUP(M37,'ALL Themes'!$P$2:$P$19,1,FALSE)</f>
        <v>#N/A</v>
      </c>
    </row>
    <row r="38" spans="1:14" ht="15.75" customHeight="1" x14ac:dyDescent="0.25">
      <c r="A38" s="537">
        <v>4</v>
      </c>
      <c r="B38" s="532" t="s">
        <v>597</v>
      </c>
      <c r="C38" s="540" t="s">
        <v>1761</v>
      </c>
      <c r="D38" s="17">
        <v>1</v>
      </c>
      <c r="E38" s="81" t="s">
        <v>659</v>
      </c>
      <c r="F38" s="43" t="s">
        <v>1035</v>
      </c>
      <c r="G38" s="555">
        <v>1</v>
      </c>
      <c r="H38" s="553"/>
      <c r="I38" s="23" t="s">
        <v>658</v>
      </c>
      <c r="J38" s="605" t="s">
        <v>627</v>
      </c>
      <c r="K38" s="536"/>
      <c r="M38" s="1173" t="str">
        <f t="shared" si="1"/>
        <v>4Обратная связь по итоговому файлу перезентации</v>
      </c>
      <c r="N38" s="1173" t="e">
        <f>VLOOKUP(M38,'ALL Themes'!$P$2:$P$19,1,FALSE)</f>
        <v>#N/A</v>
      </c>
    </row>
    <row r="39" spans="1:14" s="1173" customFormat="1" x14ac:dyDescent="0.25">
      <c r="A39" s="1163">
        <v>4</v>
      </c>
      <c r="B39" s="1164" t="s">
        <v>597</v>
      </c>
      <c r="C39" s="1165" t="s">
        <v>1198</v>
      </c>
      <c r="D39" s="1166"/>
      <c r="E39" s="1167"/>
      <c r="F39" s="1168"/>
      <c r="G39" s="1166">
        <v>1</v>
      </c>
      <c r="H39" s="1169" t="s">
        <v>1195</v>
      </c>
      <c r="I39" s="1170" t="s">
        <v>658</v>
      </c>
      <c r="J39" s="1171" t="s">
        <v>647</v>
      </c>
      <c r="K39" s="1172"/>
      <c r="L39"/>
      <c r="M39" s="1173" t="str">
        <f t="shared" si="1"/>
        <v>4встреча с ГД по презентации</v>
      </c>
      <c r="N39" s="1173" t="e">
        <f>VLOOKUP(M39,'ALL Themes'!$P$2:$P$19,1,FALSE)</f>
        <v>#N/A</v>
      </c>
    </row>
    <row r="40" spans="1:14" s="1173" customFormat="1" ht="15.75" customHeight="1" x14ac:dyDescent="0.25">
      <c r="A40" s="1163">
        <v>4</v>
      </c>
      <c r="B40" s="1164" t="s">
        <v>597</v>
      </c>
      <c r="C40" s="1165" t="s">
        <v>592</v>
      </c>
      <c r="D40" s="1166">
        <v>1</v>
      </c>
      <c r="E40" s="1167" t="s">
        <v>658</v>
      </c>
      <c r="F40" s="1168" t="s">
        <v>1038</v>
      </c>
      <c r="G40" s="1166">
        <v>1</v>
      </c>
      <c r="H40" s="1169" t="s">
        <v>1134</v>
      </c>
      <c r="I40" s="1170" t="s">
        <v>659</v>
      </c>
      <c r="J40" s="1171" t="s">
        <v>642</v>
      </c>
      <c r="K40" s="1172" t="s">
        <v>1981</v>
      </c>
      <c r="L40" t="s">
        <v>593</v>
      </c>
      <c r="M40" s="1173" t="str">
        <f t="shared" si="1"/>
        <v>4Презентация для ГД: распечатать</v>
      </c>
      <c r="N40" s="1173" t="e">
        <f>VLOOKUP(M40,'ALL Themes'!$P$2:$P$19,1,FALSE)</f>
        <v>#N/A</v>
      </c>
    </row>
    <row r="41" spans="1:14" ht="15.75" customHeight="1" x14ac:dyDescent="0.25">
      <c r="A41" s="537">
        <v>4</v>
      </c>
      <c r="B41" s="532" t="s">
        <v>597</v>
      </c>
      <c r="C41" s="540" t="s">
        <v>590</v>
      </c>
      <c r="D41" s="17">
        <v>1</v>
      </c>
      <c r="E41" s="81" t="s">
        <v>658</v>
      </c>
      <c r="F41" s="549" t="s">
        <v>1751</v>
      </c>
      <c r="G41" s="17">
        <v>1</v>
      </c>
      <c r="H41" s="552"/>
      <c r="I41" s="23" t="s">
        <v>658</v>
      </c>
      <c r="J41" s="562" t="s">
        <v>632</v>
      </c>
      <c r="K41" s="536"/>
      <c r="L41" t="s">
        <v>648</v>
      </c>
      <c r="M41" s="1173" t="str">
        <f t="shared" si="1"/>
        <v>4Задача отдела логистики</v>
      </c>
      <c r="N41" s="1173" t="e">
        <f>VLOOKUP(M41,'ALL Themes'!$P$2:$P$19,1,FALSE)</f>
        <v>#N/A</v>
      </c>
    </row>
    <row r="42" spans="1:14" s="1173" customFormat="1" ht="15.75" customHeight="1" x14ac:dyDescent="0.25">
      <c r="A42" s="1163">
        <v>4</v>
      </c>
      <c r="B42" s="1164" t="s">
        <v>597</v>
      </c>
      <c r="C42" s="1175" t="s">
        <v>617</v>
      </c>
      <c r="D42" s="1166"/>
      <c r="E42" s="1167"/>
      <c r="F42" s="1168"/>
      <c r="G42" s="1166">
        <v>1</v>
      </c>
      <c r="H42" s="1169"/>
      <c r="I42" s="1170" t="s">
        <v>658</v>
      </c>
      <c r="J42" s="1171" t="s">
        <v>633</v>
      </c>
      <c r="K42" s="1172"/>
      <c r="L42" s="1173" t="s">
        <v>1730</v>
      </c>
      <c r="M42" s="1173" t="str">
        <f t="shared" si="1"/>
        <v>4Fwd: данные по рынку, срочно нужна помощь!</v>
      </c>
      <c r="N42" s="1173" t="e">
        <f>VLOOKUP(M42,'ALL Themes'!$P$2:$P$19,1,FALSE)</f>
        <v>#N/A</v>
      </c>
    </row>
    <row r="43" spans="1:14" s="1173" customFormat="1" ht="15.75" customHeight="1" x14ac:dyDescent="0.25">
      <c r="A43" s="1163">
        <v>4</v>
      </c>
      <c r="B43" s="1164" t="s">
        <v>597</v>
      </c>
      <c r="C43" s="1165" t="s">
        <v>588</v>
      </c>
      <c r="D43" s="1166">
        <v>1</v>
      </c>
      <c r="E43" s="1167" t="s">
        <v>658</v>
      </c>
      <c r="F43" s="1181" t="s">
        <v>1751</v>
      </c>
      <c r="G43" s="1166">
        <v>1</v>
      </c>
      <c r="H43" s="1169"/>
      <c r="I43" s="1170" t="s">
        <v>658</v>
      </c>
      <c r="J43" s="1171" t="s">
        <v>634</v>
      </c>
      <c r="K43" s="1172"/>
      <c r="L43" t="s">
        <v>649</v>
      </c>
      <c r="M43" s="1173" t="str">
        <f t="shared" si="1"/>
        <v>4Отчет по 3 кварталу</v>
      </c>
      <c r="N43" s="1173" t="e">
        <f>VLOOKUP(M43,'ALL Themes'!$P$2:$P$19,1,FALSE)</f>
        <v>#N/A</v>
      </c>
    </row>
    <row r="44" spans="1:14" s="1173" customFormat="1" ht="15.75" customHeight="1" x14ac:dyDescent="0.25">
      <c r="A44" s="1163">
        <v>4</v>
      </c>
      <c r="B44" s="1164" t="s">
        <v>597</v>
      </c>
      <c r="C44" s="1165" t="s">
        <v>2095</v>
      </c>
      <c r="D44" s="1166"/>
      <c r="E44" s="1167"/>
      <c r="F44" s="1168"/>
      <c r="G44" s="1166">
        <v>1</v>
      </c>
      <c r="H44" s="1169" t="s">
        <v>1986</v>
      </c>
      <c r="I44" s="1170" t="s">
        <v>658</v>
      </c>
      <c r="J44" s="1171" t="s">
        <v>647</v>
      </c>
      <c r="K44" s="1172"/>
      <c r="L44" s="1173" t="s">
        <v>1731</v>
      </c>
      <c r="M44" s="1173" t="str">
        <f t="shared" si="1"/>
        <v>4Fwd: !проблема с сервером!</v>
      </c>
      <c r="N44" s="1173" t="e">
        <f>VLOOKUP(M44,'ALL Themes'!$P$2:$P$19,1,FALSE)</f>
        <v>#N/A</v>
      </c>
    </row>
    <row r="45" spans="1:14" s="1173" customFormat="1" ht="15.75" customHeight="1" x14ac:dyDescent="0.25">
      <c r="A45" s="1163">
        <v>4</v>
      </c>
      <c r="B45" s="1164" t="s">
        <v>597</v>
      </c>
      <c r="C45" s="1165" t="s">
        <v>2785</v>
      </c>
      <c r="D45" s="1166"/>
      <c r="E45" s="1167"/>
      <c r="F45" s="1168"/>
      <c r="G45" s="1166">
        <v>1</v>
      </c>
      <c r="H45" s="1169"/>
      <c r="I45" s="1170" t="s">
        <v>660</v>
      </c>
      <c r="J45" s="1171" t="s">
        <v>627</v>
      </c>
      <c r="K45" s="1172"/>
      <c r="L45" s="1173" t="s">
        <v>656</v>
      </c>
      <c r="M45" s="1173" t="str">
        <f t="shared" si="1"/>
        <v>4Re: По ценовой политике</v>
      </c>
      <c r="N45" s="1173" t="e">
        <f>VLOOKUP(M45,'ALL Themes'!$P$2:$P$19,1,FALSE)</f>
        <v>#N/A</v>
      </c>
    </row>
    <row r="46" spans="1:14" s="1173" customFormat="1" ht="15.75" customHeight="1" x14ac:dyDescent="0.25">
      <c r="A46" s="1163">
        <v>4</v>
      </c>
      <c r="B46" s="1164" t="s">
        <v>597</v>
      </c>
      <c r="C46" s="1165" t="s">
        <v>616</v>
      </c>
      <c r="D46" s="1166">
        <v>1</v>
      </c>
      <c r="E46" s="1167" t="s">
        <v>658</v>
      </c>
      <c r="F46" s="1181" t="s">
        <v>1751</v>
      </c>
      <c r="G46" s="1166">
        <v>1</v>
      </c>
      <c r="H46" s="1169" t="s">
        <v>1987</v>
      </c>
      <c r="I46" s="1170" t="s">
        <v>658</v>
      </c>
      <c r="J46" s="1171" t="s">
        <v>647</v>
      </c>
      <c r="K46" s="1172"/>
      <c r="L46" t="s">
        <v>1732</v>
      </c>
      <c r="M46" s="1173" t="str">
        <f t="shared" si="1"/>
        <v>4задача: бюджет производства прошлого года</v>
      </c>
      <c r="N46" s="1173" t="str">
        <f>VLOOKUP(M46,'ALL Themes'!$P$2:$P$19,1,FALSE)</f>
        <v>4задача: бюджет производства прошлого года</v>
      </c>
    </row>
    <row r="47" spans="1:14" ht="15.75" customHeight="1" x14ac:dyDescent="0.25">
      <c r="A47" s="537">
        <v>4</v>
      </c>
      <c r="B47" s="532" t="s">
        <v>597</v>
      </c>
      <c r="C47" s="541" t="s">
        <v>623</v>
      </c>
      <c r="D47" s="17">
        <v>1</v>
      </c>
      <c r="E47" s="81" t="s">
        <v>658</v>
      </c>
      <c r="F47" s="549" t="s">
        <v>1751</v>
      </c>
      <c r="G47" s="116">
        <v>1</v>
      </c>
      <c r="H47" s="552"/>
      <c r="I47" s="23" t="s">
        <v>658</v>
      </c>
      <c r="J47" s="562" t="s">
        <v>635</v>
      </c>
      <c r="K47" s="536"/>
      <c r="L47" t="s">
        <v>624</v>
      </c>
      <c r="M47" s="1173" t="str">
        <f t="shared" si="1"/>
        <v>4по поводу увольнения</v>
      </c>
      <c r="N47" s="1173" t="e">
        <f>VLOOKUP(M47,'ALL Themes'!$P$2:$P$19,1,FALSE)</f>
        <v>#N/A</v>
      </c>
    </row>
    <row r="48" spans="1:14" ht="15.75" customHeight="1" x14ac:dyDescent="0.25">
      <c r="A48" s="537">
        <v>4</v>
      </c>
      <c r="B48" s="532" t="s">
        <v>597</v>
      </c>
      <c r="C48" s="541" t="s">
        <v>1234</v>
      </c>
      <c r="D48" s="17">
        <v>1</v>
      </c>
      <c r="E48" s="81" t="s">
        <v>658</v>
      </c>
      <c r="F48" s="549" t="s">
        <v>1751</v>
      </c>
      <c r="G48" s="116">
        <v>1</v>
      </c>
      <c r="H48" s="552"/>
      <c r="I48" s="23" t="s">
        <v>658</v>
      </c>
      <c r="J48" s="562" t="s">
        <v>627</v>
      </c>
      <c r="K48" s="536"/>
      <c r="L48" s="66" t="s">
        <v>1235</v>
      </c>
      <c r="M48" s="1173" t="str">
        <f t="shared" si="1"/>
        <v>4фото файлы</v>
      </c>
      <c r="N48" s="1173" t="str">
        <f>VLOOKUP(M48,'ALL Themes'!$P$2:$P$19,1,FALSE)</f>
        <v>4фото файлы</v>
      </c>
    </row>
    <row r="49" spans="1:14" ht="15.75" customHeight="1" x14ac:dyDescent="0.25">
      <c r="A49" s="537">
        <v>4</v>
      </c>
      <c r="B49" s="532" t="s">
        <v>597</v>
      </c>
      <c r="C49" s="541" t="s">
        <v>1729</v>
      </c>
      <c r="D49" s="17">
        <v>1</v>
      </c>
      <c r="E49" s="81" t="s">
        <v>658</v>
      </c>
      <c r="F49" s="549" t="s">
        <v>1751</v>
      </c>
      <c r="G49" s="116">
        <v>1</v>
      </c>
      <c r="H49" s="552"/>
      <c r="I49" s="23" t="s">
        <v>658</v>
      </c>
      <c r="J49" s="562" t="s">
        <v>627</v>
      </c>
      <c r="K49" s="536"/>
      <c r="L49" s="66"/>
      <c r="M49" s="1173" t="str">
        <f t="shared" si="1"/>
        <v>4Прочее</v>
      </c>
      <c r="N49" s="1173" t="str">
        <f>VLOOKUP(M49,'ALL Themes'!$P$2:$P$19,1,FALSE)</f>
        <v>4Прочее</v>
      </c>
    </row>
    <row r="50" spans="1:14" ht="15.75" customHeight="1" x14ac:dyDescent="0.25">
      <c r="A50" s="537">
        <v>25</v>
      </c>
      <c r="B50" s="532" t="s">
        <v>598</v>
      </c>
      <c r="C50" s="540" t="s">
        <v>1762</v>
      </c>
      <c r="D50" s="17">
        <v>1</v>
      </c>
      <c r="E50" s="81" t="s">
        <v>659</v>
      </c>
      <c r="F50" s="43" t="s">
        <v>456</v>
      </c>
      <c r="G50" s="17">
        <v>1</v>
      </c>
      <c r="H50" s="552"/>
      <c r="I50" s="23" t="s">
        <v>658</v>
      </c>
      <c r="J50" s="562" t="s">
        <v>627</v>
      </c>
      <c r="K50" s="536"/>
      <c r="L50" t="s">
        <v>600</v>
      </c>
      <c r="M50" s="1173" t="str">
        <f t="shared" si="1"/>
        <v>25Встреча: уточнение</v>
      </c>
      <c r="N50" s="1173" t="e">
        <f>VLOOKUP(M50,'ALL Themes'!$P$2:$P$19,1,FALSE)</f>
        <v>#N/A</v>
      </c>
    </row>
    <row r="51" spans="1:14" s="1173" customFormat="1" ht="15.75" customHeight="1" x14ac:dyDescent="0.25">
      <c r="A51" s="1163">
        <v>25</v>
      </c>
      <c r="B51" s="1164" t="s">
        <v>598</v>
      </c>
      <c r="C51" s="1165" t="s">
        <v>2786</v>
      </c>
      <c r="D51" s="1166"/>
      <c r="E51" s="1167"/>
      <c r="F51" s="1168"/>
      <c r="G51" s="1166">
        <v>1</v>
      </c>
      <c r="H51" s="1169"/>
      <c r="I51" s="1170" t="s">
        <v>660</v>
      </c>
      <c r="J51" s="1171" t="s">
        <v>627</v>
      </c>
      <c r="K51" s="1172"/>
      <c r="L51" s="1173" t="s">
        <v>601</v>
      </c>
      <c r="M51" s="1173" t="str">
        <f t="shared" si="1"/>
        <v>25Re: данные по рынку, срочно нужна помощь!</v>
      </c>
      <c r="N51" s="1173" t="e">
        <f>VLOOKUP(M51,'ALL Themes'!$P$2:$P$19,1,FALSE)</f>
        <v>#N/A</v>
      </c>
    </row>
    <row r="52" spans="1:14" ht="15.75" customHeight="1" x14ac:dyDescent="0.25">
      <c r="A52" s="537">
        <v>25</v>
      </c>
      <c r="B52" s="532" t="s">
        <v>598</v>
      </c>
      <c r="C52" s="542" t="s">
        <v>1763</v>
      </c>
      <c r="D52" s="17">
        <v>1</v>
      </c>
      <c r="E52" s="81" t="s">
        <v>658</v>
      </c>
      <c r="F52" s="549" t="s">
        <v>1751</v>
      </c>
      <c r="G52" s="17">
        <v>1</v>
      </c>
      <c r="H52" s="552"/>
      <c r="I52" s="23" t="s">
        <v>658</v>
      </c>
      <c r="J52" s="562" t="s">
        <v>627</v>
      </c>
      <c r="K52" s="536"/>
      <c r="M52" s="1173" t="str">
        <f t="shared" si="1"/>
        <v>25Разрешение дать контакт Трудякину</v>
      </c>
      <c r="N52" s="1173" t="e">
        <f>VLOOKUP(M52,'ALL Themes'!$P$2:$P$19,1,FALSE)</f>
        <v>#N/A</v>
      </c>
    </row>
    <row r="53" spans="1:14" ht="15.75" customHeight="1" x14ac:dyDescent="0.25">
      <c r="A53" s="537">
        <v>25</v>
      </c>
      <c r="B53" s="532" t="s">
        <v>598</v>
      </c>
      <c r="C53" s="542" t="s">
        <v>1729</v>
      </c>
      <c r="D53" s="17">
        <v>1</v>
      </c>
      <c r="E53" s="81" t="s">
        <v>658</v>
      </c>
      <c r="F53" s="549" t="s">
        <v>1751</v>
      </c>
      <c r="G53" s="17">
        <v>1</v>
      </c>
      <c r="H53" s="552"/>
      <c r="I53" s="23" t="s">
        <v>658</v>
      </c>
      <c r="J53" s="562" t="s">
        <v>627</v>
      </c>
      <c r="K53" s="536"/>
      <c r="M53" s="1173" t="str">
        <f t="shared" si="1"/>
        <v>25Прочее</v>
      </c>
      <c r="N53" s="1173" t="e">
        <f>VLOOKUP(M53,'ALL Themes'!$P$2:$P$19,1,FALSE)</f>
        <v>#N/A</v>
      </c>
    </row>
    <row r="54" spans="1:14" ht="15.75" customHeight="1" x14ac:dyDescent="0.25">
      <c r="A54" s="537">
        <v>26</v>
      </c>
      <c r="B54" s="532" t="s">
        <v>599</v>
      </c>
      <c r="C54" s="540" t="s">
        <v>137</v>
      </c>
      <c r="D54" s="17">
        <v>1</v>
      </c>
      <c r="E54" s="81" t="s">
        <v>658</v>
      </c>
      <c r="F54" s="549" t="s">
        <v>1751</v>
      </c>
      <c r="G54" s="17">
        <v>1</v>
      </c>
      <c r="H54" s="552"/>
      <c r="I54" s="23" t="s">
        <v>658</v>
      </c>
      <c r="J54" s="562" t="s">
        <v>627</v>
      </c>
      <c r="K54" s="536"/>
      <c r="M54" s="1173" t="str">
        <f t="shared" si="1"/>
        <v>26Встреча</v>
      </c>
      <c r="N54" s="1173" t="e">
        <f>VLOOKUP(M54,'ALL Themes'!$P$2:$P$19,1,FALSE)</f>
        <v>#N/A</v>
      </c>
    </row>
    <row r="55" spans="1:14" ht="15.75" customHeight="1" x14ac:dyDescent="0.25">
      <c r="A55" s="537">
        <v>26</v>
      </c>
      <c r="B55" s="532" t="s">
        <v>599</v>
      </c>
      <c r="C55" s="540" t="s">
        <v>1733</v>
      </c>
      <c r="D55" s="17">
        <v>1</v>
      </c>
      <c r="E55" s="81" t="s">
        <v>658</v>
      </c>
      <c r="F55" s="549" t="s">
        <v>1751</v>
      </c>
      <c r="G55" s="17">
        <v>1</v>
      </c>
      <c r="H55" s="552"/>
      <c r="I55" s="23" t="s">
        <v>658</v>
      </c>
      <c r="J55" s="562" t="s">
        <v>627</v>
      </c>
      <c r="K55" s="536"/>
      <c r="M55" s="1173" t="str">
        <f t="shared" si="1"/>
        <v>26Показатели за пять лет</v>
      </c>
      <c r="N55" s="1173" t="e">
        <f>VLOOKUP(M55,'ALL Themes'!$P$2:$P$19,1,FALSE)</f>
        <v>#N/A</v>
      </c>
    </row>
    <row r="56" spans="1:14" ht="15.75" customHeight="1" x14ac:dyDescent="0.25">
      <c r="A56" s="537">
        <v>26</v>
      </c>
      <c r="B56" s="532" t="s">
        <v>599</v>
      </c>
      <c r="C56" s="540" t="s">
        <v>1729</v>
      </c>
      <c r="D56" s="17">
        <v>1</v>
      </c>
      <c r="E56" s="81" t="s">
        <v>658</v>
      </c>
      <c r="F56" s="549" t="s">
        <v>1751</v>
      </c>
      <c r="G56" s="17">
        <v>1</v>
      </c>
      <c r="H56" s="552"/>
      <c r="I56" s="23" t="s">
        <v>658</v>
      </c>
      <c r="J56" s="562" t="s">
        <v>627</v>
      </c>
      <c r="K56" s="536"/>
      <c r="M56" s="1173" t="str">
        <f t="shared" si="1"/>
        <v>26Прочее</v>
      </c>
      <c r="N56" s="1173" t="e">
        <f>VLOOKUP(M56,'ALL Themes'!$P$2:$P$19,1,FALSE)</f>
        <v>#N/A</v>
      </c>
    </row>
    <row r="57" spans="1:14" s="1173" customFormat="1" ht="15.75" customHeight="1" x14ac:dyDescent="0.25">
      <c r="A57" s="1163">
        <v>10</v>
      </c>
      <c r="B57" s="1164" t="s">
        <v>602</v>
      </c>
      <c r="C57" s="1165" t="s">
        <v>2787</v>
      </c>
      <c r="D57" s="1166"/>
      <c r="E57" s="1167"/>
      <c r="F57" s="1168"/>
      <c r="G57" s="1166">
        <v>1</v>
      </c>
      <c r="H57" s="1169"/>
      <c r="I57" s="1170" t="s">
        <v>658</v>
      </c>
      <c r="J57" s="1171" t="s">
        <v>627</v>
      </c>
      <c r="K57" s="1172"/>
      <c r="L57" s="1173" t="s">
        <v>603</v>
      </c>
      <c r="M57" s="1173" t="str">
        <f t="shared" si="1"/>
        <v>10Re: !проблема с сервером!</v>
      </c>
      <c r="N57" s="1173" t="e">
        <f>VLOOKUP(M57,'ALL Themes'!$P$2:$P$19,1,FALSE)</f>
        <v>#N/A</v>
      </c>
    </row>
    <row r="58" spans="1:14" ht="15.75" customHeight="1" x14ac:dyDescent="0.25">
      <c r="A58" s="537">
        <v>10</v>
      </c>
      <c r="B58" s="532" t="s">
        <v>602</v>
      </c>
      <c r="C58" s="540" t="s">
        <v>1734</v>
      </c>
      <c r="D58" s="17">
        <v>1</v>
      </c>
      <c r="E58" s="81" t="s">
        <v>658</v>
      </c>
      <c r="F58" s="549" t="s">
        <v>1751</v>
      </c>
      <c r="G58" s="17">
        <v>1</v>
      </c>
      <c r="H58" s="552"/>
      <c r="I58" s="23" t="s">
        <v>658</v>
      </c>
      <c r="J58" s="562" t="s">
        <v>636</v>
      </c>
      <c r="K58" s="536"/>
      <c r="L58" t="s">
        <v>604</v>
      </c>
      <c r="M58" s="1173" t="str">
        <f t="shared" si="1"/>
        <v>10Данные по продажам от клиентов</v>
      </c>
      <c r="N58" s="1173" t="e">
        <f>VLOOKUP(M58,'ALL Themes'!$P$2:$P$19,1,FALSE)</f>
        <v>#N/A</v>
      </c>
    </row>
    <row r="59" spans="1:14" ht="15.75" customHeight="1" x14ac:dyDescent="0.25">
      <c r="A59" s="537">
        <v>10</v>
      </c>
      <c r="B59" s="532" t="s">
        <v>602</v>
      </c>
      <c r="C59" s="540" t="s">
        <v>100</v>
      </c>
      <c r="D59" s="17">
        <v>1</v>
      </c>
      <c r="E59" s="81" t="s">
        <v>658</v>
      </c>
      <c r="F59" s="549" t="s">
        <v>1751</v>
      </c>
      <c r="G59" s="17">
        <v>1</v>
      </c>
      <c r="H59" s="552"/>
      <c r="I59" s="23" t="s">
        <v>658</v>
      </c>
      <c r="J59" s="562" t="s">
        <v>627</v>
      </c>
      <c r="K59" s="536"/>
      <c r="M59" s="1173" t="str">
        <f t="shared" si="1"/>
        <v>10Обед</v>
      </c>
      <c r="N59" s="1173" t="e">
        <f>VLOOKUP(M59,'ALL Themes'!$P$2:$P$19,1,FALSE)</f>
        <v>#N/A</v>
      </c>
    </row>
    <row r="60" spans="1:14" ht="15.75" customHeight="1" x14ac:dyDescent="0.25">
      <c r="A60" s="537">
        <v>10</v>
      </c>
      <c r="B60" s="532" t="s">
        <v>602</v>
      </c>
      <c r="C60" s="540" t="s">
        <v>1735</v>
      </c>
      <c r="D60" s="17">
        <v>1</v>
      </c>
      <c r="E60" s="81" t="s">
        <v>658</v>
      </c>
      <c r="F60" s="549" t="s">
        <v>1751</v>
      </c>
      <c r="G60" s="17">
        <v>1</v>
      </c>
      <c r="H60" s="552"/>
      <c r="I60" s="23" t="s">
        <v>658</v>
      </c>
      <c r="J60" s="562" t="s">
        <v>627</v>
      </c>
      <c r="K60" s="536"/>
      <c r="L60" s="66" t="s">
        <v>1229</v>
      </c>
      <c r="M60" s="1173" t="str">
        <f t="shared" si="1"/>
        <v>10Доработка прайс-листа</v>
      </c>
      <c r="N60" s="1173" t="e">
        <f>VLOOKUP(M60,'ALL Themes'!$P$2:$P$19,1,FALSE)</f>
        <v>#N/A</v>
      </c>
    </row>
    <row r="61" spans="1:14" ht="15.75" customHeight="1" x14ac:dyDescent="0.25">
      <c r="A61" s="537">
        <v>10</v>
      </c>
      <c r="B61" s="532" t="s">
        <v>602</v>
      </c>
      <c r="C61" s="540" t="s">
        <v>1729</v>
      </c>
      <c r="D61" s="17">
        <v>1</v>
      </c>
      <c r="E61" s="81" t="s">
        <v>658</v>
      </c>
      <c r="F61" s="549" t="s">
        <v>1751</v>
      </c>
      <c r="G61" s="17">
        <v>1</v>
      </c>
      <c r="H61" s="552"/>
      <c r="I61" s="23" t="s">
        <v>658</v>
      </c>
      <c r="J61" s="562" t="s">
        <v>627</v>
      </c>
      <c r="K61" s="536"/>
      <c r="L61" s="66"/>
      <c r="M61" s="1173" t="str">
        <f t="shared" si="1"/>
        <v>10Прочее</v>
      </c>
      <c r="N61" s="1173" t="e">
        <f>VLOOKUP(M61,'ALL Themes'!$P$2:$P$19,1,FALSE)</f>
        <v>#N/A</v>
      </c>
    </row>
    <row r="62" spans="1:14" s="1173" customFormat="1" ht="15.75" customHeight="1" x14ac:dyDescent="0.25">
      <c r="A62" s="1163">
        <v>12</v>
      </c>
      <c r="B62" s="1164" t="s">
        <v>605</v>
      </c>
      <c r="C62" s="1165" t="s">
        <v>2779</v>
      </c>
      <c r="D62" s="1166">
        <v>1</v>
      </c>
      <c r="E62" s="1167" t="s">
        <v>659</v>
      </c>
      <c r="F62" s="1168" t="s">
        <v>1034</v>
      </c>
      <c r="G62" s="1166">
        <v>1</v>
      </c>
      <c r="H62" s="1169" t="s">
        <v>1107</v>
      </c>
      <c r="I62" s="1170" t="s">
        <v>658</v>
      </c>
      <c r="J62" s="1171" t="s">
        <v>647</v>
      </c>
      <c r="K62" s="1172"/>
      <c r="L62" s="1173" t="s">
        <v>606</v>
      </c>
      <c r="M62" s="1173" t="str">
        <f t="shared" si="1"/>
        <v>12Срочно жду бюджет логистики</v>
      </c>
      <c r="N62" s="1173" t="e">
        <f>VLOOKUP(M62,'ALL Themes'!$P$2:$P$19,1,FALSE)</f>
        <v>#N/A</v>
      </c>
    </row>
    <row r="63" spans="1:14" s="1173" customFormat="1" ht="15.75" customHeight="1" x14ac:dyDescent="0.25">
      <c r="A63" s="1163">
        <v>12</v>
      </c>
      <c r="B63" s="1164" t="s">
        <v>605</v>
      </c>
      <c r="C63" s="1165" t="s">
        <v>2805</v>
      </c>
      <c r="D63" s="1166"/>
      <c r="E63" s="1167"/>
      <c r="F63" s="1168"/>
      <c r="G63" s="1166">
        <v>1</v>
      </c>
      <c r="H63" s="1169" t="s">
        <v>1108</v>
      </c>
      <c r="I63" s="1170" t="s">
        <v>658</v>
      </c>
      <c r="J63" s="1171" t="s">
        <v>647</v>
      </c>
      <c r="K63" s="1172"/>
      <c r="L63" s="1173" t="s">
        <v>607</v>
      </c>
      <c r="M63" s="1173" t="str">
        <f t="shared" si="1"/>
        <v>12Re: Re: Срочно жду бюджет логистики</v>
      </c>
      <c r="N63" s="1173" t="e">
        <f>VLOOKUP(M63,'ALL Themes'!$P$2:$P$19,1,FALSE)</f>
        <v>#N/A</v>
      </c>
    </row>
    <row r="64" spans="1:14" ht="15.75" customHeight="1" x14ac:dyDescent="0.25">
      <c r="A64" s="537">
        <v>12</v>
      </c>
      <c r="B64" s="532" t="s">
        <v>605</v>
      </c>
      <c r="C64" s="540" t="s">
        <v>1764</v>
      </c>
      <c r="D64" s="17">
        <v>1</v>
      </c>
      <c r="E64" s="81" t="s">
        <v>659</v>
      </c>
      <c r="F64" s="43" t="s">
        <v>1041</v>
      </c>
      <c r="G64" s="17">
        <v>1</v>
      </c>
      <c r="H64" s="552"/>
      <c r="I64" s="23" t="s">
        <v>658</v>
      </c>
      <c r="J64" s="562" t="s">
        <v>639</v>
      </c>
      <c r="K64" s="536"/>
      <c r="L64" t="s">
        <v>646</v>
      </c>
      <c r="M64" s="1173" t="str">
        <f t="shared" si="1"/>
        <v>12Задача отдела логистики: уточнения</v>
      </c>
      <c r="N64" s="1173" t="e">
        <f>VLOOKUP(M64,'ALL Themes'!$P$2:$P$19,1,FALSE)</f>
        <v>#N/A</v>
      </c>
    </row>
    <row r="65" spans="1:14" ht="15.75" hidden="1" customHeight="1" x14ac:dyDescent="0.25">
      <c r="A65" s="537">
        <v>12</v>
      </c>
      <c r="B65" s="532" t="s">
        <v>605</v>
      </c>
      <c r="C65" s="540" t="s">
        <v>1765</v>
      </c>
      <c r="D65" s="17">
        <v>1</v>
      </c>
      <c r="E65" s="81" t="s">
        <v>659</v>
      </c>
      <c r="F65" s="43" t="s">
        <v>1043</v>
      </c>
      <c r="G65" s="17"/>
      <c r="H65" s="552"/>
      <c r="I65" s="23"/>
      <c r="J65" s="562"/>
      <c r="K65" s="536"/>
      <c r="M65" s="1173" t="str">
        <f t="shared" si="1"/>
        <v>12Задача отдела логистики: выполнена</v>
      </c>
      <c r="N65" s="1173" t="e">
        <f>VLOOKUP(M65,'ALL Themes'!$P$2:$P$19,1,FALSE)</f>
        <v>#N/A</v>
      </c>
    </row>
    <row r="66" spans="1:14" s="1173" customFormat="1" ht="15.75" customHeight="1" x14ac:dyDescent="0.25">
      <c r="A66" s="1163">
        <v>12</v>
      </c>
      <c r="B66" s="1164" t="s">
        <v>605</v>
      </c>
      <c r="C66" s="1165" t="s">
        <v>1219</v>
      </c>
      <c r="D66" s="1166"/>
      <c r="E66" s="1167"/>
      <c r="F66" s="1168"/>
      <c r="G66" s="1166">
        <v>1</v>
      </c>
      <c r="H66" s="1169" t="s">
        <v>1196</v>
      </c>
      <c r="I66" s="1170" t="s">
        <v>659</v>
      </c>
      <c r="J66" s="1171" t="s">
        <v>647</v>
      </c>
      <c r="K66" s="1172" t="s">
        <v>1982</v>
      </c>
      <c r="L66" s="8" t="s">
        <v>1052</v>
      </c>
      <c r="M66" s="1173" t="str">
        <f t="shared" si="1"/>
        <v>12Квартальный план</v>
      </c>
      <c r="N66" s="1173" t="e">
        <f>VLOOKUP(M66,'ALL Themes'!$P$2:$P$19,1,FALSE)</f>
        <v>#N/A</v>
      </c>
    </row>
    <row r="67" spans="1:14" s="1173" customFormat="1" ht="15.75" customHeight="1" x14ac:dyDescent="0.25">
      <c r="A67" s="1163">
        <v>12</v>
      </c>
      <c r="B67" s="1164" t="s">
        <v>605</v>
      </c>
      <c r="C67" s="1165" t="s">
        <v>2788</v>
      </c>
      <c r="D67" s="1166"/>
      <c r="E67" s="1167"/>
      <c r="F67" s="1168"/>
      <c r="G67" s="1166">
        <v>1</v>
      </c>
      <c r="H67" s="1169" t="s">
        <v>1137</v>
      </c>
      <c r="I67" s="1170" t="s">
        <v>659</v>
      </c>
      <c r="J67" s="1171" t="s">
        <v>647</v>
      </c>
      <c r="K67" s="1172" t="s">
        <v>1983</v>
      </c>
      <c r="M67" s="1173" t="str">
        <f t="shared" si="1"/>
        <v>12Re: форма по задаче от логистики, срочно!</v>
      </c>
      <c r="N67" s="1173" t="e">
        <f>VLOOKUP(M67,'ALL Themes'!$P$2:$P$19,1,FALSE)</f>
        <v>#N/A</v>
      </c>
    </row>
    <row r="68" spans="1:14" s="1173" customFormat="1" ht="15.75" customHeight="1" x14ac:dyDescent="0.25">
      <c r="A68" s="1163">
        <v>12</v>
      </c>
      <c r="B68" s="1164" t="s">
        <v>605</v>
      </c>
      <c r="C68" s="1165" t="s">
        <v>2789</v>
      </c>
      <c r="D68" s="1166"/>
      <c r="E68" s="1167"/>
      <c r="F68" s="1168"/>
      <c r="G68" s="1166">
        <v>1</v>
      </c>
      <c r="H68" s="1169" t="s">
        <v>1181</v>
      </c>
      <c r="I68" s="1170" t="s">
        <v>659</v>
      </c>
      <c r="J68" s="1171" t="s">
        <v>1202</v>
      </c>
      <c r="K68" s="1172" t="s">
        <v>1983</v>
      </c>
      <c r="L68" t="s">
        <v>1203</v>
      </c>
      <c r="M68" s="1173" t="str">
        <f t="shared" si="1"/>
        <v>12Re: адрес клиента</v>
      </c>
      <c r="N68" s="1173" t="e">
        <f>VLOOKUP(M68,'ALL Themes'!$P$2:$P$19,1,FALSE)</f>
        <v>#N/A</v>
      </c>
    </row>
    <row r="69" spans="1:14" ht="15.75" customHeight="1" x14ac:dyDescent="0.25">
      <c r="A69" s="537">
        <v>12</v>
      </c>
      <c r="B69" s="532" t="s">
        <v>605</v>
      </c>
      <c r="C69" s="543" t="s">
        <v>1226</v>
      </c>
      <c r="D69" s="106">
        <v>1</v>
      </c>
      <c r="E69" s="81" t="s">
        <v>658</v>
      </c>
      <c r="F69" s="549" t="s">
        <v>1751</v>
      </c>
      <c r="G69" s="106">
        <v>1</v>
      </c>
      <c r="H69" s="552"/>
      <c r="I69" s="23" t="s">
        <v>658</v>
      </c>
      <c r="J69" s="562" t="s">
        <v>627</v>
      </c>
      <c r="K69" s="536"/>
      <c r="M69" s="1173" t="str">
        <f t="shared" si="1"/>
        <v>12Обсуждение сроков отчетности</v>
      </c>
      <c r="N69" s="1173" t="e">
        <f>VLOOKUP(M69,'ALL Themes'!$P$2:$P$19,1,FALSE)</f>
        <v>#N/A</v>
      </c>
    </row>
    <row r="70" spans="1:14" ht="15.75" customHeight="1" x14ac:dyDescent="0.25">
      <c r="A70" s="537">
        <v>12</v>
      </c>
      <c r="B70" s="532" t="s">
        <v>605</v>
      </c>
      <c r="C70" s="543" t="s">
        <v>1736</v>
      </c>
      <c r="D70" s="106">
        <v>1</v>
      </c>
      <c r="E70" s="81" t="s">
        <v>658</v>
      </c>
      <c r="F70" s="549" t="s">
        <v>1751</v>
      </c>
      <c r="G70" s="106">
        <v>1</v>
      </c>
      <c r="H70" s="552"/>
      <c r="I70" s="23" t="s">
        <v>658</v>
      </c>
      <c r="J70" s="562" t="s">
        <v>627</v>
      </c>
      <c r="K70" s="536"/>
      <c r="L70" s="66" t="s">
        <v>1233</v>
      </c>
      <c r="M70" s="1173" t="str">
        <f t="shared" si="1"/>
        <v>12Беседа с консультантами</v>
      </c>
      <c r="N70" s="1173" t="e">
        <f>VLOOKUP(M70,'ALL Themes'!$P$2:$P$19,1,FALSE)</f>
        <v>#N/A</v>
      </c>
    </row>
    <row r="71" spans="1:14" ht="15.75" customHeight="1" x14ac:dyDescent="0.25">
      <c r="A71" s="537">
        <v>12</v>
      </c>
      <c r="B71" s="532" t="s">
        <v>605</v>
      </c>
      <c r="C71" s="543" t="s">
        <v>1729</v>
      </c>
      <c r="D71" s="106">
        <v>1</v>
      </c>
      <c r="E71" s="81" t="s">
        <v>658</v>
      </c>
      <c r="F71" s="549" t="s">
        <v>1751</v>
      </c>
      <c r="G71" s="106">
        <v>1</v>
      </c>
      <c r="H71" s="552"/>
      <c r="I71" s="23" t="s">
        <v>658</v>
      </c>
      <c r="J71" s="562" t="s">
        <v>627</v>
      </c>
      <c r="K71" s="536"/>
      <c r="L71" s="66"/>
      <c r="M71" s="1173" t="str">
        <f t="shared" si="1"/>
        <v>12Прочее</v>
      </c>
      <c r="N71" s="1173" t="e">
        <f>VLOOKUP(M71,'ALL Themes'!$P$2:$P$19,1,FALSE)</f>
        <v>#N/A</v>
      </c>
    </row>
    <row r="72" spans="1:14" s="1173" customFormat="1" ht="15.75" customHeight="1" x14ac:dyDescent="0.25">
      <c r="A72" s="1163">
        <v>11</v>
      </c>
      <c r="B72" s="1164" t="s">
        <v>608</v>
      </c>
      <c r="C72" s="1165" t="s">
        <v>614</v>
      </c>
      <c r="D72" s="1166">
        <v>1</v>
      </c>
      <c r="E72" s="1167" t="s">
        <v>658</v>
      </c>
      <c r="F72" s="1181" t="s">
        <v>1751</v>
      </c>
      <c r="G72" s="1166">
        <v>1</v>
      </c>
      <c r="H72" s="1169" t="s">
        <v>1093</v>
      </c>
      <c r="I72" s="1170" t="s">
        <v>659</v>
      </c>
      <c r="J72" s="1171" t="s">
        <v>647</v>
      </c>
      <c r="K72" s="1172" t="s">
        <v>1982</v>
      </c>
      <c r="L72"/>
      <c r="M72" s="1173" t="str">
        <f t="shared" si="1"/>
        <v>11Бюджет производства прошлого года</v>
      </c>
      <c r="N72" s="1173" t="e">
        <f>VLOOKUP(M72,'ALL Themes'!$P$2:$P$19,1,FALSE)</f>
        <v>#N/A</v>
      </c>
    </row>
    <row r="73" spans="1:14" ht="15.75" customHeight="1" x14ac:dyDescent="0.25">
      <c r="A73" s="537">
        <v>11</v>
      </c>
      <c r="B73" s="532" t="s">
        <v>608</v>
      </c>
      <c r="C73" s="540" t="s">
        <v>615</v>
      </c>
      <c r="D73" s="17">
        <v>1</v>
      </c>
      <c r="E73" s="81" t="s">
        <v>658</v>
      </c>
      <c r="F73" s="549" t="s">
        <v>1751</v>
      </c>
      <c r="G73" s="17">
        <v>1</v>
      </c>
      <c r="H73" s="552"/>
      <c r="I73" s="23" t="s">
        <v>658</v>
      </c>
      <c r="J73" s="562" t="s">
        <v>627</v>
      </c>
      <c r="K73" s="536"/>
      <c r="L73" t="s">
        <v>650</v>
      </c>
      <c r="M73" s="1173" t="str">
        <f t="shared" si="1"/>
        <v>11Бюджет производства 02: коррективы</v>
      </c>
      <c r="N73" s="1173" t="e">
        <f>VLOOKUP(M73,'ALL Themes'!$P$2:$P$19,1,FALSE)</f>
        <v>#N/A</v>
      </c>
    </row>
    <row r="74" spans="1:14" s="1173" customFormat="1" ht="15.75" customHeight="1" x14ac:dyDescent="0.25">
      <c r="A74" s="1163">
        <v>11</v>
      </c>
      <c r="B74" s="1164" t="s">
        <v>608</v>
      </c>
      <c r="C74" s="1165" t="s">
        <v>2790</v>
      </c>
      <c r="D74" s="1166"/>
      <c r="E74" s="1167"/>
      <c r="F74" s="1168"/>
      <c r="G74" s="1166">
        <v>1</v>
      </c>
      <c r="H74" s="1169"/>
      <c r="I74" s="1170" t="s">
        <v>658</v>
      </c>
      <c r="J74" s="1171" t="s">
        <v>627</v>
      </c>
      <c r="K74" s="1172"/>
      <c r="L74" s="1173" t="s">
        <v>651</v>
      </c>
      <c r="M74" s="1173" t="str">
        <f t="shared" si="1"/>
        <v>11Re: Форма отчетности для производства</v>
      </c>
      <c r="N74" s="1173" t="e">
        <f>VLOOKUP(M74,'ALL Themes'!$P$2:$P$19,1,FALSE)</f>
        <v>#N/A</v>
      </c>
    </row>
    <row r="75" spans="1:14" s="1173" customFormat="1" ht="15.75" customHeight="1" x14ac:dyDescent="0.25">
      <c r="A75" s="1163">
        <v>11</v>
      </c>
      <c r="B75" s="1164" t="s">
        <v>608</v>
      </c>
      <c r="C75" s="1165" t="s">
        <v>2791</v>
      </c>
      <c r="D75" s="1166"/>
      <c r="E75" s="1167"/>
      <c r="F75" s="1168"/>
      <c r="G75" s="1166">
        <v>1</v>
      </c>
      <c r="H75" s="1177"/>
      <c r="I75" s="1170" t="s">
        <v>658</v>
      </c>
      <c r="J75" s="1171" t="s">
        <v>627</v>
      </c>
      <c r="K75" s="1172"/>
      <c r="L75" t="s">
        <v>651</v>
      </c>
      <c r="M75" s="1173" t="str">
        <f t="shared" si="1"/>
        <v>11Re: новый бюджет по производству</v>
      </c>
      <c r="N75" s="1173" t="e">
        <f>VLOOKUP(M75,'ALL Themes'!$P$2:$P$19,1,FALSE)</f>
        <v>#N/A</v>
      </c>
    </row>
    <row r="76" spans="1:14" ht="15.75" customHeight="1" x14ac:dyDescent="0.25">
      <c r="A76" s="537">
        <v>11</v>
      </c>
      <c r="B76" s="532" t="s">
        <v>608</v>
      </c>
      <c r="C76" s="540" t="s">
        <v>1729</v>
      </c>
      <c r="D76" s="17">
        <v>1</v>
      </c>
      <c r="E76" s="81" t="s">
        <v>658</v>
      </c>
      <c r="F76" s="549" t="s">
        <v>1751</v>
      </c>
      <c r="G76" s="17">
        <v>1</v>
      </c>
      <c r="H76" s="546"/>
      <c r="I76" s="23" t="s">
        <v>658</v>
      </c>
      <c r="J76" s="562" t="s">
        <v>627</v>
      </c>
      <c r="K76" s="536"/>
      <c r="M76" s="1173" t="str">
        <f t="shared" si="1"/>
        <v>11Прочее</v>
      </c>
      <c r="N76" s="1173" t="e">
        <f>VLOOKUP(M76,'ALL Themes'!$P$2:$P$19,1,FALSE)</f>
        <v>#N/A</v>
      </c>
    </row>
    <row r="77" spans="1:14" s="1173" customFormat="1" ht="15.75" customHeight="1" x14ac:dyDescent="0.25">
      <c r="A77" s="1163">
        <v>9</v>
      </c>
      <c r="B77" s="1174" t="s">
        <v>609</v>
      </c>
      <c r="C77" s="1175" t="s">
        <v>2792</v>
      </c>
      <c r="D77" s="1176"/>
      <c r="E77" s="1177"/>
      <c r="F77" s="1178"/>
      <c r="G77" s="1176">
        <v>1</v>
      </c>
      <c r="H77" s="1177" t="s">
        <v>1143</v>
      </c>
      <c r="I77" s="1179" t="s">
        <v>659</v>
      </c>
      <c r="J77" s="1171" t="s">
        <v>643</v>
      </c>
      <c r="K77" s="1172" t="s">
        <v>1983</v>
      </c>
      <c r="M77" s="1173" t="str">
        <f t="shared" si="1"/>
        <v>9Re: срочно! Отчетность</v>
      </c>
      <c r="N77" s="1173" t="e">
        <f>VLOOKUP(M77,'ALL Themes'!$P$2:$P$19,1,FALSE)</f>
        <v>#N/A</v>
      </c>
    </row>
    <row r="78" spans="1:14" s="1173" customFormat="1" ht="15.75" customHeight="1" x14ac:dyDescent="0.25">
      <c r="A78" s="1163">
        <v>9</v>
      </c>
      <c r="B78" s="1174" t="s">
        <v>609</v>
      </c>
      <c r="C78" s="1175" t="s">
        <v>2793</v>
      </c>
      <c r="D78" s="1176"/>
      <c r="E78" s="1177"/>
      <c r="F78" s="1178"/>
      <c r="G78" s="1176">
        <v>1</v>
      </c>
      <c r="H78" s="1177" t="s">
        <v>1144</v>
      </c>
      <c r="I78" s="1179" t="s">
        <v>659</v>
      </c>
      <c r="J78" s="1171" t="s">
        <v>644</v>
      </c>
      <c r="K78" s="1172" t="s">
        <v>1983</v>
      </c>
      <c r="M78" s="1173" t="str">
        <f t="shared" si="1"/>
        <v>9Re: срочно! Требования клиентов</v>
      </c>
      <c r="N78" s="1173" t="e">
        <f>VLOOKUP(M78,'ALL Themes'!$P$2:$P$19,1,FALSE)</f>
        <v>#N/A</v>
      </c>
    </row>
    <row r="79" spans="1:14" s="1173" customFormat="1" ht="15.75" customHeight="1" x14ac:dyDescent="0.25">
      <c r="A79" s="1163">
        <v>9</v>
      </c>
      <c r="B79" s="1174" t="s">
        <v>609</v>
      </c>
      <c r="C79" s="1191" t="s">
        <v>652</v>
      </c>
      <c r="D79" s="1166">
        <v>1</v>
      </c>
      <c r="E79" s="1167" t="s">
        <v>659</v>
      </c>
      <c r="F79" s="1168" t="s">
        <v>1044</v>
      </c>
      <c r="G79" s="1166">
        <v>1</v>
      </c>
      <c r="H79" s="1169" t="s">
        <v>1139</v>
      </c>
      <c r="I79" s="1170" t="s">
        <v>658</v>
      </c>
      <c r="J79" s="1171" t="s">
        <v>1546</v>
      </c>
      <c r="K79" s="1172"/>
      <c r="L79" t="s">
        <v>653</v>
      </c>
      <c r="M79" s="1173" t="str">
        <f t="shared" si="1"/>
        <v>9Бюджетирование в дирекции продаж</v>
      </c>
      <c r="N79" s="1173" t="e">
        <f>VLOOKUP(M79,'ALL Themes'!$P$2:$P$19,1,FALSE)</f>
        <v>#N/A</v>
      </c>
    </row>
    <row r="80" spans="1:14" ht="15.75" customHeight="1" x14ac:dyDescent="0.25">
      <c r="A80" s="537">
        <v>9</v>
      </c>
      <c r="B80" s="533" t="s">
        <v>609</v>
      </c>
      <c r="C80" s="543" t="s">
        <v>1226</v>
      </c>
      <c r="D80" s="17">
        <v>1</v>
      </c>
      <c r="E80" s="81" t="s">
        <v>658</v>
      </c>
      <c r="F80" s="549" t="s">
        <v>1751</v>
      </c>
      <c r="G80" s="106">
        <v>1</v>
      </c>
      <c r="H80" s="552"/>
      <c r="I80" s="23" t="s">
        <v>658</v>
      </c>
      <c r="J80" s="562" t="s">
        <v>627</v>
      </c>
      <c r="K80" s="536"/>
      <c r="L80" s="66" t="s">
        <v>1231</v>
      </c>
      <c r="M80" s="1173" t="str">
        <f t="shared" si="1"/>
        <v>9Обсуждение сроков отчетности</v>
      </c>
      <c r="N80" s="1173" t="e">
        <f>VLOOKUP(M80,'ALL Themes'!$P$2:$P$19,1,FALSE)</f>
        <v>#N/A</v>
      </c>
    </row>
    <row r="81" spans="1:14" ht="15.75" customHeight="1" x14ac:dyDescent="0.25">
      <c r="A81" s="537">
        <v>9</v>
      </c>
      <c r="B81" s="533" t="s">
        <v>609</v>
      </c>
      <c r="C81" s="543" t="s">
        <v>1729</v>
      </c>
      <c r="D81" s="17">
        <v>1</v>
      </c>
      <c r="E81" s="81" t="s">
        <v>658</v>
      </c>
      <c r="F81" s="549" t="s">
        <v>1751</v>
      </c>
      <c r="G81" s="106">
        <v>1</v>
      </c>
      <c r="H81" s="552"/>
      <c r="I81" s="23" t="s">
        <v>658</v>
      </c>
      <c r="J81" s="562" t="s">
        <v>627</v>
      </c>
      <c r="K81" s="536"/>
      <c r="L81" s="66"/>
      <c r="M81" s="1173" t="str">
        <f t="shared" si="1"/>
        <v>9Прочее</v>
      </c>
      <c r="N81" s="1173" t="e">
        <f>VLOOKUP(M81,'ALL Themes'!$P$2:$P$19,1,FALSE)</f>
        <v>#N/A</v>
      </c>
    </row>
    <row r="82" spans="1:14" s="1173" customFormat="1" ht="15.75" customHeight="1" x14ac:dyDescent="0.25">
      <c r="A82" s="1163">
        <v>13</v>
      </c>
      <c r="B82" s="1174" t="s">
        <v>610</v>
      </c>
      <c r="C82" s="1165" t="s">
        <v>2794</v>
      </c>
      <c r="D82" s="1166"/>
      <c r="E82" s="1167"/>
      <c r="F82" s="1168"/>
      <c r="G82" s="1166">
        <v>1</v>
      </c>
      <c r="H82" s="1177"/>
      <c r="I82" s="1170" t="s">
        <v>658</v>
      </c>
      <c r="J82" s="1171" t="s">
        <v>627</v>
      </c>
      <c r="K82" s="1172"/>
      <c r="M82" s="1173" t="str">
        <f t="shared" si="1"/>
        <v>13Re: твои аналитики</v>
      </c>
      <c r="N82" s="1173" t="e">
        <f>VLOOKUP(M82,'ALL Themes'!$P$2:$P$19,1,FALSE)</f>
        <v>#N/A</v>
      </c>
    </row>
    <row r="83" spans="1:14" s="1173" customFormat="1" ht="15.75" customHeight="1" x14ac:dyDescent="0.25">
      <c r="A83" s="1163">
        <v>13</v>
      </c>
      <c r="B83" s="1174" t="s">
        <v>610</v>
      </c>
      <c r="C83" s="1165" t="s">
        <v>2795</v>
      </c>
      <c r="D83" s="1166"/>
      <c r="E83" s="1167"/>
      <c r="F83" s="1168"/>
      <c r="G83" s="1166">
        <v>1</v>
      </c>
      <c r="H83" s="1169"/>
      <c r="I83" s="1170" t="s">
        <v>658</v>
      </c>
      <c r="J83" s="1171" t="s">
        <v>627</v>
      </c>
      <c r="K83" s="1172"/>
      <c r="M83" s="1173" t="str">
        <f t="shared" si="1"/>
        <v>13Re: Новая система мотивации</v>
      </c>
      <c r="N83" s="1173" t="e">
        <f>VLOOKUP(M83,'ALL Themes'!$P$2:$P$19,1,FALSE)</f>
        <v>#N/A</v>
      </c>
    </row>
    <row r="84" spans="1:14" ht="15.75" customHeight="1" x14ac:dyDescent="0.25">
      <c r="A84" s="537">
        <v>13</v>
      </c>
      <c r="B84" s="533" t="s">
        <v>610</v>
      </c>
      <c r="C84" s="540" t="s">
        <v>621</v>
      </c>
      <c r="D84" s="17">
        <v>1</v>
      </c>
      <c r="E84" s="81" t="s">
        <v>658</v>
      </c>
      <c r="F84" s="549" t="s">
        <v>1751</v>
      </c>
      <c r="G84" s="17">
        <v>1</v>
      </c>
      <c r="H84" s="552"/>
      <c r="I84" s="23" t="s">
        <v>658</v>
      </c>
      <c r="J84" s="562" t="s">
        <v>627</v>
      </c>
      <c r="K84" s="536"/>
      <c r="M84" s="1173" t="str">
        <f t="shared" si="1"/>
        <v>13Испытательный срок Лошадкина</v>
      </c>
      <c r="N84" s="1173" t="e">
        <f>VLOOKUP(M84,'ALL Themes'!$P$2:$P$19,1,FALSE)</f>
        <v>#N/A</v>
      </c>
    </row>
    <row r="85" spans="1:14" s="1173" customFormat="1" ht="15.75" customHeight="1" x14ac:dyDescent="0.25">
      <c r="A85" s="1163">
        <v>13</v>
      </c>
      <c r="B85" s="1174" t="s">
        <v>610</v>
      </c>
      <c r="C85" s="1165" t="s">
        <v>2796</v>
      </c>
      <c r="D85" s="1166"/>
      <c r="E85" s="1167"/>
      <c r="F85" s="1168"/>
      <c r="G85" s="1166">
        <v>1</v>
      </c>
      <c r="H85" s="1169" t="s">
        <v>1186</v>
      </c>
      <c r="I85" s="1170" t="s">
        <v>659</v>
      </c>
      <c r="J85" s="1171" t="s">
        <v>627</v>
      </c>
      <c r="K85" s="1172" t="s">
        <v>1983</v>
      </c>
      <c r="L85"/>
      <c r="M85" s="1173" t="str">
        <f t="shared" si="1"/>
        <v>13Re: короткая просьба</v>
      </c>
      <c r="N85" s="1173" t="str">
        <f>VLOOKUP(M85,'ALL Themes'!$P$2:$P$19,1,FALSE)</f>
        <v>13Re: короткая просьба</v>
      </c>
    </row>
    <row r="86" spans="1:14" ht="15.75" customHeight="1" x14ac:dyDescent="0.25">
      <c r="A86" s="537">
        <v>13</v>
      </c>
      <c r="B86" s="533" t="s">
        <v>610</v>
      </c>
      <c r="C86" s="540" t="s">
        <v>1766</v>
      </c>
      <c r="D86" s="17">
        <v>1</v>
      </c>
      <c r="E86" s="81" t="s">
        <v>658</v>
      </c>
      <c r="F86" s="549" t="s">
        <v>1751</v>
      </c>
      <c r="G86" s="17">
        <v>1</v>
      </c>
      <c r="H86" s="552"/>
      <c r="I86" s="23" t="s">
        <v>658</v>
      </c>
      <c r="J86" s="562" t="s">
        <v>627</v>
      </c>
      <c r="K86" s="536"/>
      <c r="M86" s="1173" t="str">
        <f t="shared" si="1"/>
        <v>13Увольнение Крутько</v>
      </c>
      <c r="N86" s="1173" t="e">
        <f>VLOOKUP(M86,'ALL Themes'!$P$2:$P$19,1,FALSE)</f>
        <v>#N/A</v>
      </c>
    </row>
    <row r="87" spans="1:14" ht="15.75" customHeight="1" x14ac:dyDescent="0.25">
      <c r="A87" s="537">
        <v>13</v>
      </c>
      <c r="B87" s="533" t="s">
        <v>610</v>
      </c>
      <c r="C87" s="540" t="s">
        <v>1729</v>
      </c>
      <c r="D87" s="17">
        <v>1</v>
      </c>
      <c r="E87" s="81" t="s">
        <v>658</v>
      </c>
      <c r="F87" s="549" t="s">
        <v>1751</v>
      </c>
      <c r="G87" s="17">
        <v>1</v>
      </c>
      <c r="H87" s="552"/>
      <c r="I87" s="23" t="s">
        <v>658</v>
      </c>
      <c r="J87" s="562" t="s">
        <v>627</v>
      </c>
      <c r="K87" s="536"/>
      <c r="M87" s="1173" t="str">
        <f t="shared" si="1"/>
        <v>13Прочее</v>
      </c>
      <c r="N87" s="1173" t="e">
        <f>VLOOKUP(M87,'ALL Themes'!$P$2:$P$19,1,FALSE)</f>
        <v>#N/A</v>
      </c>
    </row>
    <row r="88" spans="1:14" s="1173" customFormat="1" ht="15.75" customHeight="1" x14ac:dyDescent="0.25">
      <c r="A88" s="1163">
        <v>14</v>
      </c>
      <c r="B88" s="1174" t="s">
        <v>611</v>
      </c>
      <c r="C88" s="1165" t="s">
        <v>2797</v>
      </c>
      <c r="D88" s="1166"/>
      <c r="E88" s="1167"/>
      <c r="F88" s="1168"/>
      <c r="G88" s="1166">
        <v>1</v>
      </c>
      <c r="H88" s="1177"/>
      <c r="I88" s="1170" t="s">
        <v>658</v>
      </c>
      <c r="J88" s="1171" t="s">
        <v>627</v>
      </c>
      <c r="K88" s="1172"/>
      <c r="M88" s="1173" t="str">
        <f t="shared" si="1"/>
        <v>14Re: пришлите срочно пожелания!</v>
      </c>
      <c r="N88" s="1173" t="e">
        <f>VLOOKUP(M88,'ALL Themes'!$P$2:$P$19,1,FALSE)</f>
        <v>#N/A</v>
      </c>
    </row>
    <row r="89" spans="1:14" ht="15.75" customHeight="1" x14ac:dyDescent="0.25">
      <c r="A89" s="537">
        <v>14</v>
      </c>
      <c r="B89" s="533" t="s">
        <v>611</v>
      </c>
      <c r="C89" s="540" t="s">
        <v>1737</v>
      </c>
      <c r="D89" s="17">
        <v>1</v>
      </c>
      <c r="E89" s="81" t="s">
        <v>658</v>
      </c>
      <c r="F89" s="549" t="s">
        <v>1751</v>
      </c>
      <c r="G89" s="17">
        <v>1</v>
      </c>
      <c r="H89" s="552"/>
      <c r="I89" s="23" t="s">
        <v>658</v>
      </c>
      <c r="J89" s="606" t="s">
        <v>640</v>
      </c>
      <c r="K89" s="536"/>
      <c r="M89" s="1173" t="str">
        <f t="shared" si="1"/>
        <v>14Ремонт кондиционера</v>
      </c>
      <c r="N89" s="1173" t="e">
        <f>VLOOKUP(M89,'ALL Themes'!$P$2:$P$19,1,FALSE)</f>
        <v>#N/A</v>
      </c>
    </row>
    <row r="90" spans="1:14" ht="15.75" customHeight="1" x14ac:dyDescent="0.25">
      <c r="A90" s="537">
        <v>14</v>
      </c>
      <c r="B90" s="533" t="s">
        <v>611</v>
      </c>
      <c r="C90" s="540" t="s">
        <v>1738</v>
      </c>
      <c r="D90" s="17">
        <v>1</v>
      </c>
      <c r="E90" s="81" t="s">
        <v>658</v>
      </c>
      <c r="F90" s="549" t="s">
        <v>1751</v>
      </c>
      <c r="G90" s="17">
        <v>1</v>
      </c>
      <c r="H90" s="552"/>
      <c r="I90" s="23" t="s">
        <v>658</v>
      </c>
      <c r="J90" s="606" t="s">
        <v>641</v>
      </c>
      <c r="K90" s="536"/>
      <c r="M90" s="1173" t="str">
        <f t="shared" si="1"/>
        <v>14Ремонт батерей</v>
      </c>
      <c r="N90" s="1173" t="e">
        <f>VLOOKUP(M90,'ALL Themes'!$P$2:$P$19,1,FALSE)</f>
        <v>#N/A</v>
      </c>
    </row>
    <row r="91" spans="1:14" ht="15.75" customHeight="1" x14ac:dyDescent="0.25">
      <c r="A91" s="537">
        <v>14</v>
      </c>
      <c r="B91" s="533" t="s">
        <v>611</v>
      </c>
      <c r="C91" s="540" t="s">
        <v>1729</v>
      </c>
      <c r="D91" s="17">
        <v>1</v>
      </c>
      <c r="E91" s="81" t="s">
        <v>658</v>
      </c>
      <c r="F91" s="549" t="s">
        <v>1751</v>
      </c>
      <c r="G91" s="17">
        <v>1</v>
      </c>
      <c r="H91" s="552"/>
      <c r="I91" s="23" t="s">
        <v>658</v>
      </c>
      <c r="J91" s="605" t="s">
        <v>627</v>
      </c>
      <c r="K91" s="536"/>
      <c r="M91" s="1173" t="str">
        <f t="shared" si="1"/>
        <v>14Прочее</v>
      </c>
      <c r="N91" s="1173" t="e">
        <f>VLOOKUP(M91,'ALL Themes'!$P$2:$P$19,1,FALSE)</f>
        <v>#N/A</v>
      </c>
    </row>
    <row r="92" spans="1:14" s="1173" customFormat="1" ht="15.75" customHeight="1" x14ac:dyDescent="0.25">
      <c r="A92" s="1163">
        <v>8</v>
      </c>
      <c r="B92" s="1174" t="s">
        <v>612</v>
      </c>
      <c r="C92" s="1165" t="s">
        <v>2798</v>
      </c>
      <c r="D92" s="1166"/>
      <c r="E92" s="1167"/>
      <c r="F92" s="1168"/>
      <c r="G92" s="1166">
        <v>1</v>
      </c>
      <c r="H92" s="1177"/>
      <c r="I92" s="1170" t="s">
        <v>658</v>
      </c>
      <c r="J92" s="1171" t="s">
        <v>627</v>
      </c>
      <c r="K92" s="1172"/>
      <c r="M92" s="1173" t="str">
        <f t="shared" si="1"/>
        <v>8Re: предложения</v>
      </c>
      <c r="N92" s="1173" t="e">
        <f>VLOOKUP(M92,'ALL Themes'!$P$2:$P$19,1,FALSE)</f>
        <v>#N/A</v>
      </c>
    </row>
    <row r="93" spans="1:14" ht="15.75" customHeight="1" x14ac:dyDescent="0.25">
      <c r="A93" s="537">
        <v>8</v>
      </c>
      <c r="B93" s="533" t="s">
        <v>612</v>
      </c>
      <c r="C93" s="544" t="s">
        <v>1739</v>
      </c>
      <c r="D93" s="116">
        <v>1</v>
      </c>
      <c r="E93" s="548" t="s">
        <v>658</v>
      </c>
      <c r="F93" s="549" t="s">
        <v>1751</v>
      </c>
      <c r="G93" s="116">
        <v>1</v>
      </c>
      <c r="H93" s="546"/>
      <c r="I93" s="528" t="s">
        <v>658</v>
      </c>
      <c r="J93" s="562" t="s">
        <v>627</v>
      </c>
      <c r="K93" s="536"/>
      <c r="L93" s="66" t="s">
        <v>1232</v>
      </c>
      <c r="M93" s="1173" t="str">
        <f t="shared" si="1"/>
        <v>8Предложения по презентации на стратегическую сессию</v>
      </c>
      <c r="N93" s="1173" t="e">
        <f>VLOOKUP(M93,'ALL Themes'!$P$2:$P$19,1,FALSE)</f>
        <v>#N/A</v>
      </c>
    </row>
    <row r="94" spans="1:14" ht="15.75" customHeight="1" x14ac:dyDescent="0.25">
      <c r="A94" s="537">
        <v>8</v>
      </c>
      <c r="B94" s="533" t="s">
        <v>612</v>
      </c>
      <c r="C94" s="544" t="s">
        <v>1729</v>
      </c>
      <c r="D94" s="116">
        <v>1</v>
      </c>
      <c r="E94" s="548" t="s">
        <v>658</v>
      </c>
      <c r="F94" s="549" t="s">
        <v>1751</v>
      </c>
      <c r="G94" s="116">
        <v>1</v>
      </c>
      <c r="H94" s="546"/>
      <c r="I94" s="528" t="s">
        <v>658</v>
      </c>
      <c r="J94" s="562" t="s">
        <v>627</v>
      </c>
      <c r="K94" s="536"/>
      <c r="L94" s="66"/>
      <c r="M94" s="1173" t="str">
        <f t="shared" si="1"/>
        <v>8Прочее</v>
      </c>
      <c r="N94" s="1173" t="e">
        <f>VLOOKUP(M94,'ALL Themes'!$P$2:$P$19,1,FALSE)</f>
        <v>#N/A</v>
      </c>
    </row>
    <row r="95" spans="1:14" s="1173" customFormat="1" ht="15.75" customHeight="1" x14ac:dyDescent="0.25">
      <c r="A95" s="1163">
        <v>7</v>
      </c>
      <c r="B95" s="1174" t="s">
        <v>515</v>
      </c>
      <c r="C95" s="1165" t="s">
        <v>2799</v>
      </c>
      <c r="D95" s="1166"/>
      <c r="E95" s="1167"/>
      <c r="F95" s="1168"/>
      <c r="G95" s="1166">
        <v>1</v>
      </c>
      <c r="H95" s="1177"/>
      <c r="I95" s="1170" t="s">
        <v>658</v>
      </c>
      <c r="J95" s="1171" t="s">
        <v>627</v>
      </c>
      <c r="K95" s="1172"/>
      <c r="M95" s="1173" t="str">
        <f t="shared" si="1"/>
        <v>7Re: консультанты и новый проект</v>
      </c>
      <c r="N95" s="1173" t="e">
        <f>VLOOKUP(M95,'ALL Themes'!$P$2:$P$19,1,FALSE)</f>
        <v>#N/A</v>
      </c>
    </row>
    <row r="96" spans="1:14" ht="15.75" hidden="1" customHeight="1" x14ac:dyDescent="0.25">
      <c r="A96" s="537">
        <v>7</v>
      </c>
      <c r="B96" s="533" t="s">
        <v>515</v>
      </c>
      <c r="C96" s="540" t="s">
        <v>1767</v>
      </c>
      <c r="D96" s="17">
        <v>1</v>
      </c>
      <c r="E96" s="81" t="s">
        <v>658</v>
      </c>
      <c r="F96" s="549" t="s">
        <v>1751</v>
      </c>
      <c r="G96" s="17"/>
      <c r="H96" s="546"/>
      <c r="I96" s="23"/>
      <c r="J96" s="562"/>
      <c r="K96" s="536"/>
      <c r="M96" s="1173" t="str">
        <f t="shared" si="1"/>
        <v>7Проект с консультантами: уточнение</v>
      </c>
      <c r="N96" s="1173" t="e">
        <f>VLOOKUP(M96,'ALL Themes'!$P$2:$P$19,1,FALSE)</f>
        <v>#N/A</v>
      </c>
    </row>
    <row r="97" spans="1:14" s="1173" customFormat="1" ht="15.75" customHeight="1" x14ac:dyDescent="0.25">
      <c r="A97" s="1163">
        <v>7</v>
      </c>
      <c r="B97" s="1174" t="s">
        <v>515</v>
      </c>
      <c r="C97" s="1165" t="s">
        <v>618</v>
      </c>
      <c r="D97" s="1166">
        <v>1</v>
      </c>
      <c r="E97" s="1167" t="s">
        <v>659</v>
      </c>
      <c r="F97" s="1168" t="s">
        <v>1037</v>
      </c>
      <c r="G97" s="1166">
        <v>1</v>
      </c>
      <c r="H97" s="1169" t="s">
        <v>1140</v>
      </c>
      <c r="I97" s="1170" t="s">
        <v>659</v>
      </c>
      <c r="J97" s="1171" t="s">
        <v>647</v>
      </c>
      <c r="K97" s="1172" t="s">
        <v>1981</v>
      </c>
      <c r="L97"/>
      <c r="M97" s="1173" t="str">
        <f t="shared" si="1"/>
        <v>7Данные по распечатке презентаций</v>
      </c>
      <c r="N97" s="1173" t="e">
        <f>VLOOKUP(M97,'ALL Themes'!$P$2:$P$19,1,FALSE)</f>
        <v>#N/A</v>
      </c>
    </row>
    <row r="98" spans="1:14" ht="15.75" customHeight="1" x14ac:dyDescent="0.25">
      <c r="A98" s="537">
        <v>7</v>
      </c>
      <c r="B98" s="533" t="s">
        <v>515</v>
      </c>
      <c r="C98" s="540" t="s">
        <v>1729</v>
      </c>
      <c r="D98" s="17">
        <v>1</v>
      </c>
      <c r="E98" s="81" t="s">
        <v>658</v>
      </c>
      <c r="F98" s="549" t="s">
        <v>1751</v>
      </c>
      <c r="G98" s="17">
        <v>1</v>
      </c>
      <c r="H98" s="552"/>
      <c r="I98" s="23" t="s">
        <v>658</v>
      </c>
      <c r="J98" s="605" t="s">
        <v>627</v>
      </c>
      <c r="K98" s="536"/>
      <c r="M98" s="1173" t="str">
        <f t="shared" si="1"/>
        <v>7Прочее</v>
      </c>
      <c r="N98" s="1173" t="e">
        <f>VLOOKUP(M98,'ALL Themes'!$P$2:$P$19,1,FALSE)</f>
        <v>#N/A</v>
      </c>
    </row>
    <row r="99" spans="1:14" s="1173" customFormat="1" ht="15.75" customHeight="1" x14ac:dyDescent="0.25">
      <c r="A99" s="1163">
        <v>18</v>
      </c>
      <c r="B99" s="1174" t="s">
        <v>613</v>
      </c>
      <c r="C99" s="1165" t="s">
        <v>2800</v>
      </c>
      <c r="D99" s="1166"/>
      <c r="E99" s="1167"/>
      <c r="F99" s="1168"/>
      <c r="G99" s="1166">
        <v>1</v>
      </c>
      <c r="H99" s="1169"/>
      <c r="I99" s="1170" t="s">
        <v>658</v>
      </c>
      <c r="J99" s="1171" t="s">
        <v>627</v>
      </c>
      <c r="K99" s="1172"/>
      <c r="M99" s="1173" t="str">
        <f t="shared" ref="M99:M114" si="2">CONCATENATE(A99,C99)</f>
        <v>18Re: Трудовой договор</v>
      </c>
      <c r="N99" s="1173" t="e">
        <f>VLOOKUP(M99,'ALL Themes'!$P$2:$P$19,1,FALSE)</f>
        <v>#N/A</v>
      </c>
    </row>
    <row r="100" spans="1:14" ht="15.75" customHeight="1" x14ac:dyDescent="0.25">
      <c r="A100" s="537">
        <v>18</v>
      </c>
      <c r="B100" s="533" t="s">
        <v>613</v>
      </c>
      <c r="C100" s="540" t="s">
        <v>1768</v>
      </c>
      <c r="D100" s="17">
        <v>1</v>
      </c>
      <c r="E100" s="81" t="s">
        <v>658</v>
      </c>
      <c r="F100" s="549" t="s">
        <v>1751</v>
      </c>
      <c r="G100" s="17">
        <v>1</v>
      </c>
      <c r="H100" s="552"/>
      <c r="I100" s="23" t="s">
        <v>658</v>
      </c>
      <c r="J100" s="562" t="s">
        <v>627</v>
      </c>
      <c r="K100" s="536"/>
      <c r="M100" s="1173" t="str">
        <f t="shared" si="2"/>
        <v>18Увольнение сотрудника</v>
      </c>
      <c r="N100" s="1173" t="e">
        <f>VLOOKUP(M100,'ALL Themes'!$P$2:$P$19,1,FALSE)</f>
        <v>#N/A</v>
      </c>
    </row>
    <row r="101" spans="1:14" ht="15.75" customHeight="1" x14ac:dyDescent="0.25">
      <c r="A101" s="537">
        <v>18</v>
      </c>
      <c r="B101" s="533" t="s">
        <v>613</v>
      </c>
      <c r="C101" s="540" t="s">
        <v>1729</v>
      </c>
      <c r="D101" s="17">
        <v>1</v>
      </c>
      <c r="E101" s="81" t="s">
        <v>658</v>
      </c>
      <c r="F101" s="549" t="s">
        <v>1751</v>
      </c>
      <c r="G101" s="17">
        <v>1</v>
      </c>
      <c r="H101" s="552"/>
      <c r="I101" s="23" t="s">
        <v>658</v>
      </c>
      <c r="J101" s="562" t="s">
        <v>627</v>
      </c>
      <c r="K101" s="536"/>
      <c r="M101" s="1173" t="str">
        <f t="shared" si="2"/>
        <v>18Прочее</v>
      </c>
      <c r="N101" s="1173" t="e">
        <f>VLOOKUP(M101,'ALL Themes'!$P$2:$P$19,1,FALSE)</f>
        <v>#N/A</v>
      </c>
    </row>
    <row r="102" spans="1:14" s="1173" customFormat="1" ht="15.75" customHeight="1" x14ac:dyDescent="0.25">
      <c r="A102" s="1163">
        <v>39</v>
      </c>
      <c r="B102" s="1164" t="s">
        <v>622</v>
      </c>
      <c r="C102" s="1165" t="s">
        <v>619</v>
      </c>
      <c r="D102" s="1166"/>
      <c r="E102" s="1167"/>
      <c r="F102" s="1168"/>
      <c r="G102" s="1166">
        <v>1</v>
      </c>
      <c r="H102" s="1169" t="s">
        <v>1142</v>
      </c>
      <c r="I102" s="1170" t="s">
        <v>659</v>
      </c>
      <c r="J102" s="1171" t="s">
        <v>647</v>
      </c>
      <c r="K102" s="1172" t="s">
        <v>1981</v>
      </c>
      <c r="L102"/>
      <c r="M102" s="1173" t="str">
        <f t="shared" si="2"/>
        <v>39Приглашение: новая система премирования</v>
      </c>
      <c r="N102" s="1173" t="e">
        <f>VLOOKUP(M102,'ALL Themes'!$P$2:$P$19,1,FALSE)</f>
        <v>#N/A</v>
      </c>
    </row>
    <row r="103" spans="1:14" s="1173" customFormat="1" ht="15.75" customHeight="1" x14ac:dyDescent="0.25">
      <c r="A103" s="1163">
        <v>39</v>
      </c>
      <c r="B103" s="1164" t="s">
        <v>622</v>
      </c>
      <c r="C103" s="1165" t="s">
        <v>2780</v>
      </c>
      <c r="D103" s="1166"/>
      <c r="E103" s="1167"/>
      <c r="F103" s="1168"/>
      <c r="G103" s="1166">
        <v>1</v>
      </c>
      <c r="H103" s="1169" t="s">
        <v>1188</v>
      </c>
      <c r="I103" s="1170" t="s">
        <v>659</v>
      </c>
      <c r="J103" s="1171" t="s">
        <v>647</v>
      </c>
      <c r="K103" s="1172" t="s">
        <v>1983</v>
      </c>
      <c r="M103" s="1173" t="str">
        <f t="shared" si="2"/>
        <v>39Fwd: вакцинация!</v>
      </c>
      <c r="N103" s="1173" t="e">
        <f>VLOOKUP(M103,'ALL Themes'!$P$2:$P$19,1,FALSE)</f>
        <v>#N/A</v>
      </c>
    </row>
    <row r="104" spans="1:14" ht="15.75" customHeight="1" x14ac:dyDescent="0.25">
      <c r="A104" s="537">
        <v>39</v>
      </c>
      <c r="B104" s="532" t="s">
        <v>622</v>
      </c>
      <c r="C104" s="540" t="s">
        <v>1729</v>
      </c>
      <c r="D104" s="17"/>
      <c r="E104" s="81"/>
      <c r="F104" s="43"/>
      <c r="G104" s="17">
        <v>1</v>
      </c>
      <c r="H104" s="552"/>
      <c r="I104" s="23" t="s">
        <v>658</v>
      </c>
      <c r="J104" s="562" t="s">
        <v>627</v>
      </c>
      <c r="K104" s="536"/>
      <c r="M104" s="1173" t="str">
        <f t="shared" si="2"/>
        <v>39Прочее</v>
      </c>
      <c r="N104" s="1173" t="e">
        <f>VLOOKUP(M104,'ALL Themes'!$P$2:$P$19,1,FALSE)</f>
        <v>#N/A</v>
      </c>
    </row>
    <row r="105" spans="1:14" s="1173" customFormat="1" ht="15.75" customHeight="1" x14ac:dyDescent="0.25">
      <c r="A105" s="1163">
        <v>15</v>
      </c>
      <c r="B105" s="1164" t="s">
        <v>1166</v>
      </c>
      <c r="C105" s="1165" t="s">
        <v>2801</v>
      </c>
      <c r="D105" s="1166"/>
      <c r="E105" s="1167"/>
      <c r="F105" s="1168"/>
      <c r="G105" s="1166">
        <v>1</v>
      </c>
      <c r="H105" s="1169" t="s">
        <v>1191</v>
      </c>
      <c r="I105" s="1170" t="s">
        <v>659</v>
      </c>
      <c r="J105" s="1171" t="s">
        <v>647</v>
      </c>
      <c r="K105" s="1172" t="s">
        <v>1983</v>
      </c>
      <c r="L105"/>
      <c r="M105" s="1173" t="str">
        <f t="shared" si="2"/>
        <v>15Re: отчет срочно!</v>
      </c>
      <c r="N105" s="1173" t="e">
        <f>VLOOKUP(M105,'ALL Themes'!$P$2:$P$19,1,FALSE)</f>
        <v>#N/A</v>
      </c>
    </row>
    <row r="106" spans="1:14" ht="15.75" customHeight="1" x14ac:dyDescent="0.25">
      <c r="A106" s="537">
        <v>15</v>
      </c>
      <c r="B106" s="532" t="s">
        <v>1166</v>
      </c>
      <c r="C106" s="540" t="s">
        <v>1729</v>
      </c>
      <c r="D106" s="17">
        <v>1</v>
      </c>
      <c r="E106" s="81" t="s">
        <v>658</v>
      </c>
      <c r="F106" s="549" t="s">
        <v>1751</v>
      </c>
      <c r="G106" s="17">
        <v>1</v>
      </c>
      <c r="H106" s="552"/>
      <c r="I106" s="23" t="s">
        <v>658</v>
      </c>
      <c r="J106" s="562" t="s">
        <v>627</v>
      </c>
      <c r="K106" s="536"/>
      <c r="M106" s="1173" t="str">
        <f t="shared" si="2"/>
        <v>15Прочее</v>
      </c>
      <c r="N106" s="1173" t="e">
        <f>VLOOKUP(M106,'ALL Themes'!$P$2:$P$19,1,FALSE)</f>
        <v>#N/A</v>
      </c>
    </row>
    <row r="107" spans="1:14" s="1173" customFormat="1" ht="15.75" customHeight="1" x14ac:dyDescent="0.25">
      <c r="A107" s="1163">
        <v>20</v>
      </c>
      <c r="B107" s="1164" t="s">
        <v>1168</v>
      </c>
      <c r="C107" s="1165" t="s">
        <v>2802</v>
      </c>
      <c r="D107" s="1166"/>
      <c r="E107" s="1167"/>
      <c r="F107" s="1168"/>
      <c r="G107" s="1166">
        <v>1</v>
      </c>
      <c r="H107" s="1169" t="s">
        <v>1185</v>
      </c>
      <c r="I107" s="1170" t="s">
        <v>659</v>
      </c>
      <c r="J107" s="1171" t="s">
        <v>1942</v>
      </c>
      <c r="K107" s="1172" t="s">
        <v>1983</v>
      </c>
      <c r="L107"/>
      <c r="M107" s="1173" t="str">
        <f t="shared" si="2"/>
        <v>20Re: обучение регионального аналитика</v>
      </c>
      <c r="N107" s="1173" t="e">
        <f>VLOOKUP(M107,'ALL Themes'!$P$2:$P$19,1,FALSE)</f>
        <v>#N/A</v>
      </c>
    </row>
    <row r="108" spans="1:14" ht="15.75" customHeight="1" x14ac:dyDescent="0.25">
      <c r="A108" s="537">
        <v>20</v>
      </c>
      <c r="B108" s="532" t="s">
        <v>1168</v>
      </c>
      <c r="C108" s="540" t="s">
        <v>1729</v>
      </c>
      <c r="D108" s="17">
        <v>1</v>
      </c>
      <c r="E108" s="81" t="s">
        <v>658</v>
      </c>
      <c r="F108" s="549" t="s">
        <v>1751</v>
      </c>
      <c r="G108" s="17">
        <v>1</v>
      </c>
      <c r="H108" s="552"/>
      <c r="I108" s="23" t="s">
        <v>658</v>
      </c>
      <c r="J108" s="562" t="s">
        <v>627</v>
      </c>
      <c r="K108" s="536"/>
      <c r="M108" s="1173" t="str">
        <f t="shared" si="2"/>
        <v>20Прочее</v>
      </c>
      <c r="N108" s="1173" t="e">
        <f>VLOOKUP(M108,'ALL Themes'!$P$2:$P$19,1,FALSE)</f>
        <v>#N/A</v>
      </c>
    </row>
    <row r="109" spans="1:14" s="1173" customFormat="1" ht="15.75" customHeight="1" x14ac:dyDescent="0.25">
      <c r="A109" s="1163">
        <v>22</v>
      </c>
      <c r="B109" s="1164" t="s">
        <v>1183</v>
      </c>
      <c r="C109" s="1165" t="s">
        <v>2803</v>
      </c>
      <c r="D109" s="1166"/>
      <c r="E109" s="1167"/>
      <c r="F109" s="1168"/>
      <c r="G109" s="1166">
        <v>1</v>
      </c>
      <c r="H109" s="1169" t="s">
        <v>1184</v>
      </c>
      <c r="I109" s="1170" t="s">
        <v>659</v>
      </c>
      <c r="J109" s="1171" t="s">
        <v>627</v>
      </c>
      <c r="K109" s="1172" t="s">
        <v>1983</v>
      </c>
      <c r="L109"/>
      <c r="M109" s="1173" t="str">
        <f t="shared" si="2"/>
        <v>22Re: привет</v>
      </c>
      <c r="N109" s="1173" t="e">
        <f>VLOOKUP(M109,'ALL Themes'!$P$2:$P$19,1,FALSE)</f>
        <v>#N/A</v>
      </c>
    </row>
    <row r="110" spans="1:14" ht="15.75" customHeight="1" x14ac:dyDescent="0.25">
      <c r="A110" s="537">
        <v>22</v>
      </c>
      <c r="B110" s="532" t="s">
        <v>1183</v>
      </c>
      <c r="C110" s="540" t="s">
        <v>1729</v>
      </c>
      <c r="D110" s="17">
        <v>1</v>
      </c>
      <c r="E110" s="81" t="s">
        <v>658</v>
      </c>
      <c r="F110" s="549" t="s">
        <v>1751</v>
      </c>
      <c r="G110" s="17">
        <v>1</v>
      </c>
      <c r="H110" s="552"/>
      <c r="I110" s="23" t="s">
        <v>658</v>
      </c>
      <c r="J110" s="562" t="s">
        <v>627</v>
      </c>
      <c r="K110" s="536"/>
      <c r="M110" s="1173" t="str">
        <f t="shared" si="2"/>
        <v>22Прочее</v>
      </c>
      <c r="N110" s="1173" t="e">
        <f>VLOOKUP(M110,'ALL Themes'!$P$2:$P$19,1,FALSE)</f>
        <v>#N/A</v>
      </c>
    </row>
    <row r="111" spans="1:14" s="1173" customFormat="1" ht="15.75" customHeight="1" x14ac:dyDescent="0.25">
      <c r="A111" s="1163">
        <v>23</v>
      </c>
      <c r="B111" s="1164" t="s">
        <v>1179</v>
      </c>
      <c r="C111" s="1165" t="s">
        <v>2804</v>
      </c>
      <c r="D111" s="1166"/>
      <c r="E111" s="1167"/>
      <c r="F111" s="1168"/>
      <c r="G111" s="1166">
        <v>1</v>
      </c>
      <c r="H111" s="1169" t="s">
        <v>1187</v>
      </c>
      <c r="I111" s="1170" t="s">
        <v>659</v>
      </c>
      <c r="J111" s="1171" t="s">
        <v>627</v>
      </c>
      <c r="K111" s="1172" t="s">
        <v>1983</v>
      </c>
      <c r="L111"/>
      <c r="M111" s="1173" t="str">
        <f t="shared" si="2"/>
        <v>23Re: запрос Крутько</v>
      </c>
      <c r="N111" s="1173" t="e">
        <f>VLOOKUP(M111,'ALL Themes'!$P$2:$P$19,1,FALSE)</f>
        <v>#N/A</v>
      </c>
    </row>
    <row r="112" spans="1:14" ht="15.75" customHeight="1" x14ac:dyDescent="0.25">
      <c r="A112" s="537">
        <v>23</v>
      </c>
      <c r="B112" s="532" t="s">
        <v>1179</v>
      </c>
      <c r="C112" s="540" t="s">
        <v>1729</v>
      </c>
      <c r="D112" s="17">
        <v>1</v>
      </c>
      <c r="E112" s="81" t="s">
        <v>658</v>
      </c>
      <c r="F112" s="549" t="s">
        <v>1751</v>
      </c>
      <c r="G112" s="17">
        <v>1</v>
      </c>
      <c r="H112" s="552"/>
      <c r="I112" s="23" t="s">
        <v>658</v>
      </c>
      <c r="J112" s="562" t="s">
        <v>627</v>
      </c>
      <c r="K112" s="536"/>
      <c r="M112" s="1173" t="str">
        <f t="shared" si="2"/>
        <v>23Прочее</v>
      </c>
      <c r="N112" s="1173" t="e">
        <f>VLOOKUP(M112,'ALL Themes'!$P$2:$P$19,1,FALSE)</f>
        <v>#N/A</v>
      </c>
    </row>
    <row r="113" spans="1:14" ht="15.75" customHeight="1" x14ac:dyDescent="0.25">
      <c r="A113" s="537">
        <v>41</v>
      </c>
      <c r="B113" s="532" t="s">
        <v>1227</v>
      </c>
      <c r="C113" s="540" t="s">
        <v>1228</v>
      </c>
      <c r="D113" s="17"/>
      <c r="E113" s="81"/>
      <c r="F113" s="43"/>
      <c r="G113" s="17">
        <v>1</v>
      </c>
      <c r="H113" s="552"/>
      <c r="I113" s="23" t="s">
        <v>658</v>
      </c>
      <c r="J113" s="562" t="s">
        <v>627</v>
      </c>
      <c r="K113" s="536"/>
      <c r="L113" s="66" t="s">
        <v>1230</v>
      </c>
      <c r="M113" s="1173" t="str">
        <f t="shared" si="2"/>
        <v>41требуемый формат прайс-листа</v>
      </c>
      <c r="N113" s="1173" t="e">
        <f>VLOOKUP(M113,'ALL Themes'!$P$2:$P$19,1,FALSE)</f>
        <v>#N/A</v>
      </c>
    </row>
    <row r="114" spans="1:14" ht="16.5" customHeight="1" thickBot="1" x14ac:dyDescent="0.3">
      <c r="A114" s="538">
        <v>41</v>
      </c>
      <c r="B114" s="534" t="s">
        <v>1227</v>
      </c>
      <c r="C114" s="545" t="s">
        <v>1729</v>
      </c>
      <c r="D114" s="16">
        <v>1</v>
      </c>
      <c r="E114" s="82" t="s">
        <v>658</v>
      </c>
      <c r="F114" s="551" t="s">
        <v>1751</v>
      </c>
      <c r="G114" s="16">
        <v>1</v>
      </c>
      <c r="H114" s="554"/>
      <c r="I114" s="29" t="s">
        <v>658</v>
      </c>
      <c r="J114" s="561" t="s">
        <v>627</v>
      </c>
      <c r="K114" s="607"/>
      <c r="M114" s="1173" t="str">
        <f t="shared" si="2"/>
        <v>41Прочее</v>
      </c>
      <c r="N114" s="1173" t="e">
        <f>VLOOKUP(M114,'ALL Themes'!$P$2:$P$19,1,FALSE)</f>
        <v>#N/A</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68"/>
  <sheetViews>
    <sheetView workbookViewId="0"/>
  </sheetViews>
  <sheetFormatPr defaultColWidth="11" defaultRowHeight="15.75" x14ac:dyDescent="0.25"/>
  <cols>
    <col min="1" max="1" width="40.625" customWidth="1"/>
    <col min="2" max="2" width="32" customWidth="1"/>
  </cols>
  <sheetData>
    <row r="1" spans="1:2" s="6" customFormat="1" x14ac:dyDescent="0.25">
      <c r="A1" s="6" t="s">
        <v>627</v>
      </c>
      <c r="B1" s="6" t="s">
        <v>631</v>
      </c>
    </row>
    <row r="2" spans="1:2" x14ac:dyDescent="0.25">
      <c r="A2" s="101" t="s">
        <v>719</v>
      </c>
      <c r="B2" s="522" t="s">
        <v>1943</v>
      </c>
    </row>
    <row r="3" spans="1:2" x14ac:dyDescent="0.25">
      <c r="A3" s="101" t="s">
        <v>669</v>
      </c>
      <c r="B3" s="522" t="s">
        <v>1944</v>
      </c>
    </row>
    <row r="4" spans="1:2" x14ac:dyDescent="0.25">
      <c r="A4" s="101" t="s">
        <v>662</v>
      </c>
      <c r="B4" s="522" t="s">
        <v>1945</v>
      </c>
    </row>
    <row r="5" spans="1:2" x14ac:dyDescent="0.25">
      <c r="A5" s="101" t="s">
        <v>665</v>
      </c>
      <c r="B5" s="101" t="s">
        <v>1741</v>
      </c>
    </row>
    <row r="6" spans="1:2" x14ac:dyDescent="0.25">
      <c r="A6" s="101" t="s">
        <v>716</v>
      </c>
      <c r="B6" s="522" t="s">
        <v>1946</v>
      </c>
    </row>
    <row r="7" spans="1:2" x14ac:dyDescent="0.25">
      <c r="A7" s="101" t="s">
        <v>703</v>
      </c>
      <c r="B7" s="101" t="s">
        <v>1947</v>
      </c>
    </row>
    <row r="8" spans="1:2" x14ac:dyDescent="0.25">
      <c r="A8" s="101" t="s">
        <v>698</v>
      </c>
      <c r="B8" s="101" t="s">
        <v>1949</v>
      </c>
    </row>
    <row r="9" spans="1:2" x14ac:dyDescent="0.25">
      <c r="A9" s="101" t="s">
        <v>687</v>
      </c>
      <c r="B9" s="101" t="s">
        <v>1950</v>
      </c>
    </row>
    <row r="10" spans="1:2" x14ac:dyDescent="0.25">
      <c r="A10" s="101" t="s">
        <v>701</v>
      </c>
      <c r="B10" s="101" t="s">
        <v>1948</v>
      </c>
    </row>
    <row r="11" spans="1:2" x14ac:dyDescent="0.25">
      <c r="A11" s="101" t="s">
        <v>679</v>
      </c>
      <c r="B11" s="522" t="s">
        <v>1951</v>
      </c>
    </row>
    <row r="12" spans="1:2" x14ac:dyDescent="0.25">
      <c r="A12" s="101" t="s">
        <v>720</v>
      </c>
      <c r="B12" s="522" t="s">
        <v>1952</v>
      </c>
    </row>
    <row r="13" spans="1:2" x14ac:dyDescent="0.25">
      <c r="A13" s="101" t="s">
        <v>694</v>
      </c>
      <c r="B13" s="603" t="s">
        <v>1953</v>
      </c>
    </row>
    <row r="14" spans="1:2" x14ac:dyDescent="0.25">
      <c r="A14" s="101" t="s">
        <v>671</v>
      </c>
      <c r="B14" s="101" t="s">
        <v>1954</v>
      </c>
    </row>
    <row r="15" spans="1:2" x14ac:dyDescent="0.25">
      <c r="A15" s="101" t="s">
        <v>670</v>
      </c>
      <c r="B15" s="603" t="s">
        <v>1955</v>
      </c>
    </row>
    <row r="16" spans="1:2" x14ac:dyDescent="0.25">
      <c r="A16" s="101" t="s">
        <v>663</v>
      </c>
      <c r="B16" s="101" t="s">
        <v>1956</v>
      </c>
    </row>
    <row r="17" spans="1:2" x14ac:dyDescent="0.25">
      <c r="A17" s="101" t="s">
        <v>702</v>
      </c>
      <c r="B17" s="522" t="s">
        <v>1958</v>
      </c>
    </row>
    <row r="18" spans="1:2" x14ac:dyDescent="0.25">
      <c r="A18" s="101" t="s">
        <v>686</v>
      </c>
      <c r="B18" s="522" t="s">
        <v>1959</v>
      </c>
    </row>
    <row r="19" spans="1:2" x14ac:dyDescent="0.25">
      <c r="A19" s="101" t="s">
        <v>678</v>
      </c>
      <c r="B19" s="522" t="s">
        <v>1960</v>
      </c>
    </row>
    <row r="20" spans="1:2" x14ac:dyDescent="0.25">
      <c r="A20" s="101" t="s">
        <v>713</v>
      </c>
      <c r="B20" s="522" t="s">
        <v>1962</v>
      </c>
    </row>
    <row r="21" spans="1:2" x14ac:dyDescent="0.25">
      <c r="A21" s="101" t="s">
        <v>675</v>
      </c>
      <c r="B21" s="101" t="s">
        <v>1957</v>
      </c>
    </row>
    <row r="22" spans="1:2" x14ac:dyDescent="0.25">
      <c r="A22" s="101" t="s">
        <v>690</v>
      </c>
      <c r="B22" s="101" t="s">
        <v>1963</v>
      </c>
    </row>
    <row r="23" spans="1:2" x14ac:dyDescent="0.25">
      <c r="A23" s="101" t="s">
        <v>682</v>
      </c>
      <c r="B23" s="522" t="s">
        <v>1965</v>
      </c>
    </row>
    <row r="24" spans="1:2" ht="31.5" x14ac:dyDescent="0.25">
      <c r="A24" s="602" t="s">
        <v>710</v>
      </c>
      <c r="B24" s="522" t="s">
        <v>1961</v>
      </c>
    </row>
    <row r="25" spans="1:2" x14ac:dyDescent="0.25">
      <c r="A25" s="101" t="s">
        <v>711</v>
      </c>
      <c r="B25" s="101" t="s">
        <v>1966</v>
      </c>
    </row>
    <row r="26" spans="1:2" x14ac:dyDescent="0.25">
      <c r="A26" s="101" t="s">
        <v>692</v>
      </c>
      <c r="B26" s="101" t="s">
        <v>1967</v>
      </c>
    </row>
    <row r="27" spans="1:2" x14ac:dyDescent="0.25">
      <c r="A27" s="101" t="s">
        <v>689</v>
      </c>
      <c r="B27" s="101" t="s">
        <v>1964</v>
      </c>
    </row>
    <row r="28" spans="1:2" x14ac:dyDescent="0.25">
      <c r="A28" s="101" t="s">
        <v>700</v>
      </c>
      <c r="B28" s="522" t="s">
        <v>1968</v>
      </c>
    </row>
    <row r="29" spans="1:2" x14ac:dyDescent="0.25">
      <c r="A29" s="101" t="s">
        <v>673</v>
      </c>
      <c r="B29" s="101" t="s">
        <v>707</v>
      </c>
    </row>
    <row r="30" spans="1:2" x14ac:dyDescent="0.25">
      <c r="A30" s="101" t="s">
        <v>683</v>
      </c>
      <c r="B30" s="522" t="s">
        <v>1969</v>
      </c>
    </row>
    <row r="31" spans="1:2" x14ac:dyDescent="0.25">
      <c r="A31" s="101" t="s">
        <v>691</v>
      </c>
      <c r="B31" s="101" t="s">
        <v>1970</v>
      </c>
    </row>
    <row r="32" spans="1:2" x14ac:dyDescent="0.25">
      <c r="A32" s="101" t="s">
        <v>714</v>
      </c>
      <c r="B32" s="101" t="s">
        <v>1971</v>
      </c>
    </row>
    <row r="33" spans="1:2" x14ac:dyDescent="0.25">
      <c r="A33" s="101" t="s">
        <v>684</v>
      </c>
      <c r="B33" s="101"/>
    </row>
    <row r="34" spans="1:2" x14ac:dyDescent="0.25">
      <c r="A34" s="101" t="s">
        <v>685</v>
      </c>
      <c r="B34" s="101"/>
    </row>
    <row r="35" spans="1:2" x14ac:dyDescent="0.25">
      <c r="A35" s="101" t="s">
        <v>672</v>
      </c>
      <c r="B35" s="101"/>
    </row>
    <row r="36" spans="1:2" x14ac:dyDescent="0.25">
      <c r="A36" s="101" t="s">
        <v>721</v>
      </c>
      <c r="B36" s="101"/>
    </row>
    <row r="37" spans="1:2" x14ac:dyDescent="0.25">
      <c r="A37" s="101" t="s">
        <v>722</v>
      </c>
      <c r="B37" s="101"/>
    </row>
    <row r="38" spans="1:2" x14ac:dyDescent="0.25">
      <c r="A38" s="101" t="s">
        <v>677</v>
      </c>
      <c r="B38" s="101"/>
    </row>
    <row r="39" spans="1:2" x14ac:dyDescent="0.25">
      <c r="A39" s="101" t="s">
        <v>674</v>
      </c>
      <c r="B39" s="523"/>
    </row>
    <row r="40" spans="1:2" x14ac:dyDescent="0.25">
      <c r="A40" s="101" t="s">
        <v>696</v>
      </c>
      <c r="B40" s="522"/>
    </row>
    <row r="41" spans="1:2" x14ac:dyDescent="0.25">
      <c r="A41" s="101" t="s">
        <v>661</v>
      </c>
      <c r="B41" s="101"/>
    </row>
    <row r="42" spans="1:2" x14ac:dyDescent="0.25">
      <c r="A42" s="101" t="s">
        <v>680</v>
      </c>
      <c r="B42" s="101"/>
    </row>
    <row r="43" spans="1:2" x14ac:dyDescent="0.25">
      <c r="A43" s="101" t="s">
        <v>681</v>
      </c>
      <c r="B43" s="101"/>
    </row>
    <row r="44" spans="1:2" x14ac:dyDescent="0.25">
      <c r="A44" s="101" t="s">
        <v>676</v>
      </c>
      <c r="B44" s="101"/>
    </row>
    <row r="45" spans="1:2" x14ac:dyDescent="0.25">
      <c r="A45" s="101" t="s">
        <v>1972</v>
      </c>
      <c r="B45" s="101"/>
    </row>
    <row r="46" spans="1:2" x14ac:dyDescent="0.25">
      <c r="A46" s="101" t="s">
        <v>715</v>
      </c>
      <c r="B46" s="101"/>
    </row>
    <row r="47" spans="1:2" x14ac:dyDescent="0.25">
      <c r="A47" s="101" t="s">
        <v>101</v>
      </c>
      <c r="B47" s="101"/>
    </row>
    <row r="48" spans="1:2" x14ac:dyDescent="0.25">
      <c r="A48" s="101" t="s">
        <v>704</v>
      </c>
      <c r="B48" s="101"/>
    </row>
    <row r="49" spans="1:2" x14ac:dyDescent="0.25">
      <c r="A49" s="101" t="s">
        <v>666</v>
      </c>
      <c r="B49" s="101"/>
    </row>
    <row r="50" spans="1:2" x14ac:dyDescent="0.25">
      <c r="A50" s="101" t="s">
        <v>717</v>
      </c>
      <c r="B50" s="101"/>
    </row>
    <row r="51" spans="1:2" x14ac:dyDescent="0.25">
      <c r="A51" s="101" t="s">
        <v>708</v>
      </c>
      <c r="B51" s="101"/>
    </row>
    <row r="52" spans="1:2" x14ac:dyDescent="0.25">
      <c r="A52" s="101" t="s">
        <v>706</v>
      </c>
      <c r="B52" s="522"/>
    </row>
    <row r="53" spans="1:2" x14ac:dyDescent="0.25">
      <c r="A53" s="101" t="s">
        <v>705</v>
      </c>
      <c r="B53" s="101"/>
    </row>
    <row r="54" spans="1:2" x14ac:dyDescent="0.25">
      <c r="A54" s="101" t="s">
        <v>667</v>
      </c>
      <c r="B54" s="101"/>
    </row>
    <row r="55" spans="1:2" x14ac:dyDescent="0.25">
      <c r="A55" s="101" t="s">
        <v>693</v>
      </c>
      <c r="B55" s="522"/>
    </row>
    <row r="56" spans="1:2" x14ac:dyDescent="0.25">
      <c r="A56" s="101" t="s">
        <v>712</v>
      </c>
      <c r="B56" s="101"/>
    </row>
    <row r="57" spans="1:2" ht="31.5" x14ac:dyDescent="0.25">
      <c r="A57" s="602" t="s">
        <v>668</v>
      </c>
      <c r="B57" s="522"/>
    </row>
    <row r="58" spans="1:2" x14ac:dyDescent="0.25">
      <c r="A58" s="101" t="s">
        <v>688</v>
      </c>
      <c r="B58" s="522"/>
    </row>
    <row r="59" spans="1:2" x14ac:dyDescent="0.25">
      <c r="A59" s="101" t="s">
        <v>1973</v>
      </c>
      <c r="B59" s="522"/>
    </row>
    <row r="60" spans="1:2" x14ac:dyDescent="0.25">
      <c r="A60" s="101" t="s">
        <v>697</v>
      </c>
      <c r="B60" s="522"/>
    </row>
    <row r="61" spans="1:2" x14ac:dyDescent="0.25">
      <c r="A61" s="101" t="s">
        <v>709</v>
      </c>
      <c r="B61" s="524"/>
    </row>
    <row r="62" spans="1:2" x14ac:dyDescent="0.25">
      <c r="A62" s="101" t="s">
        <v>707</v>
      </c>
      <c r="B62" s="522"/>
    </row>
    <row r="63" spans="1:2" x14ac:dyDescent="0.25">
      <c r="A63" s="101" t="s">
        <v>664</v>
      </c>
      <c r="B63" s="524"/>
    </row>
    <row r="64" spans="1:2" x14ac:dyDescent="0.25">
      <c r="A64" s="101" t="s">
        <v>695</v>
      </c>
    </row>
    <row r="65" spans="1:1" x14ac:dyDescent="0.25">
      <c r="A65" s="101" t="s">
        <v>699</v>
      </c>
    </row>
    <row r="66" spans="1:1" x14ac:dyDescent="0.25">
      <c r="A66" s="101" t="s">
        <v>718</v>
      </c>
    </row>
    <row r="68" spans="1:1" x14ac:dyDescent="0.25">
      <c r="A68" s="101"/>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7"/>
  <sheetViews>
    <sheetView zoomScale="75" zoomScaleNormal="75" zoomScalePageLayoutView="75" workbookViewId="0">
      <selection activeCell="A2" sqref="A2"/>
    </sheetView>
  </sheetViews>
  <sheetFormatPr defaultColWidth="11" defaultRowHeight="15.75" x14ac:dyDescent="0.25"/>
  <cols>
    <col min="1" max="1" width="8.875" style="90" customWidth="1"/>
    <col min="2" max="2" width="8.625" style="90" customWidth="1"/>
    <col min="3" max="3" width="45.125" style="1" bestFit="1" customWidth="1"/>
    <col min="4" max="4" width="36.125" style="1" bestFit="1" customWidth="1"/>
    <col min="5" max="5" width="10.625" style="90" customWidth="1"/>
    <col min="6" max="10" width="7.625" style="90" customWidth="1"/>
    <col min="11" max="11" width="63.125" style="1" customWidth="1"/>
    <col min="12" max="12" width="18.875" customWidth="1"/>
    <col min="13" max="13" width="14.375" style="90" customWidth="1"/>
    <col min="14" max="14" width="32.875" style="1" customWidth="1"/>
  </cols>
  <sheetData>
    <row r="1" spans="1:14" s="10" customFormat="1" ht="32.25" thickBot="1" x14ac:dyDescent="0.3">
      <c r="A1" s="771" t="s">
        <v>2828</v>
      </c>
      <c r="B1" s="34" t="s">
        <v>2829</v>
      </c>
      <c r="C1" s="39" t="s">
        <v>2830</v>
      </c>
      <c r="D1" s="39" t="s">
        <v>2831</v>
      </c>
      <c r="E1" s="1205" t="s">
        <v>2832</v>
      </c>
      <c r="F1" s="805" t="s">
        <v>2089</v>
      </c>
      <c r="G1" s="801" t="s">
        <v>1918</v>
      </c>
      <c r="H1" s="801" t="s">
        <v>2051</v>
      </c>
      <c r="I1" s="806" t="s">
        <v>2090</v>
      </c>
      <c r="J1" s="808" t="s">
        <v>2091</v>
      </c>
      <c r="K1" s="39" t="s">
        <v>520</v>
      </c>
      <c r="L1" s="1205" t="s">
        <v>521</v>
      </c>
      <c r="M1" s="119" t="s">
        <v>522</v>
      </c>
      <c r="N1" s="119" t="s">
        <v>529</v>
      </c>
    </row>
    <row r="2" spans="1:14" s="12" customFormat="1" ht="31.5" x14ac:dyDescent="0.25">
      <c r="A2" s="566" t="s">
        <v>1076</v>
      </c>
      <c r="B2" s="76" t="s">
        <v>1081</v>
      </c>
      <c r="C2" s="30" t="s">
        <v>589</v>
      </c>
      <c r="D2" s="30" t="s">
        <v>1844</v>
      </c>
      <c r="E2" s="43" t="s">
        <v>2839</v>
      </c>
      <c r="F2" s="36"/>
      <c r="G2" s="153"/>
      <c r="H2" s="153"/>
      <c r="I2" s="807"/>
      <c r="J2" s="809"/>
      <c r="K2" s="30"/>
      <c r="L2" s="49"/>
      <c r="M2" s="17"/>
      <c r="N2" s="115"/>
    </row>
    <row r="3" spans="1:14" s="12" customFormat="1" x14ac:dyDescent="0.25">
      <c r="A3" s="566" t="s">
        <v>1092</v>
      </c>
      <c r="B3" s="76" t="s">
        <v>1081</v>
      </c>
      <c r="C3" s="30" t="s">
        <v>1850</v>
      </c>
      <c r="D3" s="30" t="s">
        <v>1849</v>
      </c>
      <c r="E3" s="43" t="s">
        <v>2838</v>
      </c>
      <c r="F3" s="36"/>
      <c r="G3" s="153"/>
      <c r="H3" s="153"/>
      <c r="I3" s="807"/>
      <c r="J3" s="809"/>
      <c r="K3" s="30"/>
      <c r="L3" s="49"/>
      <c r="M3" s="17"/>
      <c r="N3" s="115"/>
    </row>
    <row r="4" spans="1:14" s="12" customFormat="1" x14ac:dyDescent="0.25">
      <c r="A4" s="567" t="s">
        <v>1211</v>
      </c>
      <c r="B4" s="78" t="s">
        <v>1081</v>
      </c>
      <c r="C4" s="102" t="s">
        <v>1854</v>
      </c>
      <c r="D4" s="102" t="s">
        <v>1853</v>
      </c>
      <c r="E4" s="43" t="s">
        <v>2839</v>
      </c>
      <c r="F4" s="36"/>
      <c r="G4" s="153"/>
      <c r="H4" s="153"/>
      <c r="I4" s="807"/>
      <c r="J4" s="810"/>
      <c r="K4" s="102"/>
      <c r="L4" s="52"/>
      <c r="M4" s="86" t="s">
        <v>1186</v>
      </c>
      <c r="N4" s="151"/>
    </row>
    <row r="5" spans="1:14" s="12" customFormat="1" x14ac:dyDescent="0.25">
      <c r="A5" s="567" t="s">
        <v>464</v>
      </c>
      <c r="B5" s="78" t="s">
        <v>1081</v>
      </c>
      <c r="C5" s="102" t="s">
        <v>1852</v>
      </c>
      <c r="D5" s="102" t="s">
        <v>1851</v>
      </c>
      <c r="E5" s="51" t="s">
        <v>2840</v>
      </c>
      <c r="F5" s="36"/>
      <c r="G5" s="153"/>
      <c r="H5" s="153"/>
      <c r="I5" s="807"/>
      <c r="J5" s="810"/>
      <c r="K5" s="102"/>
      <c r="L5" s="52"/>
      <c r="M5" s="86"/>
      <c r="N5" s="151"/>
    </row>
    <row r="6" spans="1:14" s="12" customFormat="1" ht="31.5" x14ac:dyDescent="0.25">
      <c r="A6" s="566" t="s">
        <v>1220</v>
      </c>
      <c r="B6" s="76" t="s">
        <v>1081</v>
      </c>
      <c r="C6" s="30" t="s">
        <v>83</v>
      </c>
      <c r="D6" s="30" t="s">
        <v>1845</v>
      </c>
      <c r="E6" s="43" t="s">
        <v>2840</v>
      </c>
      <c r="F6" s="36"/>
      <c r="G6" s="153"/>
      <c r="H6" s="153"/>
      <c r="I6" s="807"/>
      <c r="J6" s="809"/>
      <c r="K6" s="30"/>
      <c r="L6" s="49"/>
      <c r="M6" s="17"/>
      <c r="N6" s="115"/>
    </row>
    <row r="7" spans="1:14" s="12" customFormat="1" x14ac:dyDescent="0.25">
      <c r="A7" s="566" t="s">
        <v>1221</v>
      </c>
      <c r="B7" s="76" t="s">
        <v>1081</v>
      </c>
      <c r="C7" s="30" t="s">
        <v>1847</v>
      </c>
      <c r="D7" s="30" t="s">
        <v>1846</v>
      </c>
      <c r="E7" s="43" t="s">
        <v>2840</v>
      </c>
      <c r="F7" s="36"/>
      <c r="G7" s="153"/>
      <c r="H7" s="153"/>
      <c r="I7" s="807"/>
      <c r="J7" s="809"/>
      <c r="K7" s="30"/>
      <c r="L7" s="49"/>
      <c r="M7" s="17"/>
      <c r="N7" s="115"/>
    </row>
  </sheetData>
  <autoFilter ref="A1:N7"/>
  <pageMargins left="0.75" right="0.75" top="1" bottom="1" header="0.5" footer="0.5"/>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1378" t="s">
        <v>84</v>
      </c>
      <c r="B1" s="1378"/>
      <c r="C1" s="1378"/>
      <c r="D1" s="1378"/>
      <c r="E1" s="1378"/>
      <c r="F1" s="1378"/>
      <c r="G1" s="1378"/>
      <c r="H1" s="1378"/>
      <c r="I1" s="1378"/>
      <c r="J1" s="1378"/>
      <c r="K1" s="1378"/>
      <c r="L1" s="1378"/>
    </row>
    <row r="2" spans="1:12" ht="32.25" thickBot="1" x14ac:dyDescent="0.3">
      <c r="A2" s="32" t="s">
        <v>0</v>
      </c>
      <c r="B2" s="96" t="s">
        <v>516</v>
      </c>
      <c r="C2" s="33" t="s">
        <v>86</v>
      </c>
      <c r="D2" s="33" t="s">
        <v>87</v>
      </c>
      <c r="E2" s="33" t="s">
        <v>88</v>
      </c>
      <c r="F2" s="33" t="s">
        <v>498</v>
      </c>
      <c r="G2" s="33" t="s">
        <v>504</v>
      </c>
      <c r="H2" s="33" t="s">
        <v>517</v>
      </c>
      <c r="I2" s="33" t="s">
        <v>92</v>
      </c>
      <c r="J2" s="33" t="s">
        <v>85</v>
      </c>
      <c r="K2" s="33" t="s">
        <v>90</v>
      </c>
      <c r="L2" s="34" t="s">
        <v>91</v>
      </c>
    </row>
    <row r="8" spans="1:12" ht="34.5" thickBot="1" x14ac:dyDescent="0.3">
      <c r="A8" s="1378" t="s">
        <v>102</v>
      </c>
      <c r="B8" s="1378"/>
      <c r="C8" s="1378"/>
      <c r="D8" s="1378"/>
      <c r="E8" s="1378"/>
      <c r="F8" s="1378"/>
      <c r="G8" s="1378"/>
      <c r="H8" s="1378"/>
      <c r="I8" s="1378"/>
      <c r="J8" s="1378"/>
      <c r="K8" s="1378"/>
      <c r="L8" s="1378"/>
    </row>
    <row r="9" spans="1:12" ht="32.25" thickBot="1" x14ac:dyDescent="0.3">
      <c r="A9" s="32" t="s">
        <v>0</v>
      </c>
      <c r="B9" s="96" t="s">
        <v>99</v>
      </c>
      <c r="C9" s="33" t="s">
        <v>86</v>
      </c>
      <c r="D9" s="33" t="s">
        <v>87</v>
      </c>
      <c r="E9" s="33" t="s">
        <v>88</v>
      </c>
      <c r="F9" s="33"/>
      <c r="G9" s="33" t="s">
        <v>154</v>
      </c>
      <c r="H9" s="33"/>
      <c r="I9" s="33" t="s">
        <v>92</v>
      </c>
      <c r="J9" s="33" t="s">
        <v>85</v>
      </c>
      <c r="K9" s="33" t="s">
        <v>90</v>
      </c>
      <c r="L9" s="34" t="s">
        <v>91</v>
      </c>
    </row>
    <row r="10" spans="1:12" ht="63" x14ac:dyDescent="0.25">
      <c r="A10" t="s">
        <v>1254</v>
      </c>
      <c r="C10" s="20" t="s">
        <v>4</v>
      </c>
      <c r="D10" s="20" t="s">
        <v>549</v>
      </c>
      <c r="E10" s="20"/>
      <c r="F10" s="20"/>
      <c r="G10" s="1" t="s">
        <v>550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C11" sqref="C11"/>
    </sheetView>
  </sheetViews>
  <sheetFormatPr defaultColWidth="11" defaultRowHeight="15.75" outlineLevelCol="1" x14ac:dyDescent="0.25"/>
  <cols>
    <col min="1" max="2" width="5.5" style="90" customWidth="1"/>
    <col min="3" max="3" width="58.875" style="1" customWidth="1"/>
    <col min="4" max="5" width="9.875" style="20" customWidth="1" outlineLevel="1"/>
    <col min="6" max="6" width="6.625" style="20" customWidth="1" outlineLevel="1"/>
    <col min="7" max="7" width="9.625" style="20" customWidth="1" outlineLevel="1"/>
    <col min="8" max="8" width="6.625" style="20" customWidth="1" outlineLevel="1"/>
    <col min="9" max="9" width="6.125" style="90" customWidth="1"/>
    <col min="10" max="10" width="5.625" style="90" bestFit="1" customWidth="1"/>
    <col min="11" max="11" width="35.625" style="1" customWidth="1"/>
    <col min="12" max="12" width="54.125" style="1" customWidth="1"/>
    <col min="13" max="13" width="11" style="90"/>
  </cols>
  <sheetData>
    <row r="1" spans="1:13" s="9" customFormat="1" ht="48" thickBot="1" x14ac:dyDescent="0.3">
      <c r="A1" s="32" t="s">
        <v>2835</v>
      </c>
      <c r="B1" s="34" t="s">
        <v>2781</v>
      </c>
      <c r="C1" s="669" t="s">
        <v>9</v>
      </c>
      <c r="D1" s="32" t="s">
        <v>2868</v>
      </c>
      <c r="E1" s="130" t="s">
        <v>3076</v>
      </c>
      <c r="F1" s="130" t="s">
        <v>2864</v>
      </c>
      <c r="G1" s="130" t="s">
        <v>2869</v>
      </c>
      <c r="H1" s="34" t="s">
        <v>2867</v>
      </c>
      <c r="I1" s="96" t="s">
        <v>98</v>
      </c>
      <c r="J1" s="130" t="s">
        <v>368</v>
      </c>
      <c r="K1" s="130" t="s">
        <v>369</v>
      </c>
      <c r="L1" s="130" t="s">
        <v>370</v>
      </c>
      <c r="M1" s="34" t="s">
        <v>546</v>
      </c>
    </row>
    <row r="2" spans="1:13" s="12" customFormat="1" x14ac:dyDescent="0.25">
      <c r="A2" s="1220" t="s">
        <v>177</v>
      </c>
      <c r="B2" s="75" t="s">
        <v>1082</v>
      </c>
      <c r="C2" s="15" t="s">
        <v>1083</v>
      </c>
      <c r="D2" s="1235" t="s">
        <v>2086</v>
      </c>
      <c r="E2" s="28" t="s">
        <v>2866</v>
      </c>
      <c r="F2" s="1234">
        <v>0.75</v>
      </c>
      <c r="G2" s="28" t="s">
        <v>2863</v>
      </c>
      <c r="H2" s="1236"/>
      <c r="I2" s="664">
        <v>3</v>
      </c>
      <c r="J2" s="26">
        <v>60</v>
      </c>
      <c r="K2" s="27"/>
      <c r="L2" s="27"/>
      <c r="M2" s="75"/>
    </row>
    <row r="3" spans="1:13" s="12" customFormat="1" ht="31.5" x14ac:dyDescent="0.25">
      <c r="A3" s="59" t="s">
        <v>182</v>
      </c>
      <c r="B3" s="76" t="s">
        <v>1082</v>
      </c>
      <c r="C3" s="1219" t="s">
        <v>1084</v>
      </c>
      <c r="D3" s="564" t="s">
        <v>2863</v>
      </c>
      <c r="E3" s="25"/>
      <c r="F3" s="25"/>
      <c r="G3" s="25" t="s">
        <v>2863</v>
      </c>
      <c r="H3" s="629"/>
      <c r="I3" s="81">
        <v>3</v>
      </c>
      <c r="J3" s="23">
        <v>30</v>
      </c>
      <c r="K3" s="24"/>
      <c r="L3" s="24"/>
      <c r="M3" s="76"/>
    </row>
    <row r="4" spans="1:13" s="12" customFormat="1" ht="31.5" x14ac:dyDescent="0.25">
      <c r="A4" s="59" t="s">
        <v>169</v>
      </c>
      <c r="B4" s="76" t="s">
        <v>1082</v>
      </c>
      <c r="C4" s="1219" t="s">
        <v>1086</v>
      </c>
      <c r="D4" s="564" t="s">
        <v>2863</v>
      </c>
      <c r="E4" s="25"/>
      <c r="F4" s="25"/>
      <c r="G4" s="25" t="s">
        <v>2863</v>
      </c>
      <c r="H4" s="629"/>
      <c r="I4" s="81">
        <v>3</v>
      </c>
      <c r="J4" s="23">
        <v>60</v>
      </c>
      <c r="K4" s="24"/>
      <c r="L4" s="24"/>
      <c r="M4" s="76"/>
    </row>
    <row r="5" spans="1:13" s="12" customFormat="1" x14ac:dyDescent="0.25">
      <c r="A5" s="59" t="s">
        <v>171</v>
      </c>
      <c r="B5" s="76" t="s">
        <v>1082</v>
      </c>
      <c r="C5" s="1219" t="s">
        <v>1087</v>
      </c>
      <c r="D5" s="564" t="s">
        <v>2863</v>
      </c>
      <c r="E5" s="25"/>
      <c r="F5" s="25"/>
      <c r="G5" s="25" t="s">
        <v>2863</v>
      </c>
      <c r="H5" s="629"/>
      <c r="I5" s="81">
        <v>2</v>
      </c>
      <c r="J5" s="23">
        <v>30</v>
      </c>
      <c r="K5" s="24"/>
      <c r="L5" s="24"/>
      <c r="M5" s="76"/>
    </row>
    <row r="6" spans="1:13" s="12" customFormat="1" ht="31.5" x14ac:dyDescent="0.25">
      <c r="A6" s="59" t="s">
        <v>364</v>
      </c>
      <c r="B6" s="76" t="s">
        <v>1082</v>
      </c>
      <c r="C6" s="1219" t="s">
        <v>1098</v>
      </c>
      <c r="D6" s="564" t="s">
        <v>2863</v>
      </c>
      <c r="E6" s="25"/>
      <c r="F6" s="25"/>
      <c r="G6" s="25" t="s">
        <v>2863</v>
      </c>
      <c r="H6" s="629"/>
      <c r="I6" s="81">
        <v>2</v>
      </c>
      <c r="J6" s="23">
        <v>30</v>
      </c>
      <c r="K6" s="24"/>
      <c r="L6" s="24"/>
      <c r="M6" s="76"/>
    </row>
    <row r="7" spans="1:13" s="12" customFormat="1" ht="31.5" x14ac:dyDescent="0.25">
      <c r="A7" s="59" t="s">
        <v>361</v>
      </c>
      <c r="B7" s="76" t="s">
        <v>1082</v>
      </c>
      <c r="C7" s="1219" t="s">
        <v>1099</v>
      </c>
      <c r="D7" s="564" t="s">
        <v>2086</v>
      </c>
      <c r="E7" s="25" t="s">
        <v>2865</v>
      </c>
      <c r="F7" s="521">
        <v>0.4375</v>
      </c>
      <c r="G7" s="25" t="s">
        <v>2863</v>
      </c>
      <c r="H7" s="629"/>
      <c r="I7" s="81">
        <v>2</v>
      </c>
      <c r="J7" s="23">
        <v>30</v>
      </c>
      <c r="K7" s="24"/>
      <c r="L7" s="24"/>
      <c r="M7" s="76"/>
    </row>
    <row r="8" spans="1:13" x14ac:dyDescent="0.25">
      <c r="C8"/>
      <c r="D8" s="90"/>
      <c r="E8" s="90"/>
      <c r="F8" s="90"/>
      <c r="G8" s="90"/>
      <c r="H8" s="90"/>
    </row>
    <row r="9" spans="1:13" x14ac:dyDescent="0.25">
      <c r="C9"/>
      <c r="D9" s="90"/>
      <c r="E9" s="90"/>
      <c r="F9" s="90"/>
      <c r="G9" s="90"/>
      <c r="H9" s="90"/>
    </row>
    <row r="11" spans="1:13" x14ac:dyDescent="0.25">
      <c r="C11"/>
      <c r="D11" s="90"/>
      <c r="E11" s="90"/>
      <c r="F11" s="90"/>
      <c r="G11" s="90"/>
      <c r="H11" s="90"/>
    </row>
    <row r="12" spans="1:13" x14ac:dyDescent="0.25">
      <c r="C12"/>
      <c r="D12" s="90"/>
      <c r="E12" s="90"/>
      <c r="F12" s="90"/>
      <c r="G12" s="90"/>
      <c r="H12" s="90"/>
    </row>
  </sheetData>
  <autoFilter ref="A1:M7"/>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0" customFormat="1" ht="47.25" x14ac:dyDescent="0.25">
      <c r="A1" s="10" t="s">
        <v>1932</v>
      </c>
      <c r="B1" s="10" t="s">
        <v>1933</v>
      </c>
      <c r="C1" s="10" t="s">
        <v>1913</v>
      </c>
      <c r="D1" s="10" t="s">
        <v>1914</v>
      </c>
      <c r="E1" s="10" t="s">
        <v>3008</v>
      </c>
      <c r="F1" s="10" t="s">
        <v>1912</v>
      </c>
      <c r="G1" s="10" t="s">
        <v>1934</v>
      </c>
      <c r="H1" s="10" t="s">
        <v>1928</v>
      </c>
      <c r="I1" s="10" t="s">
        <v>1929</v>
      </c>
      <c r="J1" s="10" t="s">
        <v>1935</v>
      </c>
      <c r="K1" s="10" t="s">
        <v>1930</v>
      </c>
      <c r="L1" s="10" t="s">
        <v>1931</v>
      </c>
    </row>
    <row r="2" spans="1:12" x14ac:dyDescent="0.25">
      <c r="A2" t="str">
        <f>CONCATENATE($G2,"-",$H2,"-",$I2)</f>
        <v>E1.2-2-0</v>
      </c>
      <c r="B2" t="str">
        <f>CONCATENATE($J2,"-",$K2,"-",$L2)</f>
        <v>E1.2-2-1</v>
      </c>
      <c r="C2" t="s">
        <v>2874</v>
      </c>
      <c r="D2" t="s">
        <v>2941</v>
      </c>
      <c r="E2" t="s">
        <v>3009</v>
      </c>
      <c r="F2" t="s">
        <v>1857</v>
      </c>
      <c r="G2" s="3" t="s">
        <v>109</v>
      </c>
      <c r="H2" s="3">
        <v>2</v>
      </c>
      <c r="I2" s="3">
        <v>0</v>
      </c>
      <c r="J2" s="3" t="s">
        <v>109</v>
      </c>
      <c r="K2" s="3">
        <v>2</v>
      </c>
      <c r="L2" s="3">
        <v>1</v>
      </c>
    </row>
    <row r="3" spans="1:12" x14ac:dyDescent="0.25">
      <c r="B3" t="str">
        <f t="shared" ref="B3:B70" si="0">CONCATENATE($J3,"-",$K3,"-",$L3)</f>
        <v>E1.2-1-1</v>
      </c>
      <c r="E3" t="s">
        <v>3009</v>
      </c>
      <c r="F3" t="s">
        <v>1857</v>
      </c>
      <c r="G3" s="3"/>
      <c r="H3" s="3"/>
      <c r="I3" s="3"/>
      <c r="J3" s="3" t="s">
        <v>109</v>
      </c>
      <c r="K3" s="3">
        <v>1</v>
      </c>
      <c r="L3" s="3">
        <v>1</v>
      </c>
    </row>
    <row r="4" spans="1:12" x14ac:dyDescent="0.25">
      <c r="A4" t="str">
        <f t="shared" ref="A4:A71" si="1">CONCATENATE($G4,"-",$H4,"-",$I4)</f>
        <v>E1.2-3-0</v>
      </c>
      <c r="B4" t="str">
        <f t="shared" si="0"/>
        <v>E1.2-3-1</v>
      </c>
      <c r="C4" t="s">
        <v>2875</v>
      </c>
      <c r="D4" t="s">
        <v>2942</v>
      </c>
      <c r="E4" t="s">
        <v>3010</v>
      </c>
      <c r="F4" t="s">
        <v>1858</v>
      </c>
      <c r="G4" s="3" t="s">
        <v>109</v>
      </c>
      <c r="H4" s="3">
        <v>3</v>
      </c>
      <c r="I4" s="3">
        <v>0</v>
      </c>
      <c r="J4" s="3" t="s">
        <v>109</v>
      </c>
      <c r="K4" s="3">
        <v>3</v>
      </c>
      <c r="L4" s="3">
        <v>1</v>
      </c>
    </row>
    <row r="5" spans="1:12" x14ac:dyDescent="0.25">
      <c r="A5" t="str">
        <f t="shared" si="1"/>
        <v>E1.2-4-0</v>
      </c>
      <c r="B5" t="str">
        <f t="shared" si="0"/>
        <v>E1.2-4-1</v>
      </c>
      <c r="C5" t="s">
        <v>2876</v>
      </c>
      <c r="D5" t="s">
        <v>2943</v>
      </c>
      <c r="E5" t="s">
        <v>3011</v>
      </c>
      <c r="F5" t="s">
        <v>1859</v>
      </c>
      <c r="G5" s="3" t="s">
        <v>109</v>
      </c>
      <c r="H5" s="3">
        <v>4</v>
      </c>
      <c r="I5" s="3">
        <v>0</v>
      </c>
      <c r="J5" s="3" t="s">
        <v>109</v>
      </c>
      <c r="K5" s="3">
        <v>4</v>
      </c>
      <c r="L5" s="3">
        <v>1</v>
      </c>
    </row>
    <row r="6" spans="1:12" x14ac:dyDescent="0.25">
      <c r="A6" t="str">
        <f t="shared" si="1"/>
        <v>E1.3-2-0</v>
      </c>
      <c r="B6" t="str">
        <f t="shared" si="0"/>
        <v>E1.3-2-1</v>
      </c>
      <c r="C6" t="s">
        <v>2877</v>
      </c>
      <c r="D6" t="s">
        <v>2944</v>
      </c>
      <c r="E6" t="s">
        <v>3012</v>
      </c>
      <c r="F6" t="s">
        <v>1860</v>
      </c>
      <c r="G6" s="3" t="s">
        <v>110</v>
      </c>
      <c r="H6" s="3">
        <v>2</v>
      </c>
      <c r="I6" s="3">
        <v>0</v>
      </c>
      <c r="J6" s="3" t="s">
        <v>110</v>
      </c>
      <c r="K6" s="3">
        <v>2</v>
      </c>
      <c r="L6" s="3">
        <v>1</v>
      </c>
    </row>
    <row r="7" spans="1:12" x14ac:dyDescent="0.25">
      <c r="B7" t="str">
        <f t="shared" si="0"/>
        <v>E1.3-1-1</v>
      </c>
      <c r="E7" t="s">
        <v>3012</v>
      </c>
      <c r="F7" t="s">
        <v>1860</v>
      </c>
      <c r="G7" s="3"/>
      <c r="H7" s="3"/>
      <c r="I7" s="3"/>
      <c r="J7" s="3" t="s">
        <v>110</v>
      </c>
      <c r="K7" s="3">
        <v>1</v>
      </c>
      <c r="L7" s="3">
        <v>1</v>
      </c>
    </row>
    <row r="8" spans="1:12" x14ac:dyDescent="0.25">
      <c r="A8" t="str">
        <f t="shared" si="1"/>
        <v>E1.3-3-0</v>
      </c>
      <c r="B8" t="str">
        <f t="shared" si="0"/>
        <v>E1.3-3-1</v>
      </c>
      <c r="C8" t="s">
        <v>2878</v>
      </c>
      <c r="D8" t="s">
        <v>2945</v>
      </c>
      <c r="E8" t="s">
        <v>3013</v>
      </c>
      <c r="F8" t="s">
        <v>1861</v>
      </c>
      <c r="G8" s="3" t="s">
        <v>110</v>
      </c>
      <c r="H8" s="3">
        <v>3</v>
      </c>
      <c r="I8" s="3">
        <v>0</v>
      </c>
      <c r="J8" s="3" t="s">
        <v>110</v>
      </c>
      <c r="K8" s="3">
        <v>3</v>
      </c>
      <c r="L8" s="3">
        <v>1</v>
      </c>
    </row>
    <row r="9" spans="1:12" x14ac:dyDescent="0.25">
      <c r="A9" t="str">
        <f t="shared" si="1"/>
        <v>E1.3-4-0</v>
      </c>
      <c r="B9" t="str">
        <f t="shared" si="0"/>
        <v>E1.3-4-1</v>
      </c>
      <c r="C9" t="s">
        <v>2879</v>
      </c>
      <c r="D9" t="s">
        <v>2946</v>
      </c>
      <c r="E9" t="s">
        <v>3014</v>
      </c>
      <c r="F9" t="s">
        <v>1862</v>
      </c>
      <c r="G9" s="3" t="s">
        <v>110</v>
      </c>
      <c r="H9" s="3">
        <v>4</v>
      </c>
      <c r="I9" s="3">
        <v>0</v>
      </c>
      <c r="J9" s="3" t="s">
        <v>110</v>
      </c>
      <c r="K9" s="3">
        <v>4</v>
      </c>
      <c r="L9" s="3">
        <v>1</v>
      </c>
    </row>
    <row r="10" spans="1:12" x14ac:dyDescent="0.25">
      <c r="A10" t="str">
        <f t="shared" si="1"/>
        <v>E13-2-0</v>
      </c>
      <c r="B10" t="str">
        <f t="shared" si="0"/>
        <v>E13-2-1</v>
      </c>
      <c r="C10" t="s">
        <v>2880</v>
      </c>
      <c r="D10" t="s">
        <v>2947</v>
      </c>
      <c r="E10" t="s">
        <v>3015</v>
      </c>
      <c r="F10" t="s">
        <v>851</v>
      </c>
      <c r="G10" s="3" t="s">
        <v>122</v>
      </c>
      <c r="H10" s="3">
        <v>2</v>
      </c>
      <c r="I10" s="3">
        <v>0</v>
      </c>
      <c r="J10" s="3" t="s">
        <v>122</v>
      </c>
      <c r="K10" s="3">
        <v>2</v>
      </c>
      <c r="L10" s="3">
        <v>1</v>
      </c>
    </row>
    <row r="11" spans="1:12" x14ac:dyDescent="0.25">
      <c r="B11" t="str">
        <f t="shared" si="0"/>
        <v>E13-1-1</v>
      </c>
      <c r="E11" t="s">
        <v>3015</v>
      </c>
      <c r="F11" t="s">
        <v>851</v>
      </c>
      <c r="G11" s="3"/>
      <c r="H11" s="3"/>
      <c r="I11" s="3"/>
      <c r="J11" s="3" t="s">
        <v>122</v>
      </c>
      <c r="K11" s="3">
        <v>1</v>
      </c>
      <c r="L11" s="3">
        <v>1</v>
      </c>
    </row>
    <row r="12" spans="1:12" x14ac:dyDescent="0.25">
      <c r="A12" t="str">
        <f t="shared" si="1"/>
        <v>E13-3-0</v>
      </c>
      <c r="B12" t="str">
        <f t="shared" si="0"/>
        <v>E13-3-1</v>
      </c>
      <c r="C12" t="s">
        <v>2881</v>
      </c>
      <c r="D12" t="s">
        <v>2948</v>
      </c>
      <c r="E12" t="s">
        <v>3016</v>
      </c>
      <c r="F12" t="s">
        <v>852</v>
      </c>
      <c r="G12" s="3" t="s">
        <v>122</v>
      </c>
      <c r="H12" s="3">
        <v>3</v>
      </c>
      <c r="I12" s="3">
        <v>0</v>
      </c>
      <c r="J12" s="3" t="s">
        <v>122</v>
      </c>
      <c r="K12" s="3">
        <v>3</v>
      </c>
      <c r="L12" s="3">
        <v>1</v>
      </c>
    </row>
    <row r="13" spans="1:12" x14ac:dyDescent="0.25">
      <c r="A13" t="str">
        <f t="shared" si="1"/>
        <v>E13-4-0</v>
      </c>
      <c r="B13" t="str">
        <f t="shared" si="0"/>
        <v>E13-4-1</v>
      </c>
      <c r="C13" t="s">
        <v>2882</v>
      </c>
      <c r="D13" t="s">
        <v>2949</v>
      </c>
      <c r="E13" t="s">
        <v>3017</v>
      </c>
      <c r="F13" t="s">
        <v>853</v>
      </c>
      <c r="G13" s="3" t="s">
        <v>122</v>
      </c>
      <c r="H13" s="3">
        <v>4</v>
      </c>
      <c r="I13" s="3">
        <v>0</v>
      </c>
      <c r="J13" s="3" t="s">
        <v>122</v>
      </c>
      <c r="K13" s="3">
        <v>4</v>
      </c>
      <c r="L13" s="3">
        <v>1</v>
      </c>
    </row>
    <row r="14" spans="1:12" x14ac:dyDescent="0.25">
      <c r="A14" t="str">
        <f t="shared" si="1"/>
        <v>E13-5-0</v>
      </c>
      <c r="B14" t="str">
        <f t="shared" si="0"/>
        <v>E13-5-1</v>
      </c>
      <c r="C14" t="s">
        <v>2883</v>
      </c>
      <c r="D14" t="s">
        <v>2950</v>
      </c>
      <c r="E14" t="s">
        <v>3018</v>
      </c>
      <c r="F14" t="s">
        <v>854</v>
      </c>
      <c r="G14" s="3" t="s">
        <v>122</v>
      </c>
      <c r="H14" s="3">
        <v>5</v>
      </c>
      <c r="I14" s="3">
        <v>0</v>
      </c>
      <c r="J14" s="3" t="s">
        <v>122</v>
      </c>
      <c r="K14" s="3">
        <v>5</v>
      </c>
      <c r="L14" s="3">
        <v>1</v>
      </c>
    </row>
    <row r="15" spans="1:12" x14ac:dyDescent="0.25">
      <c r="A15" t="str">
        <f t="shared" si="1"/>
        <v>E13-6-0</v>
      </c>
      <c r="B15" t="str">
        <f t="shared" si="0"/>
        <v>E13-6-1</v>
      </c>
      <c r="C15" t="s">
        <v>2884</v>
      </c>
      <c r="D15" t="s">
        <v>2951</v>
      </c>
      <c r="E15" t="s">
        <v>3019</v>
      </c>
      <c r="F15" t="s">
        <v>855</v>
      </c>
      <c r="G15" s="3" t="s">
        <v>122</v>
      </c>
      <c r="H15" s="3">
        <v>6</v>
      </c>
      <c r="I15" s="3">
        <v>0</v>
      </c>
      <c r="J15" s="3" t="s">
        <v>122</v>
      </c>
      <c r="K15" s="3">
        <v>6</v>
      </c>
      <c r="L15" s="3">
        <v>1</v>
      </c>
    </row>
    <row r="16" spans="1:12" x14ac:dyDescent="0.25">
      <c r="A16" t="str">
        <f t="shared" si="1"/>
        <v>E13-7-0</v>
      </c>
      <c r="B16" t="str">
        <f t="shared" si="0"/>
        <v>E13-7-1</v>
      </c>
      <c r="C16" t="s">
        <v>2885</v>
      </c>
      <c r="D16" t="s">
        <v>2952</v>
      </c>
      <c r="E16" t="s">
        <v>3020</v>
      </c>
      <c r="F16" t="s">
        <v>856</v>
      </c>
      <c r="G16" s="3" t="s">
        <v>122</v>
      </c>
      <c r="H16" s="3">
        <v>7</v>
      </c>
      <c r="I16" s="3">
        <v>0</v>
      </c>
      <c r="J16" s="3" t="s">
        <v>122</v>
      </c>
      <c r="K16" s="3">
        <v>7</v>
      </c>
      <c r="L16" s="3">
        <v>1</v>
      </c>
    </row>
    <row r="17" spans="1:12" x14ac:dyDescent="0.25">
      <c r="A17" t="str">
        <f t="shared" si="1"/>
        <v>E13-8-0</v>
      </c>
      <c r="B17" t="str">
        <f t="shared" si="0"/>
        <v>E13-8-1</v>
      </c>
      <c r="C17" t="s">
        <v>2886</v>
      </c>
      <c r="D17" t="s">
        <v>2953</v>
      </c>
      <c r="E17" t="s">
        <v>3021</v>
      </c>
      <c r="F17" t="s">
        <v>857</v>
      </c>
      <c r="G17" s="3" t="s">
        <v>122</v>
      </c>
      <c r="H17" s="3">
        <v>8</v>
      </c>
      <c r="I17" s="3">
        <v>0</v>
      </c>
      <c r="J17" s="3" t="s">
        <v>122</v>
      </c>
      <c r="K17" s="3">
        <v>8</v>
      </c>
      <c r="L17" s="3">
        <v>1</v>
      </c>
    </row>
    <row r="18" spans="1:12" x14ac:dyDescent="0.25">
      <c r="A18" t="str">
        <f t="shared" si="1"/>
        <v>E13-9-0</v>
      </c>
      <c r="B18" t="str">
        <f t="shared" si="0"/>
        <v>E13-9-1</v>
      </c>
      <c r="C18" t="s">
        <v>2887</v>
      </c>
      <c r="D18" t="s">
        <v>2954</v>
      </c>
      <c r="E18" t="s">
        <v>3022</v>
      </c>
      <c r="F18" t="s">
        <v>858</v>
      </c>
      <c r="G18" s="3" t="s">
        <v>122</v>
      </c>
      <c r="H18" s="3">
        <v>9</v>
      </c>
      <c r="I18" s="3">
        <v>0</v>
      </c>
      <c r="J18" s="3" t="s">
        <v>122</v>
      </c>
      <c r="K18" s="3">
        <v>9</v>
      </c>
      <c r="L18" s="3">
        <v>1</v>
      </c>
    </row>
    <row r="19" spans="1:12" x14ac:dyDescent="0.25">
      <c r="A19" t="str">
        <f t="shared" si="1"/>
        <v>E15.1-1-0</v>
      </c>
      <c r="B19" t="str">
        <f t="shared" si="0"/>
        <v>E15.1-1-1</v>
      </c>
      <c r="C19" t="s">
        <v>2888</v>
      </c>
      <c r="D19" t="s">
        <v>2955</v>
      </c>
      <c r="E19" t="s">
        <v>3023</v>
      </c>
      <c r="F19" t="s">
        <v>1863</v>
      </c>
      <c r="G19" s="3" t="s">
        <v>365</v>
      </c>
      <c r="H19" s="3">
        <v>1</v>
      </c>
      <c r="I19" s="3">
        <v>0</v>
      </c>
      <c r="J19" s="3" t="s">
        <v>365</v>
      </c>
      <c r="K19" s="3">
        <v>1</v>
      </c>
      <c r="L19" s="3">
        <v>1</v>
      </c>
    </row>
    <row r="20" spans="1:12" x14ac:dyDescent="0.25">
      <c r="A20" t="str">
        <f t="shared" si="1"/>
        <v>E15-1-0</v>
      </c>
      <c r="B20" t="str">
        <f t="shared" si="0"/>
        <v>E15-1-1</v>
      </c>
      <c r="C20" t="s">
        <v>2889</v>
      </c>
      <c r="D20" t="s">
        <v>2956</v>
      </c>
      <c r="E20" t="s">
        <v>3024</v>
      </c>
      <c r="F20" t="s">
        <v>1864</v>
      </c>
      <c r="G20" s="3" t="s">
        <v>123</v>
      </c>
      <c r="H20" s="3">
        <v>1</v>
      </c>
      <c r="I20" s="3">
        <v>0</v>
      </c>
      <c r="J20" s="3" t="s">
        <v>123</v>
      </c>
      <c r="K20" s="3">
        <v>1</v>
      </c>
      <c r="L20" s="3">
        <v>1</v>
      </c>
    </row>
    <row r="21" spans="1:12" x14ac:dyDescent="0.25">
      <c r="A21" t="str">
        <f t="shared" si="1"/>
        <v>E15.2-1-0</v>
      </c>
      <c r="B21" t="str">
        <f t="shared" si="0"/>
        <v>E15.2-1-1</v>
      </c>
      <c r="C21" t="s">
        <v>2890</v>
      </c>
      <c r="D21" t="s">
        <v>2957</v>
      </c>
      <c r="E21" t="s">
        <v>3025</v>
      </c>
      <c r="F21" t="s">
        <v>1865</v>
      </c>
      <c r="G21" s="3" t="s">
        <v>366</v>
      </c>
      <c r="H21" s="3">
        <v>1</v>
      </c>
      <c r="I21" s="3">
        <v>0</v>
      </c>
      <c r="J21" s="3" t="s">
        <v>366</v>
      </c>
      <c r="K21" s="3">
        <v>1</v>
      </c>
      <c r="L21" s="3">
        <v>1</v>
      </c>
    </row>
    <row r="22" spans="1:12" x14ac:dyDescent="0.25">
      <c r="A22" t="str">
        <f t="shared" si="1"/>
        <v>E15-2-0</v>
      </c>
      <c r="B22" t="str">
        <f t="shared" si="0"/>
        <v>E15-2-1</v>
      </c>
      <c r="C22" t="s">
        <v>2891</v>
      </c>
      <c r="D22" t="s">
        <v>2958</v>
      </c>
      <c r="E22" t="s">
        <v>3026</v>
      </c>
      <c r="F22" t="s">
        <v>1866</v>
      </c>
      <c r="G22" s="3" t="s">
        <v>123</v>
      </c>
      <c r="H22" s="3">
        <v>2</v>
      </c>
      <c r="I22" s="3">
        <v>0</v>
      </c>
      <c r="J22" s="3" t="s">
        <v>123</v>
      </c>
      <c r="K22" s="3">
        <v>2</v>
      </c>
      <c r="L22" s="3">
        <v>1</v>
      </c>
    </row>
    <row r="23" spans="1:12" x14ac:dyDescent="0.25">
      <c r="A23" t="str">
        <f t="shared" si="1"/>
        <v>E15-3-0</v>
      </c>
      <c r="B23" t="str">
        <f t="shared" si="0"/>
        <v>E15-3-1</v>
      </c>
      <c r="C23" t="s">
        <v>2892</v>
      </c>
      <c r="D23" t="s">
        <v>2959</v>
      </c>
      <c r="E23" t="s">
        <v>3027</v>
      </c>
      <c r="F23" t="s">
        <v>1867</v>
      </c>
      <c r="G23" s="3" t="s">
        <v>123</v>
      </c>
      <c r="H23" s="3">
        <v>3</v>
      </c>
      <c r="I23" s="3">
        <v>0</v>
      </c>
      <c r="J23" s="3" t="s">
        <v>123</v>
      </c>
      <c r="K23" s="3">
        <v>3</v>
      </c>
      <c r="L23" s="3">
        <v>1</v>
      </c>
    </row>
    <row r="24" spans="1:12" x14ac:dyDescent="0.25">
      <c r="A24" t="str">
        <f t="shared" si="1"/>
        <v>E15-4-0</v>
      </c>
      <c r="B24" t="str">
        <f t="shared" si="0"/>
        <v>E15-4-1</v>
      </c>
      <c r="C24" t="s">
        <v>2893</v>
      </c>
      <c r="D24" t="s">
        <v>2960</v>
      </c>
      <c r="E24" t="s">
        <v>3028</v>
      </c>
      <c r="F24" t="s">
        <v>1868</v>
      </c>
      <c r="G24" s="3" t="s">
        <v>123</v>
      </c>
      <c r="H24" s="3">
        <v>4</v>
      </c>
      <c r="I24" s="3">
        <v>0</v>
      </c>
      <c r="J24" s="3" t="s">
        <v>123</v>
      </c>
      <c r="K24" s="3">
        <v>4</v>
      </c>
      <c r="L24" s="3">
        <v>1</v>
      </c>
    </row>
    <row r="25" spans="1:12" x14ac:dyDescent="0.25">
      <c r="A25" t="str">
        <f t="shared" si="1"/>
        <v>E2.7-2-0</v>
      </c>
      <c r="B25" t="str">
        <f t="shared" si="0"/>
        <v>E2.7-2-1</v>
      </c>
      <c r="C25" t="s">
        <v>2894</v>
      </c>
      <c r="D25" t="s">
        <v>2961</v>
      </c>
      <c r="E25" t="s">
        <v>3029</v>
      </c>
      <c r="F25" t="s">
        <v>1869</v>
      </c>
      <c r="G25" s="3" t="s">
        <v>142</v>
      </c>
      <c r="H25" s="3">
        <v>2</v>
      </c>
      <c r="I25" s="3">
        <v>0</v>
      </c>
      <c r="J25" s="3" t="s">
        <v>142</v>
      </c>
      <c r="K25" s="3">
        <v>2</v>
      </c>
      <c r="L25" s="3">
        <v>1</v>
      </c>
    </row>
    <row r="26" spans="1:12" x14ac:dyDescent="0.25">
      <c r="B26" t="str">
        <f t="shared" si="0"/>
        <v>E2.7-1-1</v>
      </c>
      <c r="E26" t="s">
        <v>3029</v>
      </c>
      <c r="F26" t="s">
        <v>1869</v>
      </c>
      <c r="G26" s="3"/>
      <c r="H26" s="3"/>
      <c r="I26" s="3"/>
      <c r="J26" s="3" t="s">
        <v>142</v>
      </c>
      <c r="K26" s="3">
        <v>1</v>
      </c>
      <c r="L26" s="3">
        <v>1</v>
      </c>
    </row>
    <row r="27" spans="1:12" x14ac:dyDescent="0.25">
      <c r="A27" t="str">
        <f t="shared" si="1"/>
        <v>E2.8-1-0</v>
      </c>
      <c r="B27" t="str">
        <f t="shared" si="0"/>
        <v>E2.8-1-1</v>
      </c>
      <c r="C27" t="s">
        <v>2895</v>
      </c>
      <c r="D27" t="s">
        <v>2962</v>
      </c>
      <c r="E27" t="s">
        <v>3030</v>
      </c>
      <c r="F27" t="s">
        <v>1870</v>
      </c>
      <c r="G27" s="3" t="s">
        <v>143</v>
      </c>
      <c r="H27" s="3">
        <v>1</v>
      </c>
      <c r="I27" s="3">
        <v>0</v>
      </c>
      <c r="J27" s="3" t="s">
        <v>143</v>
      </c>
      <c r="K27" s="3">
        <v>1</v>
      </c>
      <c r="L27" s="3">
        <v>1</v>
      </c>
    </row>
    <row r="28" spans="1:12" x14ac:dyDescent="0.25">
      <c r="A28" t="str">
        <f t="shared" si="1"/>
        <v>E2.8-2-0</v>
      </c>
      <c r="B28" t="str">
        <f t="shared" si="0"/>
        <v>E2.8-2-1</v>
      </c>
      <c r="C28" t="s">
        <v>2896</v>
      </c>
      <c r="D28" t="s">
        <v>2963</v>
      </c>
      <c r="E28" t="s">
        <v>3031</v>
      </c>
      <c r="F28" t="s">
        <v>1871</v>
      </c>
      <c r="G28" s="3" t="s">
        <v>143</v>
      </c>
      <c r="H28" s="3">
        <v>2</v>
      </c>
      <c r="I28" s="3">
        <v>0</v>
      </c>
      <c r="J28" s="3" t="s">
        <v>143</v>
      </c>
      <c r="K28" s="3">
        <v>2</v>
      </c>
      <c r="L28" s="3">
        <v>1</v>
      </c>
    </row>
    <row r="29" spans="1:12" x14ac:dyDescent="0.25">
      <c r="A29" t="str">
        <f t="shared" si="1"/>
        <v>E3.2-1-0</v>
      </c>
      <c r="B29" t="str">
        <f t="shared" si="0"/>
        <v>E3.2-1-1</v>
      </c>
      <c r="C29" t="s">
        <v>2897</v>
      </c>
      <c r="D29" t="s">
        <v>2964</v>
      </c>
      <c r="E29" t="s">
        <v>3032</v>
      </c>
      <c r="F29" t="s">
        <v>1872</v>
      </c>
      <c r="G29" s="3" t="s">
        <v>164</v>
      </c>
      <c r="H29" s="3">
        <v>1</v>
      </c>
      <c r="I29" s="3">
        <v>0</v>
      </c>
      <c r="J29" s="3" t="s">
        <v>164</v>
      </c>
      <c r="K29" s="3">
        <v>1</v>
      </c>
      <c r="L29" s="3">
        <v>1</v>
      </c>
    </row>
    <row r="30" spans="1:12" x14ac:dyDescent="0.25">
      <c r="A30" t="str">
        <f t="shared" si="1"/>
        <v>E3.2-2-0</v>
      </c>
      <c r="B30" t="str">
        <f t="shared" si="0"/>
        <v>E3.2-2-1</v>
      </c>
      <c r="C30" t="s">
        <v>2898</v>
      </c>
      <c r="D30" t="s">
        <v>2965</v>
      </c>
      <c r="E30" t="s">
        <v>3033</v>
      </c>
      <c r="F30" t="s">
        <v>1873</v>
      </c>
      <c r="G30" s="3" t="s">
        <v>164</v>
      </c>
      <c r="H30" s="3">
        <v>2</v>
      </c>
      <c r="I30" s="3">
        <v>0</v>
      </c>
      <c r="J30" s="3" t="s">
        <v>164</v>
      </c>
      <c r="K30" s="3">
        <v>2</v>
      </c>
      <c r="L30" s="3">
        <v>1</v>
      </c>
    </row>
    <row r="31" spans="1:12" x14ac:dyDescent="0.25">
      <c r="A31" t="str">
        <f t="shared" si="1"/>
        <v>E3.2-3-0</v>
      </c>
      <c r="B31" t="str">
        <f t="shared" si="0"/>
        <v>E3.2-3-1</v>
      </c>
      <c r="C31" t="s">
        <v>2899</v>
      </c>
      <c r="D31" t="s">
        <v>2966</v>
      </c>
      <c r="E31" t="s">
        <v>3034</v>
      </c>
      <c r="F31" t="s">
        <v>1874</v>
      </c>
      <c r="G31" s="3" t="s">
        <v>164</v>
      </c>
      <c r="H31" s="3">
        <v>3</v>
      </c>
      <c r="I31" s="3">
        <v>0</v>
      </c>
      <c r="J31" s="3" t="s">
        <v>164</v>
      </c>
      <c r="K31" s="3">
        <v>3</v>
      </c>
      <c r="L31" s="3">
        <v>1</v>
      </c>
    </row>
    <row r="32" spans="1:12" x14ac:dyDescent="0.25">
      <c r="A32" t="str">
        <f t="shared" si="1"/>
        <v>E3.2-4-0</v>
      </c>
      <c r="B32" t="str">
        <f t="shared" si="0"/>
        <v>E3.2-4-1</v>
      </c>
      <c r="C32" t="s">
        <v>2900</v>
      </c>
      <c r="D32" t="s">
        <v>2967</v>
      </c>
      <c r="E32" t="s">
        <v>3035</v>
      </c>
      <c r="F32" t="s">
        <v>1875</v>
      </c>
      <c r="G32" s="3" t="s">
        <v>164</v>
      </c>
      <c r="H32" s="3">
        <v>4</v>
      </c>
      <c r="I32" s="3">
        <v>0</v>
      </c>
      <c r="J32" s="3" t="s">
        <v>164</v>
      </c>
      <c r="K32" s="3">
        <v>4</v>
      </c>
      <c r="L32" s="3">
        <v>1</v>
      </c>
    </row>
    <row r="33" spans="1:12" x14ac:dyDescent="0.25">
      <c r="A33" t="str">
        <f t="shared" si="1"/>
        <v>E3.2-5-0</v>
      </c>
      <c r="B33" t="str">
        <f t="shared" si="0"/>
        <v>E3.2-5-1</v>
      </c>
      <c r="C33" t="s">
        <v>2901</v>
      </c>
      <c r="D33" t="s">
        <v>2968</v>
      </c>
      <c r="E33" t="s">
        <v>3036</v>
      </c>
      <c r="F33" t="s">
        <v>1876</v>
      </c>
      <c r="G33" s="3" t="s">
        <v>164</v>
      </c>
      <c r="H33" s="3">
        <v>5</v>
      </c>
      <c r="I33" s="3">
        <v>0</v>
      </c>
      <c r="J33" s="3" t="s">
        <v>164</v>
      </c>
      <c r="K33" s="3">
        <v>5</v>
      </c>
      <c r="L33" s="3">
        <v>1</v>
      </c>
    </row>
    <row r="34" spans="1:12" x14ac:dyDescent="0.25">
      <c r="A34" t="str">
        <f t="shared" si="1"/>
        <v>E3.2-6-0</v>
      </c>
      <c r="B34" t="str">
        <f t="shared" si="0"/>
        <v>E3.2-6-1</v>
      </c>
      <c r="C34" t="s">
        <v>2902</v>
      </c>
      <c r="D34" t="s">
        <v>2969</v>
      </c>
      <c r="E34" t="s">
        <v>3037</v>
      </c>
      <c r="F34" t="s">
        <v>1877</v>
      </c>
      <c r="G34" s="3" t="s">
        <v>164</v>
      </c>
      <c r="H34" s="3">
        <v>6</v>
      </c>
      <c r="I34" s="3">
        <v>0</v>
      </c>
      <c r="J34" s="3" t="s">
        <v>164</v>
      </c>
      <c r="K34" s="3">
        <v>6</v>
      </c>
      <c r="L34" s="3">
        <v>1</v>
      </c>
    </row>
    <row r="35" spans="1:12" x14ac:dyDescent="0.25">
      <c r="A35" t="str">
        <f t="shared" si="1"/>
        <v>E3.2-7-0</v>
      </c>
      <c r="B35" t="str">
        <f t="shared" si="0"/>
        <v>E3.2-7-1</v>
      </c>
      <c r="C35" t="s">
        <v>2903</v>
      </c>
      <c r="D35" t="s">
        <v>2970</v>
      </c>
      <c r="E35" t="s">
        <v>3038</v>
      </c>
      <c r="F35" t="s">
        <v>1878</v>
      </c>
      <c r="G35" s="3" t="s">
        <v>164</v>
      </c>
      <c r="H35" s="3">
        <v>7</v>
      </c>
      <c r="I35" s="3">
        <v>0</v>
      </c>
      <c r="J35" s="3" t="s">
        <v>164</v>
      </c>
      <c r="K35" s="3">
        <v>7</v>
      </c>
      <c r="L35" s="3">
        <v>1</v>
      </c>
    </row>
    <row r="36" spans="1:12" x14ac:dyDescent="0.25">
      <c r="A36" t="str">
        <f t="shared" si="1"/>
        <v>E3.2-8-0</v>
      </c>
      <c r="B36" t="str">
        <f t="shared" si="0"/>
        <v>E3.2-8-1</v>
      </c>
      <c r="C36" t="s">
        <v>2904</v>
      </c>
      <c r="D36" t="s">
        <v>2971</v>
      </c>
      <c r="E36" t="s">
        <v>3039</v>
      </c>
      <c r="F36" t="s">
        <v>1879</v>
      </c>
      <c r="G36" s="3" t="s">
        <v>164</v>
      </c>
      <c r="H36" s="3">
        <v>8</v>
      </c>
      <c r="I36" s="3">
        <v>0</v>
      </c>
      <c r="J36" s="3" t="s">
        <v>164</v>
      </c>
      <c r="K36" s="3">
        <v>8</v>
      </c>
      <c r="L36" s="3">
        <v>1</v>
      </c>
    </row>
    <row r="37" spans="1:12" x14ac:dyDescent="0.25">
      <c r="A37" t="str">
        <f t="shared" si="1"/>
        <v>E3.2-9-0</v>
      </c>
      <c r="B37" t="str">
        <f t="shared" si="0"/>
        <v>E3.2-9-1</v>
      </c>
      <c r="C37" t="s">
        <v>2905</v>
      </c>
      <c r="D37" t="s">
        <v>2972</v>
      </c>
      <c r="E37" t="s">
        <v>3040</v>
      </c>
      <c r="F37" t="s">
        <v>1880</v>
      </c>
      <c r="G37" s="3" t="s">
        <v>164</v>
      </c>
      <c r="H37" s="3">
        <v>9</v>
      </c>
      <c r="I37" s="3">
        <v>0</v>
      </c>
      <c r="J37" s="3" t="s">
        <v>164</v>
      </c>
      <c r="K37" s="3">
        <v>9</v>
      </c>
      <c r="L37" s="3">
        <v>1</v>
      </c>
    </row>
    <row r="38" spans="1:12" x14ac:dyDescent="0.25">
      <c r="A38" t="str">
        <f t="shared" si="1"/>
        <v>E3.3-1-0</v>
      </c>
      <c r="B38" t="str">
        <f t="shared" si="0"/>
        <v>E3.3-1-1</v>
      </c>
      <c r="C38" t="s">
        <v>2906</v>
      </c>
      <c r="D38" t="s">
        <v>2973</v>
      </c>
      <c r="E38" t="s">
        <v>3041</v>
      </c>
      <c r="F38" t="s">
        <v>1881</v>
      </c>
      <c r="G38" s="3" t="s">
        <v>170</v>
      </c>
      <c r="H38" s="3">
        <v>1</v>
      </c>
      <c r="I38" s="3">
        <v>0</v>
      </c>
      <c r="J38" s="3" t="s">
        <v>170</v>
      </c>
      <c r="K38" s="3">
        <v>1</v>
      </c>
      <c r="L38" s="3">
        <v>1</v>
      </c>
    </row>
    <row r="39" spans="1:12" x14ac:dyDescent="0.25">
      <c r="A39" t="str">
        <f t="shared" si="1"/>
        <v>E3.3-2-0</v>
      </c>
      <c r="B39" t="str">
        <f t="shared" si="0"/>
        <v>E3.3-2-1</v>
      </c>
      <c r="C39" t="s">
        <v>2907</v>
      </c>
      <c r="D39" t="s">
        <v>2974</v>
      </c>
      <c r="E39" t="s">
        <v>3042</v>
      </c>
      <c r="F39" t="s">
        <v>1882</v>
      </c>
      <c r="G39" s="3" t="s">
        <v>170</v>
      </c>
      <c r="H39" s="3">
        <v>2</v>
      </c>
      <c r="I39" s="3">
        <v>0</v>
      </c>
      <c r="J39" s="3" t="s">
        <v>170</v>
      </c>
      <c r="K39" s="3">
        <v>2</v>
      </c>
      <c r="L39" s="3">
        <v>1</v>
      </c>
    </row>
    <row r="40" spans="1:12" x14ac:dyDescent="0.25">
      <c r="A40" t="str">
        <f t="shared" si="1"/>
        <v>E3.4-1-0</v>
      </c>
      <c r="B40" t="str">
        <f t="shared" si="0"/>
        <v>E3.4-1-1</v>
      </c>
      <c r="C40" t="s">
        <v>2908</v>
      </c>
      <c r="D40" t="s">
        <v>2975</v>
      </c>
      <c r="E40" t="s">
        <v>3043</v>
      </c>
      <c r="F40" t="s">
        <v>1883</v>
      </c>
      <c r="G40" s="3" t="s">
        <v>1391</v>
      </c>
      <c r="H40" s="3">
        <v>1</v>
      </c>
      <c r="I40" s="3">
        <v>0</v>
      </c>
      <c r="J40" s="3" t="s">
        <v>1391</v>
      </c>
      <c r="K40" s="3">
        <v>1</v>
      </c>
      <c r="L40" s="3">
        <v>1</v>
      </c>
    </row>
    <row r="41" spans="1:12" x14ac:dyDescent="0.25">
      <c r="A41" t="str">
        <f t="shared" si="1"/>
        <v>E3.4-2-0</v>
      </c>
      <c r="B41" t="str">
        <f t="shared" si="0"/>
        <v>E3.4-2-1</v>
      </c>
      <c r="C41" t="s">
        <v>2940</v>
      </c>
      <c r="D41" t="s">
        <v>2976</v>
      </c>
      <c r="E41" t="s">
        <v>3044</v>
      </c>
      <c r="F41" t="s">
        <v>1911</v>
      </c>
      <c r="G41" s="3" t="s">
        <v>1391</v>
      </c>
      <c r="H41" s="3">
        <v>2</v>
      </c>
      <c r="I41" s="3">
        <v>0</v>
      </c>
      <c r="J41" s="3" t="s">
        <v>1391</v>
      </c>
      <c r="K41" s="3">
        <v>2</v>
      </c>
      <c r="L41" s="3">
        <v>1</v>
      </c>
    </row>
    <row r="42" spans="1:12" x14ac:dyDescent="0.25">
      <c r="A42" t="str">
        <f t="shared" si="1"/>
        <v>E3.5-1-0</v>
      </c>
      <c r="B42" t="str">
        <f t="shared" si="0"/>
        <v>E3.5-1-1</v>
      </c>
      <c r="C42" t="s">
        <v>2909</v>
      </c>
      <c r="D42" t="s">
        <v>2977</v>
      </c>
      <c r="E42" t="s">
        <v>3045</v>
      </c>
      <c r="F42" t="s">
        <v>1884</v>
      </c>
      <c r="G42" s="3" t="s">
        <v>165</v>
      </c>
      <c r="H42" s="3">
        <v>1</v>
      </c>
      <c r="I42" s="3">
        <v>0</v>
      </c>
      <c r="J42" s="3" t="s">
        <v>165</v>
      </c>
      <c r="K42" s="3">
        <v>1</v>
      </c>
      <c r="L42" s="3">
        <v>1</v>
      </c>
    </row>
    <row r="43" spans="1:12" x14ac:dyDescent="0.25">
      <c r="A43" t="str">
        <f t="shared" si="1"/>
        <v>E3.5-2-0</v>
      </c>
      <c r="B43" t="str">
        <f t="shared" si="0"/>
        <v>E3.5-2-1</v>
      </c>
      <c r="C43" t="s">
        <v>2910</v>
      </c>
      <c r="D43" t="s">
        <v>2978</v>
      </c>
      <c r="E43" t="s">
        <v>3046</v>
      </c>
      <c r="F43" t="s">
        <v>1885</v>
      </c>
      <c r="G43" s="3" t="s">
        <v>165</v>
      </c>
      <c r="H43" s="3">
        <v>2</v>
      </c>
      <c r="I43" s="3">
        <v>0</v>
      </c>
      <c r="J43" s="3" t="s">
        <v>165</v>
      </c>
      <c r="K43" s="3">
        <v>2</v>
      </c>
      <c r="L43" s="3">
        <v>1</v>
      </c>
    </row>
    <row r="44" spans="1:12" x14ac:dyDescent="0.25">
      <c r="A44" t="str">
        <f t="shared" si="1"/>
        <v>E3.5-3-0</v>
      </c>
      <c r="B44" t="str">
        <f t="shared" si="0"/>
        <v>E3.5-3-1</v>
      </c>
      <c r="C44" t="s">
        <v>2911</v>
      </c>
      <c r="D44" t="s">
        <v>2979</v>
      </c>
      <c r="E44" t="s">
        <v>3047</v>
      </c>
      <c r="F44" t="s">
        <v>1886</v>
      </c>
      <c r="G44" s="3" t="s">
        <v>165</v>
      </c>
      <c r="H44" s="3">
        <v>3</v>
      </c>
      <c r="I44" s="3">
        <v>0</v>
      </c>
      <c r="J44" s="3" t="s">
        <v>165</v>
      </c>
      <c r="K44" s="3">
        <v>3</v>
      </c>
      <c r="L44" s="3">
        <v>1</v>
      </c>
    </row>
    <row r="45" spans="1:12" x14ac:dyDescent="0.25">
      <c r="A45" t="str">
        <f t="shared" si="1"/>
        <v>E3.5-4-0</v>
      </c>
      <c r="B45" t="str">
        <f t="shared" si="0"/>
        <v>E3.5-4-1</v>
      </c>
      <c r="C45" t="s">
        <v>2912</v>
      </c>
      <c r="D45" t="s">
        <v>2980</v>
      </c>
      <c r="E45" t="s">
        <v>3048</v>
      </c>
      <c r="F45" t="s">
        <v>1887</v>
      </c>
      <c r="G45" s="3" t="s">
        <v>165</v>
      </c>
      <c r="H45" s="3">
        <v>4</v>
      </c>
      <c r="I45" s="3">
        <v>0</v>
      </c>
      <c r="J45" s="3" t="s">
        <v>165</v>
      </c>
      <c r="K45" s="3">
        <v>4</v>
      </c>
      <c r="L45" s="3">
        <v>1</v>
      </c>
    </row>
    <row r="46" spans="1:12" x14ac:dyDescent="0.25">
      <c r="A46" t="str">
        <f t="shared" si="1"/>
        <v>E3.5-5-0</v>
      </c>
      <c r="B46" t="str">
        <f t="shared" si="0"/>
        <v>E3.5-5-1</v>
      </c>
      <c r="C46" t="s">
        <v>2913</v>
      </c>
      <c r="D46" t="s">
        <v>2981</v>
      </c>
      <c r="E46" t="s">
        <v>3049</v>
      </c>
      <c r="F46" t="s">
        <v>1888</v>
      </c>
      <c r="G46" s="3" t="s">
        <v>165</v>
      </c>
      <c r="H46" s="3">
        <v>5</v>
      </c>
      <c r="I46" s="3">
        <v>0</v>
      </c>
      <c r="J46" s="3" t="s">
        <v>165</v>
      </c>
      <c r="K46" s="3">
        <v>5</v>
      </c>
      <c r="L46" s="3">
        <v>1</v>
      </c>
    </row>
    <row r="47" spans="1:12" x14ac:dyDescent="0.25">
      <c r="A47" t="str">
        <f t="shared" si="1"/>
        <v>E3.5-6-0</v>
      </c>
      <c r="B47" t="str">
        <f t="shared" si="0"/>
        <v>E3.5-6-1</v>
      </c>
      <c r="C47" t="s">
        <v>2914</v>
      </c>
      <c r="D47" t="s">
        <v>2982</v>
      </c>
      <c r="E47" t="s">
        <v>3050</v>
      </c>
      <c r="F47" t="s">
        <v>1889</v>
      </c>
      <c r="G47" s="3" t="s">
        <v>165</v>
      </c>
      <c r="H47" s="3">
        <v>6</v>
      </c>
      <c r="I47" s="3">
        <v>0</v>
      </c>
      <c r="J47" s="3" t="s">
        <v>165</v>
      </c>
      <c r="K47" s="3">
        <v>6</v>
      </c>
      <c r="L47" s="3">
        <v>1</v>
      </c>
    </row>
    <row r="48" spans="1:12" x14ac:dyDescent="0.25">
      <c r="A48" t="str">
        <f t="shared" si="1"/>
        <v>E3.5-7-0</v>
      </c>
      <c r="B48" t="str">
        <f t="shared" si="0"/>
        <v>E3.5-7-1</v>
      </c>
      <c r="C48" t="s">
        <v>2915</v>
      </c>
      <c r="D48" t="s">
        <v>2983</v>
      </c>
      <c r="E48" t="s">
        <v>3051</v>
      </c>
      <c r="F48" t="s">
        <v>1890</v>
      </c>
      <c r="G48" s="3" t="s">
        <v>165</v>
      </c>
      <c r="H48" s="3">
        <v>7</v>
      </c>
      <c r="I48" s="3">
        <v>0</v>
      </c>
      <c r="J48" s="3" t="s">
        <v>165</v>
      </c>
      <c r="K48" s="3">
        <v>7</v>
      </c>
      <c r="L48" s="3">
        <v>1</v>
      </c>
    </row>
    <row r="49" spans="1:12" x14ac:dyDescent="0.25">
      <c r="A49" t="str">
        <f t="shared" si="1"/>
        <v>E3.5-8-0</v>
      </c>
      <c r="B49" t="str">
        <f t="shared" si="0"/>
        <v>E3.5-8-1</v>
      </c>
      <c r="C49" t="s">
        <v>2916</v>
      </c>
      <c r="D49" t="s">
        <v>2984</v>
      </c>
      <c r="E49" t="s">
        <v>3052</v>
      </c>
      <c r="F49" t="s">
        <v>1891</v>
      </c>
      <c r="G49" s="3" t="s">
        <v>165</v>
      </c>
      <c r="H49" s="3">
        <v>8</v>
      </c>
      <c r="I49" s="3">
        <v>0</v>
      </c>
      <c r="J49" s="3" t="s">
        <v>165</v>
      </c>
      <c r="K49" s="3">
        <v>8</v>
      </c>
      <c r="L49" s="3">
        <v>1</v>
      </c>
    </row>
    <row r="50" spans="1:12" x14ac:dyDescent="0.25">
      <c r="A50" t="str">
        <f t="shared" si="1"/>
        <v>E8.1-1-0</v>
      </c>
      <c r="B50" t="str">
        <f t="shared" si="0"/>
        <v>E8.1-1-1</v>
      </c>
      <c r="C50" t="s">
        <v>2917</v>
      </c>
      <c r="D50" t="s">
        <v>2985</v>
      </c>
      <c r="E50" t="s">
        <v>3053</v>
      </c>
      <c r="F50" t="s">
        <v>1892</v>
      </c>
      <c r="G50" s="3" t="s">
        <v>114</v>
      </c>
      <c r="H50" s="3">
        <v>1</v>
      </c>
      <c r="I50" s="3">
        <v>0</v>
      </c>
      <c r="J50" s="3" t="s">
        <v>114</v>
      </c>
      <c r="K50" s="3">
        <v>1</v>
      </c>
      <c r="L50" s="3">
        <v>1</v>
      </c>
    </row>
    <row r="51" spans="1:12" x14ac:dyDescent="0.25">
      <c r="A51" t="str">
        <f t="shared" si="1"/>
        <v>E8-1-0</v>
      </c>
      <c r="B51" t="str">
        <f t="shared" si="0"/>
        <v>E8-1-1</v>
      </c>
      <c r="C51" t="s">
        <v>2918</v>
      </c>
      <c r="D51" t="s">
        <v>2986</v>
      </c>
      <c r="E51" t="s">
        <v>3054</v>
      </c>
      <c r="F51" t="s">
        <v>1893</v>
      </c>
      <c r="G51" s="3" t="s">
        <v>113</v>
      </c>
      <c r="H51" s="3">
        <v>1</v>
      </c>
      <c r="I51" s="3">
        <v>0</v>
      </c>
      <c r="J51" s="3" t="s">
        <v>113</v>
      </c>
      <c r="K51" s="3">
        <v>1</v>
      </c>
      <c r="L51" s="3">
        <v>1</v>
      </c>
    </row>
    <row r="52" spans="1:12" x14ac:dyDescent="0.25">
      <c r="A52" t="str">
        <f t="shared" si="1"/>
        <v>E8-2-0</v>
      </c>
      <c r="B52" t="str">
        <f t="shared" si="0"/>
        <v>E8-2-1</v>
      </c>
      <c r="C52" t="s">
        <v>2919</v>
      </c>
      <c r="D52" t="s">
        <v>2987</v>
      </c>
      <c r="E52" t="s">
        <v>3055</v>
      </c>
      <c r="F52" t="s">
        <v>1894</v>
      </c>
      <c r="G52" s="3" t="s">
        <v>113</v>
      </c>
      <c r="H52" s="3">
        <v>2</v>
      </c>
      <c r="I52" s="3">
        <v>0</v>
      </c>
      <c r="J52" s="3" t="s">
        <v>113</v>
      </c>
      <c r="K52" s="3">
        <v>2</v>
      </c>
      <c r="L52" s="3">
        <v>1</v>
      </c>
    </row>
    <row r="53" spans="1:12" x14ac:dyDescent="0.25">
      <c r="A53" t="str">
        <f t="shared" si="1"/>
        <v>E8.3-1-0</v>
      </c>
      <c r="B53" t="str">
        <f t="shared" si="0"/>
        <v>E8.3-1-1</v>
      </c>
      <c r="C53" t="s">
        <v>2920</v>
      </c>
      <c r="D53" t="s">
        <v>2988</v>
      </c>
      <c r="E53" t="s">
        <v>3056</v>
      </c>
      <c r="F53" t="s">
        <v>1895</v>
      </c>
      <c r="G53" s="3" t="s">
        <v>116</v>
      </c>
      <c r="H53" s="3">
        <v>1</v>
      </c>
      <c r="I53" s="3">
        <v>0</v>
      </c>
      <c r="J53" s="3" t="s">
        <v>116</v>
      </c>
      <c r="K53" s="3">
        <v>1</v>
      </c>
      <c r="L53" s="3">
        <v>1</v>
      </c>
    </row>
    <row r="54" spans="1:12" x14ac:dyDescent="0.25">
      <c r="A54" t="str">
        <f t="shared" si="1"/>
        <v>E8.3-2-0</v>
      </c>
      <c r="B54" t="str">
        <f t="shared" si="0"/>
        <v>E8.3-2-1</v>
      </c>
      <c r="C54" t="s">
        <v>2921</v>
      </c>
      <c r="D54" t="s">
        <v>2989</v>
      </c>
      <c r="E54" t="s">
        <v>3057</v>
      </c>
      <c r="F54" t="s">
        <v>1896</v>
      </c>
      <c r="G54" s="3" t="s">
        <v>116</v>
      </c>
      <c r="H54" s="3">
        <v>2</v>
      </c>
      <c r="I54" s="3">
        <v>0</v>
      </c>
      <c r="J54" s="3" t="s">
        <v>116</v>
      </c>
      <c r="K54" s="3">
        <v>2</v>
      </c>
      <c r="L54" s="3">
        <v>1</v>
      </c>
    </row>
    <row r="55" spans="1:12" x14ac:dyDescent="0.25">
      <c r="A55" t="str">
        <f t="shared" si="1"/>
        <v>E8.3-3-0</v>
      </c>
      <c r="B55" t="str">
        <f t="shared" si="0"/>
        <v>E8.3-3-1</v>
      </c>
      <c r="C55" t="s">
        <v>2922</v>
      </c>
      <c r="D55" t="s">
        <v>2990</v>
      </c>
      <c r="E55" t="s">
        <v>3058</v>
      </c>
      <c r="F55" t="s">
        <v>1897</v>
      </c>
      <c r="G55" s="3" t="s">
        <v>116</v>
      </c>
      <c r="H55" s="3">
        <v>3</v>
      </c>
      <c r="I55" s="3">
        <v>0</v>
      </c>
      <c r="J55" s="3" t="s">
        <v>116</v>
      </c>
      <c r="K55" s="3">
        <v>3</v>
      </c>
      <c r="L55" s="3">
        <v>1</v>
      </c>
    </row>
    <row r="56" spans="1:12" x14ac:dyDescent="0.25">
      <c r="A56" t="str">
        <f t="shared" si="1"/>
        <v>E8-3-0</v>
      </c>
      <c r="B56" t="str">
        <f t="shared" si="0"/>
        <v>E8-3-1</v>
      </c>
      <c r="C56" t="s">
        <v>2923</v>
      </c>
      <c r="D56" t="s">
        <v>2991</v>
      </c>
      <c r="E56" t="s">
        <v>3059</v>
      </c>
      <c r="F56" t="s">
        <v>1898</v>
      </c>
      <c r="G56" s="3" t="s">
        <v>113</v>
      </c>
      <c r="H56" s="3">
        <v>3</v>
      </c>
      <c r="I56" s="3">
        <v>0</v>
      </c>
      <c r="J56" s="3" t="s">
        <v>113</v>
      </c>
      <c r="K56" s="3">
        <v>3</v>
      </c>
      <c r="L56" s="3">
        <v>1</v>
      </c>
    </row>
    <row r="57" spans="1:12" x14ac:dyDescent="0.25">
      <c r="A57" t="str">
        <f t="shared" si="1"/>
        <v>ET12.4-2-0</v>
      </c>
      <c r="B57" t="str">
        <f t="shared" si="0"/>
        <v>ET12.4-2-1</v>
      </c>
      <c r="C57" t="s">
        <v>2924</v>
      </c>
      <c r="D57" t="s">
        <v>2992</v>
      </c>
      <c r="E57" t="s">
        <v>3060</v>
      </c>
      <c r="F57" t="s">
        <v>1899</v>
      </c>
      <c r="G57" s="3" t="s">
        <v>181</v>
      </c>
      <c r="H57" s="3">
        <v>2</v>
      </c>
      <c r="I57" s="3">
        <v>0</v>
      </c>
      <c r="J57" s="3" t="s">
        <v>181</v>
      </c>
      <c r="K57" s="3">
        <v>2</v>
      </c>
      <c r="L57" s="3">
        <v>1</v>
      </c>
    </row>
    <row r="58" spans="1:12" x14ac:dyDescent="0.25">
      <c r="B58" t="str">
        <f t="shared" si="0"/>
        <v>ET12.4-1-1</v>
      </c>
      <c r="E58" t="s">
        <v>3060</v>
      </c>
      <c r="F58" t="s">
        <v>1899</v>
      </c>
      <c r="G58" s="3"/>
      <c r="H58" s="3"/>
      <c r="I58" s="3"/>
      <c r="J58" s="3" t="s">
        <v>181</v>
      </c>
      <c r="K58" s="3">
        <v>1</v>
      </c>
      <c r="L58" s="3">
        <v>1</v>
      </c>
    </row>
    <row r="59" spans="1:12" x14ac:dyDescent="0.25">
      <c r="A59" t="str">
        <f t="shared" si="1"/>
        <v>ET12.4-3-0</v>
      </c>
      <c r="B59" t="str">
        <f t="shared" si="0"/>
        <v>ET12.4-3-1</v>
      </c>
      <c r="C59" t="s">
        <v>2925</v>
      </c>
      <c r="D59" t="s">
        <v>2993</v>
      </c>
      <c r="E59" t="s">
        <v>3061</v>
      </c>
      <c r="F59" t="s">
        <v>1900</v>
      </c>
      <c r="G59" s="3" t="s">
        <v>181</v>
      </c>
      <c r="H59" s="3">
        <v>3</v>
      </c>
      <c r="I59" s="3">
        <v>0</v>
      </c>
      <c r="J59" s="3" t="s">
        <v>181</v>
      </c>
      <c r="K59" s="3">
        <v>3</v>
      </c>
      <c r="L59" s="3">
        <v>1</v>
      </c>
    </row>
    <row r="60" spans="1:12" x14ac:dyDescent="0.25">
      <c r="A60" t="str">
        <f t="shared" si="1"/>
        <v>ET12.4-4-0</v>
      </c>
      <c r="B60" t="str">
        <f t="shared" si="0"/>
        <v>ET12.4-4-1</v>
      </c>
      <c r="C60" t="s">
        <v>2926</v>
      </c>
      <c r="D60" t="s">
        <v>2994</v>
      </c>
      <c r="E60" t="s">
        <v>3062</v>
      </c>
      <c r="F60" t="s">
        <v>1901</v>
      </c>
      <c r="G60" s="3" t="s">
        <v>181</v>
      </c>
      <c r="H60" s="3">
        <v>4</v>
      </c>
      <c r="I60" s="3">
        <v>0</v>
      </c>
      <c r="J60" s="3" t="s">
        <v>181</v>
      </c>
      <c r="K60" s="3">
        <v>4</v>
      </c>
      <c r="L60" s="3">
        <v>1</v>
      </c>
    </row>
    <row r="61" spans="1:12" x14ac:dyDescent="0.25">
      <c r="A61" t="str">
        <f t="shared" si="1"/>
        <v>ET12.4-5-0</v>
      </c>
      <c r="B61" t="str">
        <f t="shared" si="0"/>
        <v>ET12.4-5-1</v>
      </c>
      <c r="C61" t="s">
        <v>2927</v>
      </c>
      <c r="D61" t="s">
        <v>2995</v>
      </c>
      <c r="E61" t="s">
        <v>3063</v>
      </c>
      <c r="F61" t="s">
        <v>1902</v>
      </c>
      <c r="G61" s="3" t="s">
        <v>181</v>
      </c>
      <c r="H61" s="3">
        <v>5</v>
      </c>
      <c r="I61" s="3">
        <v>0</v>
      </c>
      <c r="J61" s="3" t="s">
        <v>181</v>
      </c>
      <c r="K61" s="3">
        <v>5</v>
      </c>
      <c r="L61" s="3">
        <v>1</v>
      </c>
    </row>
    <row r="62" spans="1:12" x14ac:dyDescent="0.25">
      <c r="A62" t="str">
        <f t="shared" si="1"/>
        <v>ET12.4-6-0</v>
      </c>
      <c r="B62" t="str">
        <f t="shared" si="0"/>
        <v>ET12.4-6-1</v>
      </c>
      <c r="C62" t="s">
        <v>2928</v>
      </c>
      <c r="D62" t="s">
        <v>2996</v>
      </c>
      <c r="E62" t="s">
        <v>3064</v>
      </c>
      <c r="F62" t="s">
        <v>1903</v>
      </c>
      <c r="G62" s="3" t="s">
        <v>181</v>
      </c>
      <c r="H62" s="3">
        <v>6</v>
      </c>
      <c r="I62" s="3">
        <v>0</v>
      </c>
      <c r="J62" s="3" t="s">
        <v>181</v>
      </c>
      <c r="K62" s="3">
        <v>6</v>
      </c>
      <c r="L62" s="3">
        <v>1</v>
      </c>
    </row>
    <row r="63" spans="1:12" x14ac:dyDescent="0.25">
      <c r="A63" t="str">
        <f t="shared" si="1"/>
        <v>ET12.4-7-0</v>
      </c>
      <c r="B63" t="str">
        <f t="shared" si="0"/>
        <v>ET12.4-7-1</v>
      </c>
      <c r="C63" t="s">
        <v>2929</v>
      </c>
      <c r="D63" t="s">
        <v>2997</v>
      </c>
      <c r="E63" t="s">
        <v>3065</v>
      </c>
      <c r="F63" t="s">
        <v>1904</v>
      </c>
      <c r="G63" s="3" t="s">
        <v>181</v>
      </c>
      <c r="H63" s="3">
        <v>7</v>
      </c>
      <c r="I63" s="3">
        <v>0</v>
      </c>
      <c r="J63" s="3" t="s">
        <v>181</v>
      </c>
      <c r="K63" s="3">
        <v>7</v>
      </c>
      <c r="L63" s="3">
        <v>1</v>
      </c>
    </row>
    <row r="64" spans="1:12" x14ac:dyDescent="0.25">
      <c r="A64" t="str">
        <f t="shared" si="1"/>
        <v>RV1.1-1-0</v>
      </c>
      <c r="B64" t="str">
        <f t="shared" si="0"/>
        <v>RV1.1-1-1</v>
      </c>
      <c r="C64" t="s">
        <v>2930</v>
      </c>
      <c r="D64" t="s">
        <v>2998</v>
      </c>
      <c r="E64" t="s">
        <v>3066</v>
      </c>
      <c r="F64" t="s">
        <v>1905</v>
      </c>
      <c r="G64" s="3" t="s">
        <v>107</v>
      </c>
      <c r="H64" s="3">
        <v>1</v>
      </c>
      <c r="I64" s="3">
        <v>0</v>
      </c>
      <c r="J64" s="3" t="s">
        <v>107</v>
      </c>
      <c r="K64" s="3">
        <v>1</v>
      </c>
      <c r="L64" s="3">
        <v>1</v>
      </c>
    </row>
    <row r="65" spans="1:12" x14ac:dyDescent="0.25">
      <c r="A65" t="str">
        <f t="shared" si="1"/>
        <v>RV1.1-2-0</v>
      </c>
      <c r="B65" t="str">
        <f t="shared" si="0"/>
        <v>RV1.1-2-1</v>
      </c>
      <c r="C65" t="s">
        <v>2931</v>
      </c>
      <c r="D65" t="s">
        <v>2999</v>
      </c>
      <c r="E65" t="s">
        <v>3067</v>
      </c>
      <c r="F65" t="s">
        <v>1906</v>
      </c>
      <c r="G65" s="3" t="s">
        <v>107</v>
      </c>
      <c r="H65" s="3">
        <v>2</v>
      </c>
      <c r="I65" s="3">
        <v>0</v>
      </c>
      <c r="J65" s="3" t="s">
        <v>107</v>
      </c>
      <c r="K65" s="3">
        <v>2</v>
      </c>
      <c r="L65" s="3">
        <v>1</v>
      </c>
    </row>
    <row r="66" spans="1:12" x14ac:dyDescent="0.25">
      <c r="A66" t="str">
        <f t="shared" si="1"/>
        <v>RV1-1-0</v>
      </c>
      <c r="B66" t="str">
        <f t="shared" si="0"/>
        <v>RV1-1-1</v>
      </c>
      <c r="C66" t="s">
        <v>2932</v>
      </c>
      <c r="D66" t="s">
        <v>3000</v>
      </c>
      <c r="E66" t="s">
        <v>3068</v>
      </c>
      <c r="F66" t="s">
        <v>960</v>
      </c>
      <c r="G66" s="3" t="s">
        <v>996</v>
      </c>
      <c r="H66" s="3">
        <v>1</v>
      </c>
      <c r="I66" s="3">
        <v>0</v>
      </c>
      <c r="J66" s="3" t="s">
        <v>996</v>
      </c>
      <c r="K66" s="3">
        <v>1</v>
      </c>
      <c r="L66" s="3">
        <v>1</v>
      </c>
    </row>
    <row r="67" spans="1:12" x14ac:dyDescent="0.25">
      <c r="A67" t="str">
        <f t="shared" si="1"/>
        <v>RV1-2-0</v>
      </c>
      <c r="B67" t="str">
        <f t="shared" si="0"/>
        <v>RV1-2-1</v>
      </c>
      <c r="C67" t="s">
        <v>2933</v>
      </c>
      <c r="D67" t="s">
        <v>3001</v>
      </c>
      <c r="E67" t="s">
        <v>3069</v>
      </c>
      <c r="F67" t="s">
        <v>961</v>
      </c>
      <c r="G67" s="3" t="s">
        <v>996</v>
      </c>
      <c r="H67" s="3">
        <v>2</v>
      </c>
      <c r="I67" s="3">
        <v>0</v>
      </c>
      <c r="J67" s="3" t="s">
        <v>996</v>
      </c>
      <c r="K67" s="3">
        <v>2</v>
      </c>
      <c r="L67" s="3">
        <v>1</v>
      </c>
    </row>
    <row r="68" spans="1:12" x14ac:dyDescent="0.25">
      <c r="A68" t="str">
        <f t="shared" si="1"/>
        <v>RV1-3-0</v>
      </c>
      <c r="B68" t="str">
        <f t="shared" si="0"/>
        <v>RV1-3-1</v>
      </c>
      <c r="C68" t="s">
        <v>2934</v>
      </c>
      <c r="D68" t="s">
        <v>3002</v>
      </c>
      <c r="E68" t="s">
        <v>3070</v>
      </c>
      <c r="F68" t="s">
        <v>962</v>
      </c>
      <c r="G68" s="3" t="s">
        <v>996</v>
      </c>
      <c r="H68" s="3">
        <v>3</v>
      </c>
      <c r="I68" s="3">
        <v>0</v>
      </c>
      <c r="J68" s="3" t="s">
        <v>996</v>
      </c>
      <c r="K68" s="3">
        <v>3</v>
      </c>
      <c r="L68" s="3">
        <v>1</v>
      </c>
    </row>
    <row r="69" spans="1:12" x14ac:dyDescent="0.25">
      <c r="A69" t="str">
        <f t="shared" si="1"/>
        <v>RV1-4-0</v>
      </c>
      <c r="B69" t="str">
        <f t="shared" si="0"/>
        <v>RV1-4-1</v>
      </c>
      <c r="C69" t="s">
        <v>2935</v>
      </c>
      <c r="D69" t="s">
        <v>3003</v>
      </c>
      <c r="E69" t="s">
        <v>3071</v>
      </c>
      <c r="F69" t="s">
        <v>963</v>
      </c>
      <c r="G69" s="3" t="s">
        <v>996</v>
      </c>
      <c r="H69" s="3">
        <v>4</v>
      </c>
      <c r="I69" s="3">
        <v>0</v>
      </c>
      <c r="J69" s="3" t="s">
        <v>996</v>
      </c>
      <c r="K69" s="3">
        <v>4</v>
      </c>
      <c r="L69" s="3">
        <v>1</v>
      </c>
    </row>
    <row r="70" spans="1:12" x14ac:dyDescent="0.25">
      <c r="A70" t="str">
        <f t="shared" si="1"/>
        <v>S1.2-1-0</v>
      </c>
      <c r="B70" t="str">
        <f t="shared" si="0"/>
        <v>S1.2-1-1</v>
      </c>
      <c r="C70" t="s">
        <v>2936</v>
      </c>
      <c r="D70" t="s">
        <v>3004</v>
      </c>
      <c r="E70" t="s">
        <v>3072</v>
      </c>
      <c r="F70" t="s">
        <v>1907</v>
      </c>
      <c r="G70" s="3" t="s">
        <v>136</v>
      </c>
      <c r="H70" s="3">
        <v>1</v>
      </c>
      <c r="I70" s="3">
        <v>0</v>
      </c>
      <c r="J70" s="3" t="s">
        <v>136</v>
      </c>
      <c r="K70" s="3">
        <v>1</v>
      </c>
      <c r="L70" s="3">
        <v>1</v>
      </c>
    </row>
    <row r="71" spans="1:12" x14ac:dyDescent="0.25">
      <c r="A71" t="str">
        <f t="shared" si="1"/>
        <v>S1.2-2-0</v>
      </c>
      <c r="B71" t="str">
        <f t="shared" ref="B71:B73" si="2">CONCATENATE($J71,"-",$K71,"-",$L71)</f>
        <v>S1.2-2-1</v>
      </c>
      <c r="C71" t="s">
        <v>2937</v>
      </c>
      <c r="D71" t="s">
        <v>3005</v>
      </c>
      <c r="E71" t="s">
        <v>3073</v>
      </c>
      <c r="F71" t="s">
        <v>1908</v>
      </c>
      <c r="G71" s="3" t="s">
        <v>136</v>
      </c>
      <c r="H71" s="3">
        <v>2</v>
      </c>
      <c r="I71" s="3">
        <v>0</v>
      </c>
      <c r="J71" s="3" t="s">
        <v>136</v>
      </c>
      <c r="K71" s="3">
        <v>2</v>
      </c>
      <c r="L71" s="3">
        <v>1</v>
      </c>
    </row>
    <row r="72" spans="1:12" x14ac:dyDescent="0.25">
      <c r="A72" t="str">
        <f t="shared" ref="A72:A73" si="3">CONCATENATE($G72,"-",$H72,"-",$I72)</f>
        <v>S1.2-3-0</v>
      </c>
      <c r="B72" t="str">
        <f t="shared" si="2"/>
        <v>S1.2-3-1</v>
      </c>
      <c r="C72" t="s">
        <v>2938</v>
      </c>
      <c r="D72" t="s">
        <v>3006</v>
      </c>
      <c r="E72" t="s">
        <v>3074</v>
      </c>
      <c r="F72" t="s">
        <v>1909</v>
      </c>
      <c r="G72" s="3" t="s">
        <v>136</v>
      </c>
      <c r="H72" s="3">
        <v>3</v>
      </c>
      <c r="I72" s="3">
        <v>0</v>
      </c>
      <c r="J72" s="3" t="s">
        <v>136</v>
      </c>
      <c r="K72" s="3">
        <v>3</v>
      </c>
      <c r="L72" s="3">
        <v>1</v>
      </c>
    </row>
    <row r="73" spans="1:12" x14ac:dyDescent="0.25">
      <c r="A73" t="str">
        <f t="shared" si="3"/>
        <v>S2-1-0</v>
      </c>
      <c r="B73" t="str">
        <f t="shared" si="2"/>
        <v>S2-1-1</v>
      </c>
      <c r="C73" t="s">
        <v>2939</v>
      </c>
      <c r="D73" t="s">
        <v>3007</v>
      </c>
      <c r="E73" t="s">
        <v>3075</v>
      </c>
      <c r="F73" t="s">
        <v>1910</v>
      </c>
      <c r="G73" s="3" t="s">
        <v>309</v>
      </c>
      <c r="H73" s="3">
        <v>1</v>
      </c>
      <c r="I73" s="3">
        <v>0</v>
      </c>
      <c r="J73" s="3" t="s">
        <v>309</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0" t="s">
        <v>51</v>
      </c>
      <c r="B1" s="60" t="s">
        <v>52</v>
      </c>
      <c r="C1" s="60" t="s">
        <v>3</v>
      </c>
      <c r="D1" s="61" t="s">
        <v>53</v>
      </c>
      <c r="E1" s="61" t="s">
        <v>54</v>
      </c>
      <c r="F1" s="61" t="s">
        <v>55</v>
      </c>
      <c r="G1" s="61" t="s">
        <v>312</v>
      </c>
      <c r="H1" s="61" t="s">
        <v>57</v>
      </c>
    </row>
    <row r="2" spans="1:10" ht="128.1" customHeight="1" x14ac:dyDescent="0.25">
      <c r="A2" s="62" t="s">
        <v>10</v>
      </c>
      <c r="B2" s="62" t="s">
        <v>60</v>
      </c>
      <c r="C2" s="62" t="s">
        <v>11</v>
      </c>
      <c r="D2" s="63">
        <v>43</v>
      </c>
      <c r="E2" s="62" t="s">
        <v>313</v>
      </c>
      <c r="F2" s="62" t="s">
        <v>314</v>
      </c>
      <c r="G2" s="62" t="s">
        <v>315</v>
      </c>
      <c r="H2" s="62" t="s">
        <v>61</v>
      </c>
      <c r="I2" s="93" t="s">
        <v>371</v>
      </c>
      <c r="J2" s="93" t="s">
        <v>372</v>
      </c>
    </row>
    <row r="3" spans="1:10" ht="64.5" x14ac:dyDescent="0.25">
      <c r="A3" s="62" t="s">
        <v>12</v>
      </c>
      <c r="B3" s="62" t="s">
        <v>199</v>
      </c>
      <c r="C3" s="62" t="s">
        <v>13</v>
      </c>
      <c r="D3" s="63">
        <v>26</v>
      </c>
      <c r="E3" s="62" t="s">
        <v>62</v>
      </c>
      <c r="F3" s="62" t="s">
        <v>316</v>
      </c>
      <c r="G3" s="62" t="s">
        <v>317</v>
      </c>
      <c r="H3" s="62" t="s">
        <v>318</v>
      </c>
      <c r="I3" s="93" t="s">
        <v>373</v>
      </c>
    </row>
    <row r="4" spans="1:10" ht="102.75" x14ac:dyDescent="0.25">
      <c r="A4" s="62" t="s">
        <v>14</v>
      </c>
      <c r="B4" s="62" t="s">
        <v>15</v>
      </c>
      <c r="C4" s="62" t="s">
        <v>13</v>
      </c>
      <c r="D4" s="63">
        <v>30</v>
      </c>
      <c r="E4" s="62" t="s">
        <v>63</v>
      </c>
      <c r="F4" s="62" t="s">
        <v>319</v>
      </c>
      <c r="G4" s="62" t="s">
        <v>320</v>
      </c>
      <c r="H4" s="62" t="s">
        <v>64</v>
      </c>
      <c r="I4" s="93" t="s">
        <v>374</v>
      </c>
    </row>
    <row r="5" spans="1:10" ht="102.75" x14ac:dyDescent="0.25">
      <c r="A5" s="62" t="s">
        <v>16</v>
      </c>
      <c r="B5" s="62" t="s">
        <v>17</v>
      </c>
      <c r="C5" s="62" t="s">
        <v>56</v>
      </c>
      <c r="D5" s="63">
        <v>50</v>
      </c>
      <c r="E5" s="62" t="s">
        <v>65</v>
      </c>
      <c r="F5" s="62" t="s">
        <v>321</v>
      </c>
      <c r="G5" s="62" t="s">
        <v>322</v>
      </c>
      <c r="H5" s="62" t="s">
        <v>66</v>
      </c>
      <c r="I5" s="93" t="s">
        <v>375</v>
      </c>
    </row>
    <row r="6" spans="1:10" ht="51.75" x14ac:dyDescent="0.25">
      <c r="A6" s="62" t="s">
        <v>50</v>
      </c>
      <c r="B6" s="62" t="s">
        <v>18</v>
      </c>
      <c r="C6" s="62"/>
      <c r="D6" s="63">
        <v>35</v>
      </c>
      <c r="E6" s="62" t="s">
        <v>67</v>
      </c>
      <c r="F6" s="62" t="s">
        <v>323</v>
      </c>
      <c r="G6" s="62" t="s">
        <v>324</v>
      </c>
      <c r="H6" s="62" t="s">
        <v>68</v>
      </c>
      <c r="I6" s="93" t="s">
        <v>376</v>
      </c>
    </row>
    <row r="7" spans="1:10" ht="115.5" x14ac:dyDescent="0.25">
      <c r="A7" s="62" t="s">
        <v>19</v>
      </c>
      <c r="B7" s="62" t="s">
        <v>28</v>
      </c>
      <c r="C7" s="62"/>
      <c r="D7" s="63">
        <v>28</v>
      </c>
      <c r="E7" s="62" t="s">
        <v>69</v>
      </c>
      <c r="F7" s="62" t="s">
        <v>325</v>
      </c>
      <c r="G7" s="62" t="s">
        <v>326</v>
      </c>
      <c r="H7" s="62" t="s">
        <v>70</v>
      </c>
      <c r="I7" s="93" t="s">
        <v>377</v>
      </c>
    </row>
    <row r="8" spans="1:10" s="66" customFormat="1" ht="115.5" x14ac:dyDescent="0.25">
      <c r="A8" s="64" t="s">
        <v>23</v>
      </c>
      <c r="B8" s="64" t="s">
        <v>327</v>
      </c>
      <c r="C8" s="64" t="s">
        <v>21</v>
      </c>
      <c r="D8" s="65">
        <v>35</v>
      </c>
      <c r="E8" s="64" t="s">
        <v>75</v>
      </c>
      <c r="F8" s="64" t="s">
        <v>328</v>
      </c>
      <c r="G8" s="64" t="s">
        <v>329</v>
      </c>
      <c r="H8" s="64" t="s">
        <v>76</v>
      </c>
      <c r="I8" s="66" t="s">
        <v>378</v>
      </c>
    </row>
    <row r="9" spans="1:10" ht="26.25" x14ac:dyDescent="0.25">
      <c r="A9" s="64" t="s">
        <v>330</v>
      </c>
      <c r="B9" s="64"/>
      <c r="C9" s="64" t="s">
        <v>58</v>
      </c>
      <c r="D9" s="65">
        <v>45</v>
      </c>
      <c r="E9" s="64" t="s">
        <v>71</v>
      </c>
      <c r="F9" s="65" t="s">
        <v>331</v>
      </c>
      <c r="G9" s="65" t="s">
        <v>332</v>
      </c>
      <c r="H9" s="65"/>
    </row>
    <row r="10" spans="1:10" ht="39" x14ac:dyDescent="0.25">
      <c r="A10" s="62" t="s">
        <v>49</v>
      </c>
      <c r="B10" s="62" t="s">
        <v>20</v>
      </c>
      <c r="C10" s="62" t="s">
        <v>21</v>
      </c>
      <c r="D10" s="63">
        <v>40</v>
      </c>
      <c r="E10" s="62" t="s">
        <v>73</v>
      </c>
      <c r="F10" s="62" t="s">
        <v>333</v>
      </c>
      <c r="G10" s="62" t="s">
        <v>334</v>
      </c>
      <c r="H10" s="62" t="s">
        <v>68</v>
      </c>
      <c r="I10" s="93" t="s">
        <v>379</v>
      </c>
    </row>
    <row r="11" spans="1:10" ht="115.5" x14ac:dyDescent="0.25">
      <c r="A11" s="62" t="s">
        <v>59</v>
      </c>
      <c r="B11" s="62" t="s">
        <v>22</v>
      </c>
      <c r="C11" s="62" t="s">
        <v>21</v>
      </c>
      <c r="D11" s="63">
        <v>48</v>
      </c>
      <c r="E11" s="62" t="s">
        <v>72</v>
      </c>
      <c r="F11" s="62" t="s">
        <v>335</v>
      </c>
      <c r="G11" s="62" t="s">
        <v>336</v>
      </c>
      <c r="H11" s="62" t="s">
        <v>74</v>
      </c>
      <c r="I11" s="93" t="s">
        <v>379</v>
      </c>
    </row>
    <row r="12" spans="1:10" ht="64.5" x14ac:dyDescent="0.25">
      <c r="A12" s="62" t="s">
        <v>24</v>
      </c>
      <c r="B12" s="62" t="s">
        <v>25</v>
      </c>
      <c r="C12" s="62" t="s">
        <v>6</v>
      </c>
      <c r="D12" s="63">
        <v>25</v>
      </c>
      <c r="E12" s="62" t="s">
        <v>77</v>
      </c>
      <c r="F12" s="62" t="s">
        <v>337</v>
      </c>
      <c r="G12" s="62" t="s">
        <v>338</v>
      </c>
      <c r="H12" s="62" t="s">
        <v>78</v>
      </c>
    </row>
    <row r="13" spans="1:10" ht="77.25" x14ac:dyDescent="0.25">
      <c r="A13" s="62" t="s">
        <v>26</v>
      </c>
      <c r="B13" s="62" t="s">
        <v>27</v>
      </c>
      <c r="C13" s="62" t="s">
        <v>7</v>
      </c>
      <c r="D13" s="63">
        <v>30</v>
      </c>
      <c r="E13" s="62" t="s">
        <v>79</v>
      </c>
      <c r="F13" s="62" t="s">
        <v>339</v>
      </c>
      <c r="G13" s="62" t="s">
        <v>340</v>
      </c>
      <c r="H13" s="62" t="s">
        <v>76</v>
      </c>
    </row>
    <row r="14" spans="1:10" ht="16.5" thickBot="1" x14ac:dyDescent="0.3"/>
    <row r="15" spans="1:10" ht="16.5" thickBot="1" x14ac:dyDescent="0.3">
      <c r="A15" s="67" t="s">
        <v>51</v>
      </c>
      <c r="B15" s="68" t="s">
        <v>52</v>
      </c>
      <c r="C15" s="68" t="s">
        <v>190</v>
      </c>
    </row>
    <row r="16" spans="1:10" x14ac:dyDescent="0.25">
      <c r="A16" s="1379" t="s">
        <v>10</v>
      </c>
      <c r="B16" s="1379" t="s">
        <v>60</v>
      </c>
      <c r="C16" s="69" t="s">
        <v>341</v>
      </c>
    </row>
    <row r="17" spans="1:3" x14ac:dyDescent="0.25">
      <c r="A17" s="1380"/>
      <c r="B17" s="1380"/>
      <c r="C17" s="69" t="s">
        <v>192</v>
      </c>
    </row>
    <row r="18" spans="1:3" ht="16.5" thickBot="1" x14ac:dyDescent="0.3">
      <c r="A18" s="1381"/>
      <c r="B18" s="1381"/>
      <c r="C18" s="70" t="s">
        <v>193</v>
      </c>
    </row>
    <row r="19" spans="1:3" x14ac:dyDescent="0.25">
      <c r="A19" s="1379" t="s">
        <v>14</v>
      </c>
      <c r="B19" s="1379" t="s">
        <v>15</v>
      </c>
      <c r="C19" s="71" t="s">
        <v>191</v>
      </c>
    </row>
    <row r="20" spans="1:3" x14ac:dyDescent="0.25">
      <c r="A20" s="1380"/>
      <c r="B20" s="1380"/>
      <c r="C20" s="71" t="s">
        <v>194</v>
      </c>
    </row>
    <row r="21" spans="1:3" ht="16.5" thickBot="1" x14ac:dyDescent="0.3">
      <c r="A21" s="1381"/>
      <c r="B21" s="1381"/>
      <c r="C21" s="70" t="s">
        <v>195</v>
      </c>
    </row>
    <row r="22" spans="1:3" ht="15" customHeight="1" x14ac:dyDescent="0.25">
      <c r="A22" s="1379" t="s">
        <v>16</v>
      </c>
      <c r="B22" s="1379" t="s">
        <v>17</v>
      </c>
      <c r="C22" s="71" t="s">
        <v>191</v>
      </c>
    </row>
    <row r="23" spans="1:3" ht="16.5" thickBot="1" x14ac:dyDescent="0.3">
      <c r="A23" s="1381"/>
      <c r="B23" s="1381"/>
      <c r="C23" s="70"/>
    </row>
    <row r="24" spans="1:3" ht="16.5" thickBot="1" x14ac:dyDescent="0.3">
      <c r="A24" s="91" t="s">
        <v>50</v>
      </c>
      <c r="B24" s="72" t="s">
        <v>18</v>
      </c>
      <c r="C24" s="70" t="s">
        <v>191</v>
      </c>
    </row>
    <row r="25" spans="1:3" x14ac:dyDescent="0.25">
      <c r="A25" s="1379" t="s">
        <v>19</v>
      </c>
      <c r="B25" s="1379" t="s">
        <v>28</v>
      </c>
      <c r="C25" s="69" t="s">
        <v>342</v>
      </c>
    </row>
    <row r="26" spans="1:3" x14ac:dyDescent="0.25">
      <c r="A26" s="1380"/>
      <c r="B26" s="1380"/>
      <c r="C26" s="71"/>
    </row>
    <row r="27" spans="1:3" ht="16.5" thickBot="1" x14ac:dyDescent="0.3">
      <c r="A27" s="1381"/>
      <c r="B27" s="1381"/>
      <c r="C27" s="70" t="s">
        <v>197</v>
      </c>
    </row>
    <row r="28" spans="1:3" x14ac:dyDescent="0.25">
      <c r="A28" s="1379" t="s">
        <v>23</v>
      </c>
      <c r="B28" s="1379" t="s">
        <v>327</v>
      </c>
      <c r="C28" s="71" t="s">
        <v>196</v>
      </c>
    </row>
    <row r="29" spans="1:3" ht="16.5" thickBot="1" x14ac:dyDescent="0.3">
      <c r="A29" s="1381"/>
      <c r="B29" s="1381"/>
      <c r="C29" s="70" t="s">
        <v>198</v>
      </c>
    </row>
    <row r="30" spans="1:3" x14ac:dyDescent="0.25">
      <c r="A30" s="1379" t="s">
        <v>24</v>
      </c>
      <c r="B30" s="1379" t="s">
        <v>25</v>
      </c>
      <c r="C30" s="71" t="s">
        <v>191</v>
      </c>
    </row>
    <row r="31" spans="1:3" ht="16.5" thickBot="1" x14ac:dyDescent="0.3">
      <c r="A31" s="1381"/>
      <c r="B31" s="1381"/>
      <c r="C31" s="70" t="s">
        <v>194</v>
      </c>
    </row>
    <row r="32" spans="1:3" ht="48.75" thickBot="1" x14ac:dyDescent="0.3">
      <c r="A32" s="73" t="s">
        <v>12</v>
      </c>
      <c r="B32" s="70" t="s">
        <v>199</v>
      </c>
      <c r="C32" s="70" t="s">
        <v>343</v>
      </c>
    </row>
    <row r="33" spans="1:3" ht="16.5" thickBot="1" x14ac:dyDescent="0.3">
      <c r="A33"/>
      <c r="B33"/>
      <c r="C33" s="74" t="s">
        <v>344</v>
      </c>
    </row>
    <row r="36" spans="1:3" x14ac:dyDescent="0.25">
      <c r="A36" s="31" t="s">
        <v>506</v>
      </c>
    </row>
    <row r="38" spans="1:3" ht="31.5" x14ac:dyDescent="0.25">
      <c r="A38" s="1" t="s">
        <v>131</v>
      </c>
      <c r="B38" s="1" t="s">
        <v>512</v>
      </c>
    </row>
    <row r="39" spans="1:3" ht="47.25" x14ac:dyDescent="0.25">
      <c r="A39" s="1" t="s">
        <v>381</v>
      </c>
      <c r="B39" s="1" t="s">
        <v>507</v>
      </c>
    </row>
    <row r="40" spans="1:3" ht="31.5" x14ac:dyDescent="0.25">
      <c r="A40" s="1" t="s">
        <v>508</v>
      </c>
      <c r="B40" s="1" t="s">
        <v>509</v>
      </c>
    </row>
    <row r="41" spans="1:3" ht="31.5" x14ac:dyDescent="0.25">
      <c r="A41" s="1" t="s">
        <v>510</v>
      </c>
      <c r="B41" s="1" t="s">
        <v>511</v>
      </c>
    </row>
    <row r="42" spans="1:3" ht="31.5" x14ac:dyDescent="0.25">
      <c r="A42" s="1" t="s">
        <v>94</v>
      </c>
      <c r="B42" s="1" t="s">
        <v>513</v>
      </c>
    </row>
    <row r="43" spans="1:3" x14ac:dyDescent="0.25">
      <c r="A43" s="1" t="s">
        <v>514</v>
      </c>
      <c r="B43" s="1" t="s">
        <v>515</v>
      </c>
    </row>
    <row r="44" spans="1:3" ht="31.5" x14ac:dyDescent="0.25">
      <c r="A44" s="1" t="s">
        <v>551</v>
      </c>
      <c r="B44" s="1" t="s">
        <v>553</v>
      </c>
    </row>
    <row r="45" spans="1:3" ht="31.5" x14ac:dyDescent="0.25">
      <c r="A45" s="1" t="s">
        <v>524</v>
      </c>
      <c r="B45" s="1" t="s">
        <v>620</v>
      </c>
    </row>
    <row r="46" spans="1:3" ht="47.25" x14ac:dyDescent="0.25">
      <c r="A46" s="1" t="s">
        <v>1167</v>
      </c>
      <c r="B46" s="1" t="s">
        <v>1166</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E9" sqref="E9"/>
    </sheetView>
  </sheetViews>
  <sheetFormatPr defaultColWidth="8.875" defaultRowHeight="15.75" x14ac:dyDescent="0.25"/>
  <cols>
    <col min="1" max="1" width="9.375" style="9" customWidth="1"/>
    <col min="2" max="3" width="35.375" style="21" customWidth="1"/>
    <col min="4" max="5" width="33.5" style="483" customWidth="1"/>
    <col min="6" max="9" width="10.625" style="557" customWidth="1"/>
    <col min="10" max="10" width="35" style="21" customWidth="1"/>
    <col min="11" max="11" width="15" style="21" bestFit="1" customWidth="1"/>
    <col min="12" max="12" width="24" style="21" customWidth="1"/>
    <col min="13" max="13" width="26.875" style="21" customWidth="1"/>
    <col min="14" max="16384" width="8.875" style="21"/>
  </cols>
  <sheetData>
    <row r="1" spans="1:13" s="10" customFormat="1" ht="47.25" x14ac:dyDescent="0.25">
      <c r="A1" s="476" t="s">
        <v>1548</v>
      </c>
      <c r="B1" s="476" t="s">
        <v>1549</v>
      </c>
      <c r="C1" s="476" t="s">
        <v>1784</v>
      </c>
      <c r="D1" s="476" t="s">
        <v>52</v>
      </c>
      <c r="E1" s="476" t="s">
        <v>1800</v>
      </c>
      <c r="F1" s="476" t="s">
        <v>1794</v>
      </c>
      <c r="G1" s="558" t="s">
        <v>1795</v>
      </c>
      <c r="H1" s="476" t="s">
        <v>1796</v>
      </c>
      <c r="I1" s="558" t="s">
        <v>1802</v>
      </c>
      <c r="J1" s="476" t="s">
        <v>1550</v>
      </c>
      <c r="K1" s="476" t="s">
        <v>1551</v>
      </c>
      <c r="L1" s="476" t="s">
        <v>1552</v>
      </c>
      <c r="M1" s="477" t="s">
        <v>529</v>
      </c>
    </row>
    <row r="2" spans="1:13" ht="31.5" x14ac:dyDescent="0.25">
      <c r="A2" s="478">
        <v>1</v>
      </c>
      <c r="B2" s="481" t="s">
        <v>1797</v>
      </c>
      <c r="C2" s="481" t="s">
        <v>1803</v>
      </c>
      <c r="D2" s="482" t="s">
        <v>1603</v>
      </c>
      <c r="E2" s="482" t="s">
        <v>1801</v>
      </c>
      <c r="F2" s="556">
        <f>LEN(B2)</f>
        <v>39</v>
      </c>
      <c r="G2" s="559">
        <f t="shared" ref="G2:I17" si="0">LEN(C2)</f>
        <v>14</v>
      </c>
      <c r="H2" s="556">
        <f t="shared" si="0"/>
        <v>28</v>
      </c>
      <c r="I2" s="559">
        <f t="shared" si="0"/>
        <v>12</v>
      </c>
      <c r="J2" s="484" t="s">
        <v>1604</v>
      </c>
      <c r="K2" s="487" t="s">
        <v>1673</v>
      </c>
      <c r="L2" s="5" t="s">
        <v>1637</v>
      </c>
      <c r="M2" s="24" t="s">
        <v>1598</v>
      </c>
    </row>
    <row r="3" spans="1:13" x14ac:dyDescent="0.25">
      <c r="A3" s="478">
        <v>2</v>
      </c>
      <c r="B3" s="481" t="s">
        <v>1553</v>
      </c>
      <c r="C3" s="481" t="s">
        <v>1830</v>
      </c>
      <c r="D3" s="183" t="s">
        <v>60</v>
      </c>
      <c r="E3" s="183" t="s">
        <v>594</v>
      </c>
      <c r="F3" s="556">
        <f t="shared" ref="F3:F42" si="1">LEN(B3)</f>
        <v>19</v>
      </c>
      <c r="G3" s="559">
        <f t="shared" ref="G3:G42" si="2">LEN(C3)</f>
        <v>11</v>
      </c>
      <c r="H3" s="556">
        <f t="shared" ref="H3:I42" si="3">LEN(D3)</f>
        <v>24</v>
      </c>
      <c r="I3" s="559">
        <f t="shared" si="0"/>
        <v>13</v>
      </c>
      <c r="J3" s="484" t="s">
        <v>1605</v>
      </c>
      <c r="K3" s="487" t="s">
        <v>1674</v>
      </c>
      <c r="L3" s="5" t="s">
        <v>1639</v>
      </c>
      <c r="M3" s="24"/>
    </row>
    <row r="4" spans="1:13" x14ac:dyDescent="0.25">
      <c r="A4" s="478">
        <v>3</v>
      </c>
      <c r="B4" s="481" t="s">
        <v>1599</v>
      </c>
      <c r="C4" s="481" t="s">
        <v>1599</v>
      </c>
      <c r="D4" s="183" t="s">
        <v>199</v>
      </c>
      <c r="E4" s="183" t="s">
        <v>1804</v>
      </c>
      <c r="F4" s="556">
        <f t="shared" si="1"/>
        <v>8</v>
      </c>
      <c r="G4" s="559">
        <f t="shared" si="2"/>
        <v>8</v>
      </c>
      <c r="H4" s="556">
        <f t="shared" si="3"/>
        <v>14</v>
      </c>
      <c r="I4" s="559">
        <f t="shared" si="0"/>
        <v>10</v>
      </c>
      <c r="J4" s="484" t="s">
        <v>1606</v>
      </c>
      <c r="K4" s="487" t="s">
        <v>1675</v>
      </c>
      <c r="L4" s="5" t="s">
        <v>1642</v>
      </c>
      <c r="M4" s="481" t="s">
        <v>12</v>
      </c>
    </row>
    <row r="5" spans="1:13" x14ac:dyDescent="0.25">
      <c r="A5" s="478">
        <v>4</v>
      </c>
      <c r="B5" s="481" t="s">
        <v>1600</v>
      </c>
      <c r="C5" s="481" t="s">
        <v>1785</v>
      </c>
      <c r="D5" s="183" t="s">
        <v>15</v>
      </c>
      <c r="E5" s="183" t="s">
        <v>1805</v>
      </c>
      <c r="F5" s="556">
        <f t="shared" si="1"/>
        <v>16</v>
      </c>
      <c r="G5" s="559">
        <f t="shared" si="2"/>
        <v>12</v>
      </c>
      <c r="H5" s="556">
        <f t="shared" si="3"/>
        <v>14</v>
      </c>
      <c r="I5" s="559">
        <f t="shared" si="0"/>
        <v>10</v>
      </c>
      <c r="J5" s="484" t="s">
        <v>1607</v>
      </c>
      <c r="K5" s="487" t="s">
        <v>1676</v>
      </c>
      <c r="L5" s="5" t="s">
        <v>1643</v>
      </c>
      <c r="M5" s="481" t="s">
        <v>14</v>
      </c>
    </row>
    <row r="6" spans="1:13" x14ac:dyDescent="0.25">
      <c r="A6" s="478">
        <v>5</v>
      </c>
      <c r="B6" s="481" t="s">
        <v>1599</v>
      </c>
      <c r="C6" s="481" t="s">
        <v>1599</v>
      </c>
      <c r="D6" s="482" t="s">
        <v>1568</v>
      </c>
      <c r="E6" s="482" t="s">
        <v>1806</v>
      </c>
      <c r="F6" s="556">
        <f t="shared" si="1"/>
        <v>8</v>
      </c>
      <c r="G6" s="559">
        <f t="shared" si="2"/>
        <v>8</v>
      </c>
      <c r="H6" s="556">
        <f t="shared" si="3"/>
        <v>16</v>
      </c>
      <c r="I6" s="559">
        <f t="shared" si="0"/>
        <v>11</v>
      </c>
      <c r="J6" s="484" t="s">
        <v>1608</v>
      </c>
      <c r="K6" s="487" t="s">
        <v>1677</v>
      </c>
      <c r="L6" s="5" t="s">
        <v>1644</v>
      </c>
      <c r="M6" s="481" t="s">
        <v>524</v>
      </c>
    </row>
    <row r="7" spans="1:13" x14ac:dyDescent="0.25">
      <c r="A7" s="478">
        <v>6</v>
      </c>
      <c r="B7" s="481" t="s">
        <v>1554</v>
      </c>
      <c r="C7" s="481" t="s">
        <v>16</v>
      </c>
      <c r="D7" s="183" t="s">
        <v>17</v>
      </c>
      <c r="E7" s="183" t="s">
        <v>595</v>
      </c>
      <c r="F7" s="556">
        <f t="shared" si="1"/>
        <v>20</v>
      </c>
      <c r="G7" s="559">
        <f t="shared" si="2"/>
        <v>12</v>
      </c>
      <c r="H7" s="556">
        <f t="shared" si="3"/>
        <v>22</v>
      </c>
      <c r="I7" s="559">
        <f t="shared" si="0"/>
        <v>9</v>
      </c>
      <c r="J7" s="484" t="s">
        <v>1609</v>
      </c>
      <c r="K7" s="487" t="s">
        <v>1678</v>
      </c>
      <c r="L7" s="5" t="s">
        <v>1638</v>
      </c>
      <c r="M7" s="24"/>
    </row>
    <row r="8" spans="1:13" x14ac:dyDescent="0.25">
      <c r="A8" s="478">
        <v>7</v>
      </c>
      <c r="B8" s="481" t="s">
        <v>1555</v>
      </c>
      <c r="C8" s="481" t="s">
        <v>96</v>
      </c>
      <c r="D8" s="183" t="s">
        <v>1570</v>
      </c>
      <c r="E8" s="183" t="s">
        <v>515</v>
      </c>
      <c r="F8" s="556">
        <f t="shared" si="1"/>
        <v>32</v>
      </c>
      <c r="G8" s="559">
        <f t="shared" si="2"/>
        <v>12</v>
      </c>
      <c r="H8" s="556">
        <f t="shared" si="3"/>
        <v>26</v>
      </c>
      <c r="I8" s="559">
        <f t="shared" si="0"/>
        <v>12</v>
      </c>
      <c r="J8" s="484" t="s">
        <v>1610</v>
      </c>
      <c r="K8" s="487" t="s">
        <v>1679</v>
      </c>
      <c r="L8" s="5" t="s">
        <v>1645</v>
      </c>
      <c r="M8" s="24"/>
    </row>
    <row r="9" spans="1:13" x14ac:dyDescent="0.25">
      <c r="A9" s="478">
        <v>8</v>
      </c>
      <c r="B9" s="24" t="s">
        <v>94</v>
      </c>
      <c r="C9" s="24" t="s">
        <v>1825</v>
      </c>
      <c r="D9" s="482" t="s">
        <v>1569</v>
      </c>
      <c r="E9" s="482" t="s">
        <v>1569</v>
      </c>
      <c r="F9" s="556">
        <f t="shared" si="1"/>
        <v>20</v>
      </c>
      <c r="G9" s="559">
        <f t="shared" si="2"/>
        <v>12</v>
      </c>
      <c r="H9" s="556">
        <f t="shared" si="3"/>
        <v>13</v>
      </c>
      <c r="I9" s="559">
        <f t="shared" si="0"/>
        <v>13</v>
      </c>
      <c r="J9" s="484" t="s">
        <v>1611</v>
      </c>
      <c r="K9" s="487" t="s">
        <v>1680</v>
      </c>
      <c r="L9" s="5" t="s">
        <v>1640</v>
      </c>
      <c r="M9" s="24"/>
    </row>
    <row r="10" spans="1:13" x14ac:dyDescent="0.25">
      <c r="A10" s="478">
        <v>9</v>
      </c>
      <c r="B10" s="24" t="s">
        <v>1783</v>
      </c>
      <c r="C10" s="24" t="s">
        <v>1826</v>
      </c>
      <c r="D10" s="183" t="s">
        <v>1571</v>
      </c>
      <c r="E10" s="183" t="s">
        <v>609</v>
      </c>
      <c r="F10" s="556">
        <f t="shared" si="1"/>
        <v>33</v>
      </c>
      <c r="G10" s="559">
        <f t="shared" si="2"/>
        <v>11</v>
      </c>
      <c r="H10" s="556">
        <f t="shared" si="3"/>
        <v>29</v>
      </c>
      <c r="I10" s="559">
        <f t="shared" si="0"/>
        <v>13</v>
      </c>
      <c r="J10" s="484" t="s">
        <v>1716</v>
      </c>
      <c r="K10" s="487" t="s">
        <v>1717</v>
      </c>
      <c r="L10" s="5" t="s">
        <v>1641</v>
      </c>
      <c r="M10" s="24"/>
    </row>
    <row r="11" spans="1:13" ht="31.5" x14ac:dyDescent="0.25">
      <c r="A11" s="478">
        <v>10</v>
      </c>
      <c r="B11" s="481" t="s">
        <v>1556</v>
      </c>
      <c r="C11" s="481" t="s">
        <v>1786</v>
      </c>
      <c r="D11" s="482" t="s">
        <v>327</v>
      </c>
      <c r="E11" s="482" t="s">
        <v>1807</v>
      </c>
      <c r="F11" s="556">
        <f t="shared" si="1"/>
        <v>47</v>
      </c>
      <c r="G11" s="559">
        <f t="shared" si="2"/>
        <v>13</v>
      </c>
      <c r="H11" s="556">
        <f t="shared" si="3"/>
        <v>14</v>
      </c>
      <c r="I11" s="559">
        <f t="shared" si="0"/>
        <v>11</v>
      </c>
      <c r="J11" s="484" t="s">
        <v>1612</v>
      </c>
      <c r="K11" s="487" t="s">
        <v>1681</v>
      </c>
      <c r="L11" s="5" t="s">
        <v>1646</v>
      </c>
      <c r="M11" s="24"/>
    </row>
    <row r="12" spans="1:13" x14ac:dyDescent="0.25">
      <c r="A12" s="478">
        <v>11</v>
      </c>
      <c r="B12" s="480" t="s">
        <v>1557</v>
      </c>
      <c r="C12" s="480" t="s">
        <v>1819</v>
      </c>
      <c r="D12" s="482" t="s">
        <v>22</v>
      </c>
      <c r="E12" s="482" t="s">
        <v>22</v>
      </c>
      <c r="F12" s="556">
        <f t="shared" si="1"/>
        <v>22</v>
      </c>
      <c r="G12" s="559">
        <f t="shared" si="2"/>
        <v>13</v>
      </c>
      <c r="H12" s="556">
        <f t="shared" si="3"/>
        <v>12</v>
      </c>
      <c r="I12" s="559">
        <f t="shared" si="0"/>
        <v>12</v>
      </c>
      <c r="J12" s="484" t="s">
        <v>1613</v>
      </c>
      <c r="K12" s="487" t="s">
        <v>1682</v>
      </c>
      <c r="L12" s="5" t="s">
        <v>1647</v>
      </c>
      <c r="M12" s="24"/>
    </row>
    <row r="13" spans="1:13" x14ac:dyDescent="0.25">
      <c r="A13" s="478">
        <v>12</v>
      </c>
      <c r="B13" s="481" t="s">
        <v>1558</v>
      </c>
      <c r="C13" s="481" t="s">
        <v>1820</v>
      </c>
      <c r="D13" s="482" t="s">
        <v>20</v>
      </c>
      <c r="E13" s="482" t="s">
        <v>20</v>
      </c>
      <c r="F13" s="556">
        <f t="shared" si="1"/>
        <v>26</v>
      </c>
      <c r="G13" s="559">
        <f t="shared" si="2"/>
        <v>14</v>
      </c>
      <c r="H13" s="556">
        <f t="shared" si="3"/>
        <v>13</v>
      </c>
      <c r="I13" s="559">
        <f t="shared" si="0"/>
        <v>13</v>
      </c>
      <c r="J13" s="484" t="s">
        <v>1614</v>
      </c>
      <c r="K13" s="487" t="s">
        <v>1683</v>
      </c>
      <c r="L13" s="5" t="s">
        <v>1648</v>
      </c>
      <c r="M13" s="24"/>
    </row>
    <row r="14" spans="1:13" x14ac:dyDescent="0.25">
      <c r="A14" s="478">
        <v>13</v>
      </c>
      <c r="B14" s="24" t="s">
        <v>1562</v>
      </c>
      <c r="C14" s="24" t="s">
        <v>1831</v>
      </c>
      <c r="D14" s="184" t="s">
        <v>1572</v>
      </c>
      <c r="E14" s="184" t="s">
        <v>1808</v>
      </c>
      <c r="F14" s="556">
        <f t="shared" si="1"/>
        <v>26</v>
      </c>
      <c r="G14" s="559">
        <f t="shared" si="2"/>
        <v>12</v>
      </c>
      <c r="H14" s="556">
        <f t="shared" si="3"/>
        <v>18</v>
      </c>
      <c r="I14" s="559">
        <f t="shared" si="0"/>
        <v>12</v>
      </c>
      <c r="J14" s="485" t="s">
        <v>1615</v>
      </c>
      <c r="K14" s="488" t="s">
        <v>1684</v>
      </c>
      <c r="L14" s="486" t="s">
        <v>1649</v>
      </c>
      <c r="M14" s="24"/>
    </row>
    <row r="15" spans="1:13" ht="31.5" x14ac:dyDescent="0.25">
      <c r="A15" s="478">
        <v>14</v>
      </c>
      <c r="B15" s="24" t="s">
        <v>1559</v>
      </c>
      <c r="C15" s="24" t="s">
        <v>510</v>
      </c>
      <c r="D15" s="482" t="s">
        <v>1573</v>
      </c>
      <c r="E15" s="482" t="s">
        <v>1573</v>
      </c>
      <c r="F15" s="556">
        <f t="shared" si="1"/>
        <v>53</v>
      </c>
      <c r="G15" s="559">
        <f t="shared" si="2"/>
        <v>7</v>
      </c>
      <c r="H15" s="556">
        <f t="shared" si="3"/>
        <v>13</v>
      </c>
      <c r="I15" s="559">
        <f t="shared" si="0"/>
        <v>13</v>
      </c>
      <c r="J15" s="484" t="s">
        <v>1616</v>
      </c>
      <c r="K15" s="487" t="s">
        <v>1685</v>
      </c>
      <c r="L15" s="5" t="s">
        <v>1650</v>
      </c>
      <c r="M15" s="24"/>
    </row>
    <row r="16" spans="1:13" ht="31.5" x14ac:dyDescent="0.25">
      <c r="A16" s="478">
        <v>15</v>
      </c>
      <c r="B16" s="24" t="s">
        <v>1561</v>
      </c>
      <c r="C16" s="24" t="s">
        <v>1829</v>
      </c>
      <c r="D16" s="482" t="s">
        <v>1597</v>
      </c>
      <c r="E16" s="482" t="s">
        <v>1809</v>
      </c>
      <c r="F16" s="556">
        <f t="shared" si="1"/>
        <v>35</v>
      </c>
      <c r="G16" s="559">
        <f t="shared" si="2"/>
        <v>13</v>
      </c>
      <c r="H16" s="556">
        <f t="shared" si="3"/>
        <v>14</v>
      </c>
      <c r="I16" s="559">
        <f t="shared" si="0"/>
        <v>9</v>
      </c>
      <c r="J16" s="484" t="s">
        <v>1617</v>
      </c>
      <c r="K16" s="487" t="s">
        <v>1686</v>
      </c>
      <c r="L16" s="5" t="s">
        <v>1651</v>
      </c>
      <c r="M16" s="24"/>
    </row>
    <row r="17" spans="1:13" x14ac:dyDescent="0.25">
      <c r="A17" s="478">
        <v>16</v>
      </c>
      <c r="B17" s="481" t="s">
        <v>1787</v>
      </c>
      <c r="C17" s="481" t="s">
        <v>1788</v>
      </c>
      <c r="D17" s="482" t="s">
        <v>1722</v>
      </c>
      <c r="E17" s="482" t="s">
        <v>1810</v>
      </c>
      <c r="F17" s="556">
        <f t="shared" si="1"/>
        <v>24</v>
      </c>
      <c r="G17" s="559">
        <f t="shared" si="2"/>
        <v>14</v>
      </c>
      <c r="H17" s="556">
        <f t="shared" si="3"/>
        <v>14</v>
      </c>
      <c r="I17" s="559">
        <f t="shared" si="0"/>
        <v>11</v>
      </c>
      <c r="J17" s="484" t="s">
        <v>1723</v>
      </c>
      <c r="K17" s="487" t="s">
        <v>1724</v>
      </c>
      <c r="L17" s="5" t="s">
        <v>1652</v>
      </c>
      <c r="M17" s="24"/>
    </row>
    <row r="18" spans="1:13" x14ac:dyDescent="0.25">
      <c r="A18" s="478">
        <v>17</v>
      </c>
      <c r="B18" s="481" t="s">
        <v>1560</v>
      </c>
      <c r="C18" s="481" t="s">
        <v>1821</v>
      </c>
      <c r="D18" s="482" t="s">
        <v>1574</v>
      </c>
      <c r="E18" s="482" t="s">
        <v>1574</v>
      </c>
      <c r="F18" s="556">
        <f t="shared" si="1"/>
        <v>27</v>
      </c>
      <c r="G18" s="559">
        <f t="shared" si="2"/>
        <v>15</v>
      </c>
      <c r="H18" s="556">
        <f t="shared" si="3"/>
        <v>11</v>
      </c>
      <c r="I18" s="559">
        <f t="shared" si="3"/>
        <v>11</v>
      </c>
      <c r="J18" s="484" t="s">
        <v>1618</v>
      </c>
      <c r="K18" s="487" t="s">
        <v>1687</v>
      </c>
      <c r="L18" s="5" t="s">
        <v>1653</v>
      </c>
      <c r="M18" s="24"/>
    </row>
    <row r="19" spans="1:13" x14ac:dyDescent="0.25">
      <c r="A19" s="478">
        <v>18</v>
      </c>
      <c r="B19" s="481" t="s">
        <v>551</v>
      </c>
      <c r="C19" s="481" t="s">
        <v>551</v>
      </c>
      <c r="D19" s="482" t="s">
        <v>1575</v>
      </c>
      <c r="E19" s="482" t="s">
        <v>1811</v>
      </c>
      <c r="F19" s="556">
        <f t="shared" si="1"/>
        <v>5</v>
      </c>
      <c r="G19" s="559">
        <f t="shared" si="2"/>
        <v>5</v>
      </c>
      <c r="H19" s="556">
        <f t="shared" si="3"/>
        <v>14</v>
      </c>
      <c r="I19" s="559">
        <f t="shared" si="3"/>
        <v>12</v>
      </c>
      <c r="J19" s="484" t="s">
        <v>1619</v>
      </c>
      <c r="K19" s="487" t="s">
        <v>1688</v>
      </c>
      <c r="L19" s="5" t="s">
        <v>1654</v>
      </c>
      <c r="M19" s="24"/>
    </row>
    <row r="20" spans="1:13" x14ac:dyDescent="0.25">
      <c r="A20" s="478">
        <v>19</v>
      </c>
      <c r="B20" s="481" t="s">
        <v>1601</v>
      </c>
      <c r="C20" s="481" t="s">
        <v>1789</v>
      </c>
      <c r="D20" s="482" t="s">
        <v>1576</v>
      </c>
      <c r="E20" s="482" t="s">
        <v>1576</v>
      </c>
      <c r="F20" s="556">
        <f t="shared" si="1"/>
        <v>23</v>
      </c>
      <c r="G20" s="559">
        <f t="shared" si="2"/>
        <v>9</v>
      </c>
      <c r="H20" s="556">
        <f t="shared" si="3"/>
        <v>11</v>
      </c>
      <c r="I20" s="559">
        <f t="shared" si="3"/>
        <v>11</v>
      </c>
      <c r="J20" s="484" t="s">
        <v>1620</v>
      </c>
      <c r="K20" s="487" t="s">
        <v>1689</v>
      </c>
      <c r="L20" s="5" t="s">
        <v>1655</v>
      </c>
      <c r="M20" s="24"/>
    </row>
    <row r="21" spans="1:13" ht="31.5" x14ac:dyDescent="0.25">
      <c r="A21" s="478">
        <v>20</v>
      </c>
      <c r="B21" s="481" t="s">
        <v>1565</v>
      </c>
      <c r="C21" s="481" t="s">
        <v>1824</v>
      </c>
      <c r="D21" s="482" t="s">
        <v>1578</v>
      </c>
      <c r="E21" s="482" t="s">
        <v>1812</v>
      </c>
      <c r="F21" s="556">
        <f t="shared" si="1"/>
        <v>53</v>
      </c>
      <c r="G21" s="559">
        <f t="shared" si="2"/>
        <v>14</v>
      </c>
      <c r="H21" s="556">
        <f t="shared" si="3"/>
        <v>25</v>
      </c>
      <c r="I21" s="559">
        <f t="shared" si="3"/>
        <v>12</v>
      </c>
      <c r="J21" s="484" t="s">
        <v>1621</v>
      </c>
      <c r="K21" s="487" t="s">
        <v>1693</v>
      </c>
      <c r="L21" s="5" t="s">
        <v>1656</v>
      </c>
      <c r="M21" s="24"/>
    </row>
    <row r="22" spans="1:13" x14ac:dyDescent="0.25">
      <c r="A22" s="478">
        <v>21</v>
      </c>
      <c r="B22" s="481" t="s">
        <v>1563</v>
      </c>
      <c r="C22" s="481" t="s">
        <v>1827</v>
      </c>
      <c r="D22" s="482" t="s">
        <v>1577</v>
      </c>
      <c r="E22" s="482" t="s">
        <v>1813</v>
      </c>
      <c r="F22" s="556">
        <f t="shared" si="1"/>
        <v>33</v>
      </c>
      <c r="G22" s="559">
        <f t="shared" si="2"/>
        <v>14</v>
      </c>
      <c r="H22" s="556">
        <f t="shared" si="3"/>
        <v>18</v>
      </c>
      <c r="I22" s="559">
        <f t="shared" si="3"/>
        <v>11</v>
      </c>
      <c r="J22" s="484" t="s">
        <v>1622</v>
      </c>
      <c r="K22" s="487" t="s">
        <v>1694</v>
      </c>
      <c r="L22" s="5" t="s">
        <v>1657</v>
      </c>
      <c r="M22" s="24"/>
    </row>
    <row r="23" spans="1:13" x14ac:dyDescent="0.25">
      <c r="A23" s="478">
        <v>22</v>
      </c>
      <c r="B23" s="481" t="s">
        <v>1566</v>
      </c>
      <c r="C23" s="481" t="s">
        <v>1793</v>
      </c>
      <c r="D23" s="482" t="s">
        <v>1579</v>
      </c>
      <c r="E23" s="482" t="s">
        <v>1579</v>
      </c>
      <c r="F23" s="556">
        <f t="shared" si="1"/>
        <v>20</v>
      </c>
      <c r="G23" s="559">
        <f t="shared" si="2"/>
        <v>12</v>
      </c>
      <c r="H23" s="556">
        <f t="shared" si="3"/>
        <v>11</v>
      </c>
      <c r="I23" s="559">
        <f t="shared" si="3"/>
        <v>11</v>
      </c>
      <c r="J23" s="484" t="s">
        <v>1623</v>
      </c>
      <c r="K23" s="487" t="s">
        <v>1690</v>
      </c>
      <c r="L23" s="5" t="s">
        <v>1658</v>
      </c>
      <c r="M23" s="24"/>
    </row>
    <row r="24" spans="1:13" ht="31.5" x14ac:dyDescent="0.25">
      <c r="A24" s="478">
        <v>23</v>
      </c>
      <c r="B24" s="479" t="s">
        <v>1567</v>
      </c>
      <c r="C24" s="479" t="s">
        <v>1828</v>
      </c>
      <c r="D24" s="482" t="s">
        <v>1580</v>
      </c>
      <c r="E24" s="482" t="s">
        <v>1814</v>
      </c>
      <c r="F24" s="556">
        <f t="shared" si="1"/>
        <v>38</v>
      </c>
      <c r="G24" s="559">
        <f t="shared" si="2"/>
        <v>14</v>
      </c>
      <c r="H24" s="556">
        <f t="shared" si="3"/>
        <v>16</v>
      </c>
      <c r="I24" s="559">
        <f t="shared" si="3"/>
        <v>13</v>
      </c>
      <c r="J24" s="484" t="s">
        <v>1624</v>
      </c>
      <c r="K24" s="487" t="s">
        <v>1691</v>
      </c>
      <c r="L24" s="5" t="s">
        <v>1659</v>
      </c>
      <c r="M24" s="24"/>
    </row>
    <row r="25" spans="1:13" x14ac:dyDescent="0.25">
      <c r="A25" s="478">
        <v>24</v>
      </c>
      <c r="B25" s="479" t="s">
        <v>1582</v>
      </c>
      <c r="C25" s="479" t="s">
        <v>1790</v>
      </c>
      <c r="D25" s="482" t="s">
        <v>1583</v>
      </c>
      <c r="E25" s="482" t="s">
        <v>1583</v>
      </c>
      <c r="F25" s="556">
        <f t="shared" si="1"/>
        <v>24</v>
      </c>
      <c r="G25" s="559">
        <f t="shared" si="2"/>
        <v>15</v>
      </c>
      <c r="H25" s="556">
        <f t="shared" si="3"/>
        <v>12</v>
      </c>
      <c r="I25" s="559">
        <f t="shared" si="3"/>
        <v>12</v>
      </c>
      <c r="J25" s="484" t="s">
        <v>1625</v>
      </c>
      <c r="K25" s="487" t="s">
        <v>1692</v>
      </c>
      <c r="L25" s="5" t="s">
        <v>1660</v>
      </c>
      <c r="M25" s="24"/>
    </row>
    <row r="26" spans="1:13" ht="31.5" x14ac:dyDescent="0.25">
      <c r="A26" s="478">
        <v>25</v>
      </c>
      <c r="B26" s="481" t="s">
        <v>1799</v>
      </c>
      <c r="C26" s="481" t="s">
        <v>50</v>
      </c>
      <c r="D26" s="482" t="s">
        <v>18</v>
      </c>
      <c r="E26" s="482" t="s">
        <v>1815</v>
      </c>
      <c r="F26" s="556">
        <f t="shared" si="1"/>
        <v>57</v>
      </c>
      <c r="G26" s="559">
        <f t="shared" si="2"/>
        <v>6</v>
      </c>
      <c r="H26" s="556">
        <f t="shared" si="3"/>
        <v>15</v>
      </c>
      <c r="I26" s="559">
        <f t="shared" si="3"/>
        <v>13</v>
      </c>
      <c r="J26" s="484" t="s">
        <v>1626</v>
      </c>
      <c r="K26" s="487" t="s">
        <v>1695</v>
      </c>
      <c r="L26" s="5" t="s">
        <v>1661</v>
      </c>
      <c r="M26" s="24"/>
    </row>
    <row r="27" spans="1:13" x14ac:dyDescent="0.25">
      <c r="A27" s="478">
        <v>26</v>
      </c>
      <c r="B27" s="481" t="s">
        <v>1596</v>
      </c>
      <c r="C27" s="481" t="s">
        <v>19</v>
      </c>
      <c r="D27" s="482" t="s">
        <v>28</v>
      </c>
      <c r="E27" s="482" t="s">
        <v>28</v>
      </c>
      <c r="F27" s="556">
        <f t="shared" si="1"/>
        <v>30</v>
      </c>
      <c r="G27" s="559">
        <f t="shared" si="2"/>
        <v>11</v>
      </c>
      <c r="H27" s="556">
        <f t="shared" si="3"/>
        <v>12</v>
      </c>
      <c r="I27" s="559">
        <f t="shared" si="3"/>
        <v>12</v>
      </c>
      <c r="J27" s="484" t="s">
        <v>1627</v>
      </c>
      <c r="K27" s="487" t="s">
        <v>1696</v>
      </c>
      <c r="L27" s="5" t="s">
        <v>1662</v>
      </c>
      <c r="M27" s="24"/>
    </row>
    <row r="28" spans="1:13" x14ac:dyDescent="0.25">
      <c r="A28" s="478">
        <v>27</v>
      </c>
      <c r="B28" s="481" t="s">
        <v>1581</v>
      </c>
      <c r="C28" s="481" t="s">
        <v>1581</v>
      </c>
      <c r="D28" s="482" t="s">
        <v>1816</v>
      </c>
      <c r="E28" s="482" t="s">
        <v>1816</v>
      </c>
      <c r="F28" s="556">
        <f t="shared" si="1"/>
        <v>7</v>
      </c>
      <c r="G28" s="559">
        <f t="shared" si="2"/>
        <v>7</v>
      </c>
      <c r="H28" s="556">
        <f t="shared" si="3"/>
        <v>12</v>
      </c>
      <c r="I28" s="559">
        <f t="shared" si="3"/>
        <v>12</v>
      </c>
      <c r="J28" s="484" t="s">
        <v>1628</v>
      </c>
      <c r="K28" s="487" t="s">
        <v>1697</v>
      </c>
      <c r="L28" s="5" t="s">
        <v>1663</v>
      </c>
      <c r="M28" s="24"/>
    </row>
    <row r="29" spans="1:13" x14ac:dyDescent="0.25">
      <c r="A29" s="478">
        <v>28</v>
      </c>
      <c r="B29" s="481" t="s">
        <v>26</v>
      </c>
      <c r="C29" s="481" t="s">
        <v>26</v>
      </c>
      <c r="D29" s="482" t="s">
        <v>27</v>
      </c>
      <c r="E29" s="482" t="s">
        <v>27</v>
      </c>
      <c r="F29" s="556">
        <f t="shared" si="1"/>
        <v>4</v>
      </c>
      <c r="G29" s="559">
        <f t="shared" si="2"/>
        <v>4</v>
      </c>
      <c r="H29" s="556">
        <f t="shared" si="3"/>
        <v>13</v>
      </c>
      <c r="I29" s="559">
        <f t="shared" si="3"/>
        <v>13</v>
      </c>
      <c r="J29" s="484" t="s">
        <v>1631</v>
      </c>
      <c r="K29" s="487" t="s">
        <v>1698</v>
      </c>
      <c r="L29" s="5" t="s">
        <v>1664</v>
      </c>
      <c r="M29" s="24"/>
    </row>
    <row r="30" spans="1:13" x14ac:dyDescent="0.25">
      <c r="A30" s="478">
        <v>29</v>
      </c>
      <c r="B30" s="481" t="s">
        <v>1585</v>
      </c>
      <c r="C30" s="481" t="s">
        <v>1585</v>
      </c>
      <c r="D30" s="482" t="s">
        <v>1584</v>
      </c>
      <c r="E30" s="482" t="s">
        <v>1584</v>
      </c>
      <c r="F30" s="556">
        <f t="shared" si="1"/>
        <v>8</v>
      </c>
      <c r="G30" s="559">
        <f t="shared" si="2"/>
        <v>8</v>
      </c>
      <c r="H30" s="556">
        <f t="shared" si="3"/>
        <v>12</v>
      </c>
      <c r="I30" s="559">
        <f t="shared" si="3"/>
        <v>12</v>
      </c>
      <c r="J30" s="484" t="s">
        <v>1629</v>
      </c>
      <c r="K30" s="487" t="s">
        <v>562</v>
      </c>
      <c r="L30" s="5" t="s">
        <v>1665</v>
      </c>
      <c r="M30" s="24"/>
    </row>
    <row r="31" spans="1:13" x14ac:dyDescent="0.25">
      <c r="A31" s="478">
        <v>30</v>
      </c>
      <c r="B31" s="479" t="s">
        <v>1586</v>
      </c>
      <c r="C31" s="479" t="s">
        <v>1586</v>
      </c>
      <c r="D31" s="482" t="s">
        <v>1587</v>
      </c>
      <c r="E31" s="482" t="s">
        <v>1587</v>
      </c>
      <c r="F31" s="556">
        <f t="shared" si="1"/>
        <v>4</v>
      </c>
      <c r="G31" s="559">
        <f t="shared" si="2"/>
        <v>4</v>
      </c>
      <c r="H31" s="556">
        <f t="shared" si="3"/>
        <v>6</v>
      </c>
      <c r="I31" s="559">
        <f t="shared" si="3"/>
        <v>6</v>
      </c>
      <c r="J31" s="484" t="s">
        <v>1630</v>
      </c>
      <c r="K31" s="487" t="s">
        <v>564</v>
      </c>
      <c r="L31" s="5" t="s">
        <v>1666</v>
      </c>
      <c r="M31" s="24"/>
    </row>
    <row r="32" spans="1:13" x14ac:dyDescent="0.25">
      <c r="A32" s="478">
        <v>31</v>
      </c>
      <c r="B32" s="479" t="s">
        <v>1588</v>
      </c>
      <c r="C32" s="479" t="s">
        <v>1822</v>
      </c>
      <c r="D32" s="482" t="s">
        <v>1589</v>
      </c>
      <c r="E32" s="482" t="s">
        <v>1817</v>
      </c>
      <c r="F32" s="556">
        <f t="shared" si="1"/>
        <v>27</v>
      </c>
      <c r="G32" s="559">
        <f t="shared" si="2"/>
        <v>15</v>
      </c>
      <c r="H32" s="556">
        <f t="shared" si="3"/>
        <v>15</v>
      </c>
      <c r="I32" s="559">
        <f t="shared" si="3"/>
        <v>11</v>
      </c>
      <c r="J32" s="484" t="s">
        <v>1632</v>
      </c>
      <c r="K32" s="487" t="s">
        <v>1699</v>
      </c>
      <c r="L32" s="5" t="s">
        <v>1667</v>
      </c>
      <c r="M32" s="24"/>
    </row>
    <row r="33" spans="1:13" x14ac:dyDescent="0.25">
      <c r="A33" s="478">
        <v>32</v>
      </c>
      <c r="B33" s="24" t="s">
        <v>1590</v>
      </c>
      <c r="C33" s="24" t="s">
        <v>1590</v>
      </c>
      <c r="D33" s="482" t="s">
        <v>1591</v>
      </c>
      <c r="E33" s="482" t="s">
        <v>1818</v>
      </c>
      <c r="F33" s="556">
        <f t="shared" si="1"/>
        <v>12</v>
      </c>
      <c r="G33" s="559">
        <f t="shared" si="2"/>
        <v>12</v>
      </c>
      <c r="H33" s="556">
        <f t="shared" si="3"/>
        <v>15</v>
      </c>
      <c r="I33" s="559">
        <f t="shared" si="3"/>
        <v>7</v>
      </c>
      <c r="J33" s="484" t="s">
        <v>1633</v>
      </c>
      <c r="K33" s="487" t="s">
        <v>1700</v>
      </c>
      <c r="L33" s="5" t="s">
        <v>1668</v>
      </c>
      <c r="M33" s="24"/>
    </row>
    <row r="34" spans="1:13" ht="31.5" x14ac:dyDescent="0.25">
      <c r="A34" s="478">
        <v>33</v>
      </c>
      <c r="B34" s="479" t="s">
        <v>1592</v>
      </c>
      <c r="C34" s="479" t="s">
        <v>1791</v>
      </c>
      <c r="D34" s="482" t="s">
        <v>1593</v>
      </c>
      <c r="E34" s="482" t="s">
        <v>1593</v>
      </c>
      <c r="F34" s="556">
        <f t="shared" si="1"/>
        <v>44</v>
      </c>
      <c r="G34" s="559">
        <f t="shared" si="2"/>
        <v>15</v>
      </c>
      <c r="H34" s="556">
        <f t="shared" si="3"/>
        <v>11</v>
      </c>
      <c r="I34" s="559">
        <f t="shared" si="3"/>
        <v>11</v>
      </c>
      <c r="J34" s="484" t="s">
        <v>1634</v>
      </c>
      <c r="K34" s="487" t="s">
        <v>1701</v>
      </c>
      <c r="L34" s="5" t="s">
        <v>1669</v>
      </c>
      <c r="M34" s="24"/>
    </row>
    <row r="35" spans="1:13" x14ac:dyDescent="0.25">
      <c r="A35" s="478">
        <v>34</v>
      </c>
      <c r="B35" s="481" t="s">
        <v>1564</v>
      </c>
      <c r="C35" s="481" t="s">
        <v>1564</v>
      </c>
      <c r="D35" s="482"/>
      <c r="E35" s="482"/>
      <c r="F35" s="556">
        <f t="shared" si="1"/>
        <v>8</v>
      </c>
      <c r="G35" s="559">
        <f t="shared" si="2"/>
        <v>8</v>
      </c>
      <c r="H35" s="556">
        <f t="shared" si="3"/>
        <v>0</v>
      </c>
      <c r="I35" s="559">
        <f t="shared" si="3"/>
        <v>0</v>
      </c>
      <c r="J35" s="479"/>
      <c r="K35" s="5"/>
      <c r="L35" s="5" t="s">
        <v>1672</v>
      </c>
      <c r="M35" s="24"/>
    </row>
    <row r="36" spans="1:13" x14ac:dyDescent="0.25">
      <c r="A36" s="478">
        <v>35</v>
      </c>
      <c r="B36" s="481" t="s">
        <v>1594</v>
      </c>
      <c r="C36" s="481" t="s">
        <v>1792</v>
      </c>
      <c r="D36" s="482"/>
      <c r="E36" s="482"/>
      <c r="F36" s="556">
        <f t="shared" si="1"/>
        <v>23</v>
      </c>
      <c r="G36" s="559">
        <f t="shared" si="2"/>
        <v>14</v>
      </c>
      <c r="H36" s="556">
        <f t="shared" si="3"/>
        <v>0</v>
      </c>
      <c r="I36" s="559">
        <f t="shared" si="3"/>
        <v>0</v>
      </c>
      <c r="J36" s="479"/>
      <c r="K36" s="5"/>
      <c r="L36" s="5" t="s">
        <v>1671</v>
      </c>
      <c r="M36" s="24"/>
    </row>
    <row r="37" spans="1:13" x14ac:dyDescent="0.25">
      <c r="A37" s="478">
        <v>36</v>
      </c>
      <c r="B37" s="481" t="s">
        <v>1595</v>
      </c>
      <c r="C37" s="481" t="s">
        <v>1595</v>
      </c>
      <c r="D37" s="482"/>
      <c r="E37" s="482"/>
      <c r="F37" s="556">
        <f t="shared" si="1"/>
        <v>10</v>
      </c>
      <c r="G37" s="559">
        <f t="shared" si="2"/>
        <v>10</v>
      </c>
      <c r="H37" s="556">
        <f t="shared" si="3"/>
        <v>0</v>
      </c>
      <c r="I37" s="559">
        <f t="shared" si="3"/>
        <v>0</v>
      </c>
      <c r="J37" s="479"/>
      <c r="K37" s="5"/>
      <c r="L37" s="5" t="s">
        <v>1670</v>
      </c>
      <c r="M37" s="24"/>
    </row>
    <row r="38" spans="1:13" x14ac:dyDescent="0.25">
      <c r="A38" s="478">
        <v>37</v>
      </c>
      <c r="B38" s="479" t="s">
        <v>1635</v>
      </c>
      <c r="C38" s="479"/>
      <c r="D38" s="482"/>
      <c r="E38" s="482"/>
      <c r="F38" s="556">
        <f t="shared" si="1"/>
        <v>9</v>
      </c>
      <c r="G38" s="559">
        <f t="shared" si="2"/>
        <v>0</v>
      </c>
      <c r="H38" s="556">
        <f t="shared" si="3"/>
        <v>0</v>
      </c>
      <c r="I38" s="559">
        <f t="shared" si="3"/>
        <v>0</v>
      </c>
      <c r="J38" s="479"/>
      <c r="K38" s="5"/>
      <c r="L38" s="5"/>
      <c r="M38" s="24" t="s">
        <v>1602</v>
      </c>
    </row>
    <row r="39" spans="1:13" x14ac:dyDescent="0.25">
      <c r="A39" s="478">
        <v>38</v>
      </c>
      <c r="B39" s="479" t="s">
        <v>1636</v>
      </c>
      <c r="C39" s="479"/>
      <c r="D39" s="482"/>
      <c r="E39" s="482"/>
      <c r="F39" s="556">
        <f t="shared" si="1"/>
        <v>9</v>
      </c>
      <c r="G39" s="559">
        <f t="shared" si="2"/>
        <v>0</v>
      </c>
      <c r="H39" s="556">
        <f t="shared" si="3"/>
        <v>0</v>
      </c>
      <c r="I39" s="559">
        <f t="shared" si="3"/>
        <v>0</v>
      </c>
      <c r="J39" s="479"/>
      <c r="K39" s="5"/>
      <c r="L39" s="5"/>
      <c r="M39" s="24" t="s">
        <v>1602</v>
      </c>
    </row>
    <row r="40" spans="1:13" x14ac:dyDescent="0.25">
      <c r="A40" s="478">
        <v>39</v>
      </c>
      <c r="B40" s="479" t="s">
        <v>1715</v>
      </c>
      <c r="C40" s="479"/>
      <c r="D40" s="482"/>
      <c r="E40" s="482"/>
      <c r="F40" s="556">
        <f t="shared" si="1"/>
        <v>13</v>
      </c>
      <c r="G40" s="559">
        <f t="shared" si="2"/>
        <v>0</v>
      </c>
      <c r="H40" s="556">
        <f t="shared" si="3"/>
        <v>0</v>
      </c>
      <c r="I40" s="559">
        <f t="shared" si="3"/>
        <v>0</v>
      </c>
      <c r="J40" s="479"/>
      <c r="K40" s="5"/>
      <c r="L40" s="5"/>
      <c r="M40" s="24" t="s">
        <v>1602</v>
      </c>
    </row>
    <row r="41" spans="1:13" x14ac:dyDescent="0.25">
      <c r="A41" s="478">
        <v>40</v>
      </c>
      <c r="B41" s="519" t="s">
        <v>1725</v>
      </c>
      <c r="C41" s="519"/>
      <c r="D41" s="184"/>
      <c r="E41" s="184"/>
      <c r="F41" s="556">
        <f t="shared" si="1"/>
        <v>11</v>
      </c>
      <c r="G41" s="559">
        <f t="shared" si="2"/>
        <v>0</v>
      </c>
      <c r="H41" s="556">
        <f t="shared" si="3"/>
        <v>0</v>
      </c>
      <c r="I41" s="559">
        <f t="shared" si="3"/>
        <v>0</v>
      </c>
      <c r="J41" s="24"/>
      <c r="K41" s="24"/>
      <c r="L41" s="5" t="s">
        <v>1726</v>
      </c>
      <c r="M41" s="24"/>
    </row>
    <row r="42" spans="1:13" x14ac:dyDescent="0.25">
      <c r="A42" s="478">
        <v>41</v>
      </c>
      <c r="B42" s="519" t="s">
        <v>1728</v>
      </c>
      <c r="C42" s="519" t="s">
        <v>1823</v>
      </c>
      <c r="D42" s="184" t="s">
        <v>1227</v>
      </c>
      <c r="E42" s="184" t="s">
        <v>1227</v>
      </c>
      <c r="F42" s="556">
        <f t="shared" si="1"/>
        <v>18</v>
      </c>
      <c r="G42" s="559">
        <f t="shared" si="2"/>
        <v>6</v>
      </c>
      <c r="H42" s="556">
        <f t="shared" si="3"/>
        <v>13</v>
      </c>
      <c r="I42" s="559">
        <f t="shared" si="3"/>
        <v>13</v>
      </c>
      <c r="J42" s="485" t="s">
        <v>1771</v>
      </c>
      <c r="K42" s="24" t="s">
        <v>1772</v>
      </c>
      <c r="L42" s="5" t="s">
        <v>1770</v>
      </c>
      <c r="M42" s="24"/>
    </row>
    <row r="43" spans="1:13" x14ac:dyDescent="0.25">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12</v>
      </c>
      <c r="C1" s="1" t="s">
        <v>14</v>
      </c>
      <c r="D1" s="1" t="s">
        <v>524</v>
      </c>
      <c r="E1" s="1" t="s">
        <v>527</v>
      </c>
    </row>
    <row r="2" spans="1:5" x14ac:dyDescent="0.25">
      <c r="A2" s="1" t="s">
        <v>52</v>
      </c>
      <c r="B2" s="1" t="s">
        <v>530</v>
      </c>
      <c r="C2" s="1" t="s">
        <v>531</v>
      </c>
      <c r="D2" s="1" t="s">
        <v>620</v>
      </c>
      <c r="E2" s="1" t="s">
        <v>512</v>
      </c>
    </row>
    <row r="3" spans="1:5" x14ac:dyDescent="0.25">
      <c r="A3" s="1" t="s">
        <v>526</v>
      </c>
      <c r="B3" s="1" t="s">
        <v>532</v>
      </c>
      <c r="C3" s="1" t="s">
        <v>533</v>
      </c>
      <c r="D3" s="1" t="s">
        <v>534</v>
      </c>
      <c r="E3" s="1" t="s">
        <v>535</v>
      </c>
    </row>
    <row r="4" spans="1:5" ht="63" x14ac:dyDescent="0.25">
      <c r="A4" s="1" t="s">
        <v>525</v>
      </c>
      <c r="B4" s="1" t="s">
        <v>536</v>
      </c>
      <c r="C4" s="1" t="s">
        <v>537</v>
      </c>
      <c r="D4" s="1" t="s">
        <v>544</v>
      </c>
      <c r="E4" s="1" t="s">
        <v>538</v>
      </c>
    </row>
    <row r="5" spans="1:5" ht="138.94999999999999" customHeight="1" x14ac:dyDescent="0.25">
      <c r="A5" s="1" t="s">
        <v>528</v>
      </c>
      <c r="B5" s="1" t="s">
        <v>539</v>
      </c>
      <c r="C5" s="1" t="s">
        <v>543</v>
      </c>
      <c r="D5" s="1" t="s">
        <v>540</v>
      </c>
      <c r="E5" s="1" t="s">
        <v>545</v>
      </c>
    </row>
    <row r="6" spans="1:5" ht="132" customHeight="1" x14ac:dyDescent="0.25">
      <c r="A6" s="1" t="s">
        <v>541</v>
      </c>
    </row>
    <row r="7" spans="1:5" ht="60.95" customHeight="1" x14ac:dyDescent="0.25">
      <c r="A7" s="1" t="s">
        <v>542</v>
      </c>
    </row>
    <row r="8" spans="1:5" x14ac:dyDescent="0.25">
      <c r="A8" s="1" t="s">
        <v>529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837" customWidth="1"/>
    <col min="2" max="2" width="9" style="837" customWidth="1"/>
    <col min="3" max="4" width="2.875" style="830" customWidth="1" outlineLevel="1"/>
    <col min="5" max="5" width="4.875" style="830" customWidth="1" outlineLevel="1"/>
    <col min="6" max="6" width="4.5" style="830" customWidth="1" outlineLevel="1"/>
    <col min="7" max="7" width="7.125" style="831" customWidth="1" outlineLevel="1"/>
    <col min="8" max="9" width="7.125" style="832" customWidth="1" outlineLevel="1"/>
    <col min="10" max="10" width="21.875" style="833" customWidth="1" outlineLevel="1"/>
    <col min="11" max="11" width="19.875" style="833" customWidth="1"/>
    <col min="12" max="12" width="37.125" style="833" customWidth="1"/>
    <col min="13" max="13" width="51.375" style="833" customWidth="1"/>
    <col min="14" max="14" width="67.875" style="833" customWidth="1" outlineLevel="1"/>
    <col min="15" max="15" width="13.875" style="833" customWidth="1" outlineLevel="1"/>
    <col min="16" max="16" width="42.125" style="833" customWidth="1" outlineLevel="1"/>
    <col min="17" max="17" width="38.875" style="833" customWidth="1" outlineLevel="1"/>
    <col min="18" max="18" width="15.375" style="833" customWidth="1" outlineLevel="1"/>
    <col min="19" max="19" width="25.125" style="833" customWidth="1" outlineLevel="1"/>
    <col min="20" max="20" width="16.5" style="833" customWidth="1" outlineLevel="1"/>
    <col min="21" max="21" width="10.875" style="834" customWidth="1" outlineLevel="1"/>
    <col min="22" max="22" width="12.875" style="835" customWidth="1"/>
    <col min="23" max="23" width="13.125" style="830" customWidth="1"/>
    <col min="24" max="24" width="13.125" style="831" customWidth="1"/>
    <col min="25" max="25" width="7.5" style="836" customWidth="1"/>
    <col min="26" max="26" width="11.625" style="836" customWidth="1"/>
    <col min="27" max="27" width="33.625" style="837" customWidth="1"/>
    <col min="28" max="28" width="9.625" style="837" customWidth="1"/>
    <col min="29" max="32" width="9.5" style="837" customWidth="1"/>
    <col min="33" max="33" width="22" style="837" customWidth="1"/>
    <col min="34" max="34" width="10.875" style="837"/>
    <col min="35" max="36" width="10.875" style="1159"/>
    <col min="37" max="39" width="10.875" style="830"/>
    <col min="40" max="16384" width="10.875" style="837"/>
  </cols>
  <sheetData>
    <row r="1" spans="1:41" ht="18.95" customHeight="1" thickBot="1" x14ac:dyDescent="0.3">
      <c r="A1" s="830"/>
      <c r="B1" s="830"/>
    </row>
    <row r="2" spans="1:41" s="853" customFormat="1" ht="79.5" thickBot="1" x14ac:dyDescent="0.3">
      <c r="A2" s="838" t="s">
        <v>2147</v>
      </c>
      <c r="B2" s="839" t="s">
        <v>2148</v>
      </c>
      <c r="C2" s="840" t="s">
        <v>2149</v>
      </c>
      <c r="D2" s="840" t="s">
        <v>2150</v>
      </c>
      <c r="E2" s="840" t="s">
        <v>2151</v>
      </c>
      <c r="F2" s="841" t="s">
        <v>2152</v>
      </c>
      <c r="G2" s="842" t="s">
        <v>2153</v>
      </c>
      <c r="H2" s="843" t="s">
        <v>2154</v>
      </c>
      <c r="I2" s="844" t="s">
        <v>2155</v>
      </c>
      <c r="J2" s="845" t="s">
        <v>2156</v>
      </c>
      <c r="K2" s="846" t="s">
        <v>2157</v>
      </c>
      <c r="L2" s="846" t="s">
        <v>2158</v>
      </c>
      <c r="M2" s="847" t="s">
        <v>2159</v>
      </c>
      <c r="N2" s="848" t="s">
        <v>2160</v>
      </c>
      <c r="O2" s="846" t="s">
        <v>2161</v>
      </c>
      <c r="P2" s="846" t="s">
        <v>2162</v>
      </c>
      <c r="Q2" s="846" t="s">
        <v>2163</v>
      </c>
      <c r="R2" s="846" t="s">
        <v>2164</v>
      </c>
      <c r="S2" s="846" t="s">
        <v>2165</v>
      </c>
      <c r="T2" s="846" t="s">
        <v>276</v>
      </c>
      <c r="U2" s="844" t="s">
        <v>2166</v>
      </c>
      <c r="V2" s="849" t="s">
        <v>2167</v>
      </c>
      <c r="W2" s="850" t="s">
        <v>2168</v>
      </c>
      <c r="X2" s="850" t="s">
        <v>2169</v>
      </c>
      <c r="Y2" s="851" t="s">
        <v>2170</v>
      </c>
      <c r="Z2" s="851" t="s">
        <v>2171</v>
      </c>
      <c r="AA2" s="840" t="s">
        <v>529</v>
      </c>
      <c r="AB2" s="852" t="s">
        <v>2172</v>
      </c>
      <c r="AC2" s="852" t="s">
        <v>2172</v>
      </c>
      <c r="AD2" s="852"/>
      <c r="AE2" s="852"/>
      <c r="AF2" s="852"/>
      <c r="AG2" s="841" t="s">
        <v>2173</v>
      </c>
      <c r="AI2" s="1160" t="s">
        <v>2764</v>
      </c>
      <c r="AJ2" s="1160" t="s">
        <v>2765</v>
      </c>
      <c r="AK2" s="1157" t="s">
        <v>2766</v>
      </c>
      <c r="AL2" s="1157" t="s">
        <v>2767</v>
      </c>
      <c r="AM2" s="1157" t="s">
        <v>2768</v>
      </c>
      <c r="AN2" s="853" t="s">
        <v>2769</v>
      </c>
      <c r="AO2" s="853" t="s">
        <v>2770</v>
      </c>
    </row>
    <row r="3" spans="1:41" s="872" customFormat="1" ht="111.95" hidden="1" customHeight="1" thickBot="1" x14ac:dyDescent="0.3">
      <c r="A3" s="854" t="str">
        <f t="shared" ref="A3:A4" si="0">CONCATENATE(C3,D3,E3,F3)</f>
        <v>1111</v>
      </c>
      <c r="B3" s="855" t="str">
        <f t="shared" ref="B3:B4" si="1">CONCATENATE(C3,D3,E3)</f>
        <v>111</v>
      </c>
      <c r="C3" s="856">
        <v>1</v>
      </c>
      <c r="D3" s="856">
        <v>1</v>
      </c>
      <c r="E3" s="856">
        <v>1</v>
      </c>
      <c r="F3" s="857">
        <v>1</v>
      </c>
      <c r="G3" s="858" t="str">
        <f t="shared" ref="G3:G4" si="2">CONCATENATE(C3,".",D3,".",E3,".",F3)</f>
        <v>1.1.1.1</v>
      </c>
      <c r="H3" s="859" t="s">
        <v>2174</v>
      </c>
      <c r="I3" s="860" t="s">
        <v>2175</v>
      </c>
      <c r="J3" s="861" t="s">
        <v>2176</v>
      </c>
      <c r="K3" s="862" t="s">
        <v>2177</v>
      </c>
      <c r="L3" s="862" t="s">
        <v>29</v>
      </c>
      <c r="M3" s="863" t="s">
        <v>2178</v>
      </c>
      <c r="N3" s="864" t="s">
        <v>2179</v>
      </c>
      <c r="O3" s="862" t="s">
        <v>2180</v>
      </c>
      <c r="P3" s="862" t="s">
        <v>2181</v>
      </c>
      <c r="Q3" s="862" t="s">
        <v>2182</v>
      </c>
      <c r="R3" s="862" t="s">
        <v>2183</v>
      </c>
      <c r="S3" s="862" t="s">
        <v>2184</v>
      </c>
      <c r="T3" s="862" t="s">
        <v>2185</v>
      </c>
      <c r="U3" s="860" t="s">
        <v>2186</v>
      </c>
      <c r="V3" s="865" t="s">
        <v>2771</v>
      </c>
      <c r="W3" s="866" t="s">
        <v>2772</v>
      </c>
      <c r="X3" s="867"/>
      <c r="Y3" s="868" t="s">
        <v>93</v>
      </c>
      <c r="Z3" s="868" t="s">
        <v>93</v>
      </c>
      <c r="AA3" s="869"/>
      <c r="AB3" s="870"/>
      <c r="AC3" s="870"/>
      <c r="AD3" s="870"/>
      <c r="AE3" s="870"/>
      <c r="AF3" s="870"/>
      <c r="AG3" s="871"/>
      <c r="AI3" s="219">
        <v>1122</v>
      </c>
      <c r="AJ3" s="32">
        <v>1122</v>
      </c>
      <c r="AK3" s="1150" t="str">
        <f>TEXT(AJ3,0)</f>
        <v>1122</v>
      </c>
      <c r="AL3" s="1150" t="str">
        <f t="shared" ref="AL3:AL34" si="3">VLOOKUP(AK3,$A$3:$Y$227,25,FALSE)</f>
        <v>да</v>
      </c>
      <c r="AM3" s="1150" t="e">
        <f t="shared" ref="AM3:AM66" si="4">VLOOKUP(A3,$AK$3:$AK$104,1,FALSE)</f>
        <v>#N/A</v>
      </c>
      <c r="AN3" s="473"/>
      <c r="AO3" s="22"/>
    </row>
    <row r="4" spans="1:41" s="872" customFormat="1" ht="142.5" hidden="1" thickBot="1" x14ac:dyDescent="0.3">
      <c r="A4" s="873" t="str">
        <f t="shared" si="0"/>
        <v>1121</v>
      </c>
      <c r="B4" s="874" t="str">
        <f t="shared" si="1"/>
        <v>112</v>
      </c>
      <c r="C4" s="875">
        <v>1</v>
      </c>
      <c r="D4" s="875">
        <v>1</v>
      </c>
      <c r="E4" s="875">
        <v>2</v>
      </c>
      <c r="F4" s="876">
        <v>1</v>
      </c>
      <c r="G4" s="877" t="str">
        <f t="shared" si="2"/>
        <v>1.1.2.1</v>
      </c>
      <c r="H4" s="878" t="s">
        <v>2174</v>
      </c>
      <c r="I4" s="879"/>
      <c r="J4" s="880" t="s">
        <v>2176</v>
      </c>
      <c r="K4" s="881" t="s">
        <v>2177</v>
      </c>
      <c r="L4" s="881" t="s">
        <v>2187</v>
      </c>
      <c r="M4" s="882" t="s">
        <v>2188</v>
      </c>
      <c r="N4" s="883" t="s">
        <v>2189</v>
      </c>
      <c r="O4" s="881" t="s">
        <v>2180</v>
      </c>
      <c r="P4" s="881" t="s">
        <v>2190</v>
      </c>
      <c r="Q4" s="881" t="s">
        <v>2191</v>
      </c>
      <c r="R4" s="881" t="s">
        <v>2192</v>
      </c>
      <c r="S4" s="881" t="s">
        <v>2193</v>
      </c>
      <c r="T4" s="881"/>
      <c r="U4" s="879" t="s">
        <v>2194</v>
      </c>
      <c r="V4" s="865">
        <v>2</v>
      </c>
      <c r="W4" s="866">
        <v>2</v>
      </c>
      <c r="X4" s="884"/>
      <c r="Y4" s="885" t="s">
        <v>93</v>
      </c>
      <c r="Z4" s="868" t="s">
        <v>93</v>
      </c>
      <c r="AA4" s="886"/>
      <c r="AB4" s="887"/>
      <c r="AC4" s="887"/>
      <c r="AD4" s="887"/>
      <c r="AE4" s="887"/>
      <c r="AF4" s="887"/>
      <c r="AG4" s="888"/>
      <c r="AH4" s="889"/>
      <c r="AI4" s="268">
        <v>1232</v>
      </c>
      <c r="AJ4" s="113">
        <v>1232</v>
      </c>
      <c r="AK4" s="1150" t="str">
        <f t="shared" ref="AK4:AK65" si="5">TEXT(AJ4,0)</f>
        <v>1232</v>
      </c>
      <c r="AL4" s="1150" t="str">
        <f t="shared" si="3"/>
        <v>да</v>
      </c>
      <c r="AM4" s="1150" t="e">
        <f t="shared" si="4"/>
        <v>#N/A</v>
      </c>
      <c r="AN4" s="473"/>
      <c r="AO4" s="22"/>
    </row>
    <row r="5" spans="1:41" s="872" customFormat="1" ht="32.25" thickBot="1" x14ac:dyDescent="0.3">
      <c r="A5" s="873" t="str">
        <f t="shared" ref="A5:A44" si="6">CONCATENATE(C5,D5,E5,F5)</f>
        <v>1122</v>
      </c>
      <c r="B5" s="874" t="str">
        <f t="shared" ref="B5:B44" si="7">CONCATENATE(C5,D5,E5)</f>
        <v>112</v>
      </c>
      <c r="C5" s="875">
        <v>1</v>
      </c>
      <c r="D5" s="875">
        <v>1</v>
      </c>
      <c r="E5" s="875">
        <v>2</v>
      </c>
      <c r="F5" s="876">
        <v>2</v>
      </c>
      <c r="G5" s="877" t="str">
        <f t="shared" ref="G5:G33" si="8">CONCATENATE(C5,".",D5,".",E5,".",F5)</f>
        <v>1.1.2.2</v>
      </c>
      <c r="H5" s="878" t="s">
        <v>2174</v>
      </c>
      <c r="I5" s="879" t="s">
        <v>2175</v>
      </c>
      <c r="J5" s="880" t="s">
        <v>2176</v>
      </c>
      <c r="K5" s="881" t="s">
        <v>2177</v>
      </c>
      <c r="L5" s="881" t="s">
        <v>2187</v>
      </c>
      <c r="M5" s="882" t="s">
        <v>2195</v>
      </c>
      <c r="N5" s="883"/>
      <c r="O5" s="881"/>
      <c r="P5" s="881"/>
      <c r="Q5" s="881"/>
      <c r="R5" s="881"/>
      <c r="S5" s="881"/>
      <c r="T5" s="881"/>
      <c r="U5" s="879"/>
      <c r="V5" s="890">
        <v>2</v>
      </c>
      <c r="W5" s="891">
        <v>2</v>
      </c>
      <c r="X5" s="892"/>
      <c r="Y5" s="885" t="s">
        <v>89</v>
      </c>
      <c r="Z5" s="868" t="s">
        <v>2196</v>
      </c>
      <c r="AA5" s="886"/>
      <c r="AB5" s="887"/>
      <c r="AC5" s="887"/>
      <c r="AD5" s="887"/>
      <c r="AE5" s="887"/>
      <c r="AF5" s="887"/>
      <c r="AG5" s="888"/>
      <c r="AI5" s="269" t="s">
        <v>200</v>
      </c>
      <c r="AJ5" s="53" t="s">
        <v>200</v>
      </c>
      <c r="AK5" s="1150" t="str">
        <f t="shared" si="5"/>
        <v>214a1</v>
      </c>
      <c r="AL5" s="1150" t="str">
        <f t="shared" si="3"/>
        <v>да</v>
      </c>
      <c r="AM5" s="1150" t="str">
        <f t="shared" si="4"/>
        <v>1122</v>
      </c>
      <c r="AN5" s="473"/>
      <c r="AO5" s="22"/>
    </row>
    <row r="6" spans="1:41" s="872" customFormat="1" ht="142.5" hidden="1" thickBot="1" x14ac:dyDescent="0.3">
      <c r="A6" s="873" t="str">
        <f t="shared" si="6"/>
        <v>1123</v>
      </c>
      <c r="B6" s="874" t="str">
        <f t="shared" si="7"/>
        <v>112</v>
      </c>
      <c r="C6" s="875">
        <v>1</v>
      </c>
      <c r="D6" s="875">
        <v>1</v>
      </c>
      <c r="E6" s="875">
        <v>2</v>
      </c>
      <c r="F6" s="876">
        <v>3</v>
      </c>
      <c r="G6" s="877" t="str">
        <f t="shared" si="8"/>
        <v>1.1.2.3</v>
      </c>
      <c r="H6" s="878" t="s">
        <v>2174</v>
      </c>
      <c r="I6" s="879"/>
      <c r="J6" s="880" t="s">
        <v>2176</v>
      </c>
      <c r="K6" s="881" t="s">
        <v>2177</v>
      </c>
      <c r="L6" s="881" t="s">
        <v>2187</v>
      </c>
      <c r="M6" s="882" t="s">
        <v>2197</v>
      </c>
      <c r="N6" s="883" t="s">
        <v>2198</v>
      </c>
      <c r="O6" s="881" t="s">
        <v>2180</v>
      </c>
      <c r="P6" s="881" t="s">
        <v>2199</v>
      </c>
      <c r="Q6" s="881" t="s">
        <v>2200</v>
      </c>
      <c r="R6" s="881" t="s">
        <v>2201</v>
      </c>
      <c r="S6" s="881" t="s">
        <v>2202</v>
      </c>
      <c r="T6" s="881"/>
      <c r="U6" s="879" t="s">
        <v>2194</v>
      </c>
      <c r="V6" s="865">
        <v>2</v>
      </c>
      <c r="W6" s="866">
        <v>2</v>
      </c>
      <c r="X6" s="884"/>
      <c r="Y6" s="885" t="s">
        <v>93</v>
      </c>
      <c r="Z6" s="868" t="s">
        <v>93</v>
      </c>
      <c r="AA6" s="886"/>
      <c r="AB6" s="887"/>
      <c r="AC6" s="887"/>
      <c r="AD6" s="887"/>
      <c r="AE6" s="887"/>
      <c r="AF6" s="887"/>
      <c r="AG6" s="888"/>
      <c r="AI6" s="270" t="s">
        <v>201</v>
      </c>
      <c r="AJ6" s="45" t="s">
        <v>201</v>
      </c>
      <c r="AK6" s="1150" t="str">
        <f t="shared" si="5"/>
        <v>214a2</v>
      </c>
      <c r="AL6" s="1150" t="e">
        <f t="shared" si="3"/>
        <v>#N/A</v>
      </c>
      <c r="AM6" s="1150" t="e">
        <f t="shared" si="4"/>
        <v>#N/A</v>
      </c>
      <c r="AN6" s="473"/>
      <c r="AO6" s="22"/>
    </row>
    <row r="7" spans="1:41" s="872" customFormat="1" ht="63.75" hidden="1" thickBot="1" x14ac:dyDescent="0.3">
      <c r="A7" s="873" t="str">
        <f t="shared" si="6"/>
        <v>1211</v>
      </c>
      <c r="B7" s="874" t="str">
        <f t="shared" si="7"/>
        <v>121</v>
      </c>
      <c r="C7" s="893">
        <v>1</v>
      </c>
      <c r="D7" s="893">
        <v>2</v>
      </c>
      <c r="E7" s="893">
        <v>1</v>
      </c>
      <c r="F7" s="894">
        <v>1</v>
      </c>
      <c r="G7" s="877" t="str">
        <f t="shared" si="8"/>
        <v>1.2.1.1</v>
      </c>
      <c r="H7" s="895" t="s">
        <v>2203</v>
      </c>
      <c r="I7" s="896"/>
      <c r="J7" s="897" t="s">
        <v>2176</v>
      </c>
      <c r="K7" s="898" t="s">
        <v>2204</v>
      </c>
      <c r="L7" s="898" t="s">
        <v>30</v>
      </c>
      <c r="M7" s="899" t="s">
        <v>2205</v>
      </c>
      <c r="N7" s="900" t="s">
        <v>2206</v>
      </c>
      <c r="O7" s="898" t="s">
        <v>2180</v>
      </c>
      <c r="P7" s="898" t="s">
        <v>2207</v>
      </c>
      <c r="Q7" s="898" t="s">
        <v>2208</v>
      </c>
      <c r="R7" s="898" t="s">
        <v>2209</v>
      </c>
      <c r="S7" s="898"/>
      <c r="T7" s="898"/>
      <c r="U7" s="901" t="s">
        <v>2210</v>
      </c>
      <c r="V7" s="865" t="s">
        <v>2771</v>
      </c>
      <c r="W7" s="866" t="s">
        <v>2772</v>
      </c>
      <c r="X7" s="902"/>
      <c r="Y7" s="885" t="s">
        <v>93</v>
      </c>
      <c r="Z7" s="868" t="s">
        <v>93</v>
      </c>
      <c r="AA7" s="886"/>
      <c r="AB7" s="887"/>
      <c r="AC7" s="887"/>
      <c r="AD7" s="887"/>
      <c r="AE7" s="887"/>
      <c r="AF7" s="887"/>
      <c r="AG7" s="888"/>
      <c r="AI7" s="270" t="s">
        <v>202</v>
      </c>
      <c r="AJ7" s="45" t="s">
        <v>202</v>
      </c>
      <c r="AK7" s="1150" t="str">
        <f t="shared" si="5"/>
        <v>214a3</v>
      </c>
      <c r="AL7" s="1150" t="str">
        <f t="shared" si="3"/>
        <v>да</v>
      </c>
      <c r="AM7" s="1150" t="e">
        <f t="shared" si="4"/>
        <v>#N/A</v>
      </c>
      <c r="AN7" s="473"/>
      <c r="AO7" s="22"/>
    </row>
    <row r="8" spans="1:41" s="872" customFormat="1" ht="63.75" hidden="1" thickBot="1" x14ac:dyDescent="0.3">
      <c r="A8" s="873" t="str">
        <f t="shared" si="6"/>
        <v>1212</v>
      </c>
      <c r="B8" s="874" t="str">
        <f t="shared" si="7"/>
        <v>121</v>
      </c>
      <c r="C8" s="893">
        <v>1</v>
      </c>
      <c r="D8" s="893">
        <v>2</v>
      </c>
      <c r="E8" s="893">
        <v>1</v>
      </c>
      <c r="F8" s="894">
        <v>2</v>
      </c>
      <c r="G8" s="877" t="str">
        <f t="shared" si="8"/>
        <v>1.2.1.2</v>
      </c>
      <c r="H8" s="895" t="s">
        <v>2203</v>
      </c>
      <c r="I8" s="896"/>
      <c r="J8" s="897" t="s">
        <v>2176</v>
      </c>
      <c r="K8" s="898" t="s">
        <v>2204</v>
      </c>
      <c r="L8" s="898" t="s">
        <v>30</v>
      </c>
      <c r="M8" s="899" t="s">
        <v>2211</v>
      </c>
      <c r="N8" s="900" t="s">
        <v>2206</v>
      </c>
      <c r="O8" s="898" t="s">
        <v>2180</v>
      </c>
      <c r="P8" s="898" t="s">
        <v>2207</v>
      </c>
      <c r="Q8" s="898" t="s">
        <v>2208</v>
      </c>
      <c r="R8" s="898" t="s">
        <v>2212</v>
      </c>
      <c r="S8" s="898"/>
      <c r="T8" s="898"/>
      <c r="U8" s="901" t="s">
        <v>2210</v>
      </c>
      <c r="V8" s="865" t="s">
        <v>2771</v>
      </c>
      <c r="W8" s="866" t="s">
        <v>2772</v>
      </c>
      <c r="X8" s="902"/>
      <c r="Y8" s="885" t="s">
        <v>93</v>
      </c>
      <c r="Z8" s="868" t="s">
        <v>93</v>
      </c>
      <c r="AA8" s="886"/>
      <c r="AB8" s="887"/>
      <c r="AC8" s="887"/>
      <c r="AD8" s="887"/>
      <c r="AE8" s="887"/>
      <c r="AF8" s="887"/>
      <c r="AG8" s="888"/>
      <c r="AI8" s="270" t="s">
        <v>203</v>
      </c>
      <c r="AJ8" s="45" t="s">
        <v>203</v>
      </c>
      <c r="AK8" s="1150" t="str">
        <f t="shared" si="5"/>
        <v>214a4</v>
      </c>
      <c r="AL8" s="1150" t="str">
        <f t="shared" si="3"/>
        <v>да</v>
      </c>
      <c r="AM8" s="1150" t="e">
        <f t="shared" si="4"/>
        <v>#N/A</v>
      </c>
      <c r="AN8" s="473"/>
      <c r="AO8" s="22"/>
    </row>
    <row r="9" spans="1:41" s="872" customFormat="1" ht="63.75" hidden="1" thickBot="1" x14ac:dyDescent="0.3">
      <c r="A9" s="873" t="str">
        <f t="shared" si="6"/>
        <v>1213</v>
      </c>
      <c r="B9" s="874" t="str">
        <f t="shared" si="7"/>
        <v>121</v>
      </c>
      <c r="C9" s="893">
        <v>1</v>
      </c>
      <c r="D9" s="893">
        <v>2</v>
      </c>
      <c r="E9" s="893">
        <v>1</v>
      </c>
      <c r="F9" s="894">
        <v>3</v>
      </c>
      <c r="G9" s="877" t="str">
        <f t="shared" si="8"/>
        <v>1.2.1.3</v>
      </c>
      <c r="H9" s="895" t="s">
        <v>2203</v>
      </c>
      <c r="I9" s="896"/>
      <c r="J9" s="897" t="s">
        <v>2176</v>
      </c>
      <c r="K9" s="898" t="s">
        <v>2204</v>
      </c>
      <c r="L9" s="898" t="s">
        <v>30</v>
      </c>
      <c r="M9" s="899" t="s">
        <v>2213</v>
      </c>
      <c r="N9" s="900" t="s">
        <v>2214</v>
      </c>
      <c r="O9" s="898" t="s">
        <v>2215</v>
      </c>
      <c r="P9" s="898" t="s">
        <v>2216</v>
      </c>
      <c r="Q9" s="898" t="s">
        <v>2217</v>
      </c>
      <c r="R9" s="898" t="s">
        <v>2218</v>
      </c>
      <c r="S9" s="898"/>
      <c r="T9" s="898"/>
      <c r="U9" s="901" t="s">
        <v>2210</v>
      </c>
      <c r="V9" s="865" t="s">
        <v>2771</v>
      </c>
      <c r="W9" s="866" t="s">
        <v>2772</v>
      </c>
      <c r="X9" s="902"/>
      <c r="Y9" s="885" t="s">
        <v>93</v>
      </c>
      <c r="Z9" s="868" t="s">
        <v>93</v>
      </c>
      <c r="AA9" s="886"/>
      <c r="AB9" s="887"/>
      <c r="AC9" s="887"/>
      <c r="AD9" s="887"/>
      <c r="AE9" s="887"/>
      <c r="AF9" s="887"/>
      <c r="AG9" s="888"/>
      <c r="AI9" s="270" t="s">
        <v>204</v>
      </c>
      <c r="AJ9" s="45" t="s">
        <v>204</v>
      </c>
      <c r="AK9" s="1150" t="str">
        <f t="shared" si="5"/>
        <v>214a5</v>
      </c>
      <c r="AL9" s="1150" t="str">
        <f t="shared" si="3"/>
        <v>да</v>
      </c>
      <c r="AM9" s="1150" t="e">
        <f t="shared" si="4"/>
        <v>#N/A</v>
      </c>
      <c r="AN9" s="473"/>
      <c r="AO9" s="22"/>
    </row>
    <row r="10" spans="1:41" s="872" customFormat="1" ht="63.75" hidden="1" thickBot="1" x14ac:dyDescent="0.3">
      <c r="A10" s="873" t="str">
        <f t="shared" si="6"/>
        <v>1214</v>
      </c>
      <c r="B10" s="874" t="str">
        <f t="shared" si="7"/>
        <v>121</v>
      </c>
      <c r="C10" s="893">
        <v>1</v>
      </c>
      <c r="D10" s="893">
        <v>2</v>
      </c>
      <c r="E10" s="893">
        <v>1</v>
      </c>
      <c r="F10" s="894">
        <v>4</v>
      </c>
      <c r="G10" s="877" t="str">
        <f t="shared" si="8"/>
        <v>1.2.1.4</v>
      </c>
      <c r="H10" s="895" t="s">
        <v>2203</v>
      </c>
      <c r="I10" s="896"/>
      <c r="J10" s="897" t="s">
        <v>2176</v>
      </c>
      <c r="K10" s="898" t="s">
        <v>2204</v>
      </c>
      <c r="L10" s="898" t="s">
        <v>30</v>
      </c>
      <c r="M10" s="899" t="s">
        <v>2219</v>
      </c>
      <c r="N10" s="900" t="s">
        <v>2214</v>
      </c>
      <c r="O10" s="898" t="s">
        <v>2215</v>
      </c>
      <c r="P10" s="898" t="s">
        <v>2220</v>
      </c>
      <c r="Q10" s="898" t="s">
        <v>2221</v>
      </c>
      <c r="R10" s="898" t="s">
        <v>2222</v>
      </c>
      <c r="S10" s="898"/>
      <c r="T10" s="898"/>
      <c r="U10" s="901" t="s">
        <v>2210</v>
      </c>
      <c r="V10" s="865" t="s">
        <v>2771</v>
      </c>
      <c r="W10" s="866" t="s">
        <v>2772</v>
      </c>
      <c r="X10" s="902"/>
      <c r="Y10" s="885" t="s">
        <v>93</v>
      </c>
      <c r="Z10" s="868" t="s">
        <v>93</v>
      </c>
      <c r="AA10" s="886"/>
      <c r="AB10" s="887"/>
      <c r="AC10" s="887"/>
      <c r="AD10" s="887"/>
      <c r="AE10" s="887"/>
      <c r="AF10" s="887"/>
      <c r="AG10" s="888"/>
      <c r="AI10" s="270" t="s">
        <v>205</v>
      </c>
      <c r="AJ10" s="45" t="s">
        <v>205</v>
      </c>
      <c r="AK10" s="1150" t="str">
        <f t="shared" si="5"/>
        <v>214a6</v>
      </c>
      <c r="AL10" s="1150" t="e">
        <f t="shared" si="3"/>
        <v>#N/A</v>
      </c>
      <c r="AM10" s="1150" t="e">
        <f t="shared" si="4"/>
        <v>#N/A</v>
      </c>
      <c r="AN10" s="473"/>
      <c r="AO10" s="22"/>
    </row>
    <row r="11" spans="1:41" s="872" customFormat="1" ht="63.75" hidden="1" thickBot="1" x14ac:dyDescent="0.3">
      <c r="A11" s="873" t="str">
        <f t="shared" si="6"/>
        <v>1221</v>
      </c>
      <c r="B11" s="874" t="str">
        <f t="shared" si="7"/>
        <v>122</v>
      </c>
      <c r="C11" s="893">
        <v>1</v>
      </c>
      <c r="D11" s="893">
        <v>2</v>
      </c>
      <c r="E11" s="893">
        <v>2</v>
      </c>
      <c r="F11" s="894">
        <v>1</v>
      </c>
      <c r="G11" s="877" t="str">
        <f t="shared" si="8"/>
        <v>1.2.2.1</v>
      </c>
      <c r="H11" s="895" t="s">
        <v>2203</v>
      </c>
      <c r="I11" s="896"/>
      <c r="J11" s="897" t="s">
        <v>2176</v>
      </c>
      <c r="K11" s="898" t="s">
        <v>2204</v>
      </c>
      <c r="L11" s="898" t="s">
        <v>31</v>
      </c>
      <c r="M11" s="899" t="s">
        <v>2223</v>
      </c>
      <c r="N11" s="900" t="s">
        <v>2224</v>
      </c>
      <c r="O11" s="898" t="s">
        <v>2180</v>
      </c>
      <c r="P11" s="898" t="s">
        <v>2225</v>
      </c>
      <c r="Q11" s="898" t="s">
        <v>2226</v>
      </c>
      <c r="R11" s="898" t="s">
        <v>2227</v>
      </c>
      <c r="S11" s="898"/>
      <c r="T11" s="898"/>
      <c r="U11" s="901" t="s">
        <v>2210</v>
      </c>
      <c r="V11" s="865" t="s">
        <v>2771</v>
      </c>
      <c r="W11" s="866" t="s">
        <v>2772</v>
      </c>
      <c r="X11" s="902"/>
      <c r="Y11" s="885" t="s">
        <v>93</v>
      </c>
      <c r="Z11" s="868" t="s">
        <v>93</v>
      </c>
      <c r="AA11" s="886"/>
      <c r="AB11" s="887"/>
      <c r="AC11" s="887"/>
      <c r="AD11" s="887"/>
      <c r="AE11" s="887"/>
      <c r="AF11" s="887"/>
      <c r="AG11" s="888"/>
      <c r="AI11" s="271" t="s">
        <v>206</v>
      </c>
      <c r="AJ11" s="47" t="s">
        <v>206</v>
      </c>
      <c r="AK11" s="1150" t="str">
        <f t="shared" si="5"/>
        <v>214a7</v>
      </c>
      <c r="AL11" s="1150" t="e">
        <f t="shared" si="3"/>
        <v>#N/A</v>
      </c>
      <c r="AM11" s="1150" t="e">
        <f t="shared" si="4"/>
        <v>#N/A</v>
      </c>
      <c r="AN11" s="473"/>
      <c r="AO11" s="22"/>
    </row>
    <row r="12" spans="1:41" s="872" customFormat="1" ht="32.25" hidden="1" thickBot="1" x14ac:dyDescent="0.3">
      <c r="A12" s="873" t="str">
        <f t="shared" si="6"/>
        <v>1231</v>
      </c>
      <c r="B12" s="874" t="str">
        <f t="shared" si="7"/>
        <v>123</v>
      </c>
      <c r="C12" s="893">
        <v>1</v>
      </c>
      <c r="D12" s="893">
        <v>2</v>
      </c>
      <c r="E12" s="893">
        <v>3</v>
      </c>
      <c r="F12" s="894">
        <v>1</v>
      </c>
      <c r="G12" s="877" t="str">
        <f t="shared" si="8"/>
        <v>1.2.3.1</v>
      </c>
      <c r="H12" s="895" t="s">
        <v>2203</v>
      </c>
      <c r="I12" s="896"/>
      <c r="J12" s="897" t="s">
        <v>2176</v>
      </c>
      <c r="K12" s="898" t="s">
        <v>2204</v>
      </c>
      <c r="L12" s="898" t="s">
        <v>32</v>
      </c>
      <c r="M12" s="899" t="s">
        <v>2228</v>
      </c>
      <c r="N12" s="900" t="s">
        <v>2229</v>
      </c>
      <c r="O12" s="898" t="s">
        <v>2180</v>
      </c>
      <c r="P12" s="898" t="s">
        <v>2230</v>
      </c>
      <c r="Q12" s="898" t="s">
        <v>2231</v>
      </c>
      <c r="R12" s="898" t="s">
        <v>2232</v>
      </c>
      <c r="S12" s="898"/>
      <c r="T12" s="898"/>
      <c r="U12" s="901" t="s">
        <v>2210</v>
      </c>
      <c r="V12" s="865">
        <v>2</v>
      </c>
      <c r="W12" s="866">
        <v>2</v>
      </c>
      <c r="X12" s="902"/>
      <c r="Y12" s="885" t="s">
        <v>93</v>
      </c>
      <c r="Z12" s="868" t="s">
        <v>93</v>
      </c>
      <c r="AA12" s="886"/>
      <c r="AB12" s="887"/>
      <c r="AC12" s="887"/>
      <c r="AD12" s="887"/>
      <c r="AE12" s="887"/>
      <c r="AF12" s="887"/>
      <c r="AG12" s="888"/>
      <c r="AI12" s="272" t="s">
        <v>278</v>
      </c>
      <c r="AJ12" s="87" t="s">
        <v>278</v>
      </c>
      <c r="AK12" s="1150" t="str">
        <f t="shared" si="5"/>
        <v>214a8</v>
      </c>
      <c r="AL12" s="1150" t="str">
        <f t="shared" si="3"/>
        <v>да</v>
      </c>
      <c r="AM12" s="1150" t="e">
        <f t="shared" si="4"/>
        <v>#N/A</v>
      </c>
      <c r="AN12" s="473"/>
      <c r="AO12" s="22"/>
    </row>
    <row r="13" spans="1:41" s="872" customFormat="1" ht="32.25" thickBot="1" x14ac:dyDescent="0.3">
      <c r="A13" s="873" t="str">
        <f t="shared" si="6"/>
        <v>1232</v>
      </c>
      <c r="B13" s="874" t="str">
        <f t="shared" si="7"/>
        <v>123</v>
      </c>
      <c r="C13" s="893">
        <v>1</v>
      </c>
      <c r="D13" s="893">
        <v>2</v>
      </c>
      <c r="E13" s="893">
        <v>3</v>
      </c>
      <c r="F13" s="894">
        <v>2</v>
      </c>
      <c r="G13" s="877" t="str">
        <f t="shared" si="8"/>
        <v>1.2.3.2</v>
      </c>
      <c r="H13" s="895" t="s">
        <v>2203</v>
      </c>
      <c r="I13" s="896"/>
      <c r="J13" s="897" t="s">
        <v>2176</v>
      </c>
      <c r="K13" s="898" t="s">
        <v>2204</v>
      </c>
      <c r="L13" s="898" t="s">
        <v>2233</v>
      </c>
      <c r="M13" s="899" t="s">
        <v>2234</v>
      </c>
      <c r="N13" s="900"/>
      <c r="O13" s="898"/>
      <c r="P13" s="898"/>
      <c r="Q13" s="898"/>
      <c r="R13" s="898"/>
      <c r="S13" s="898"/>
      <c r="T13" s="898"/>
      <c r="U13" s="901"/>
      <c r="V13" s="890">
        <v>2</v>
      </c>
      <c r="W13" s="891">
        <v>2</v>
      </c>
      <c r="X13" s="903"/>
      <c r="Y13" s="885" t="s">
        <v>89</v>
      </c>
      <c r="Z13" s="868" t="s">
        <v>2235</v>
      </c>
      <c r="AA13" s="886"/>
      <c r="AB13" s="887"/>
      <c r="AC13" s="887"/>
      <c r="AD13" s="887"/>
      <c r="AE13" s="887"/>
      <c r="AF13" s="887"/>
      <c r="AG13" s="888"/>
      <c r="AI13" s="273" t="s">
        <v>208</v>
      </c>
      <c r="AJ13" s="44" t="s">
        <v>208</v>
      </c>
      <c r="AK13" s="1150" t="str">
        <f t="shared" si="5"/>
        <v>214b1</v>
      </c>
      <c r="AL13" s="1150" t="str">
        <f t="shared" si="3"/>
        <v>да</v>
      </c>
      <c r="AM13" s="1150" t="str">
        <f t="shared" si="4"/>
        <v>1232</v>
      </c>
      <c r="AN13" s="473"/>
      <c r="AO13" s="22"/>
    </row>
    <row r="14" spans="1:41" s="872" customFormat="1" ht="158.25" hidden="1" thickBot="1" x14ac:dyDescent="0.3">
      <c r="A14" s="873" t="str">
        <f t="shared" si="6"/>
        <v>1311</v>
      </c>
      <c r="B14" s="874" t="str">
        <f t="shared" si="7"/>
        <v>131</v>
      </c>
      <c r="C14" s="893">
        <v>1</v>
      </c>
      <c r="D14" s="893">
        <v>3</v>
      </c>
      <c r="E14" s="893">
        <v>1</v>
      </c>
      <c r="F14" s="894">
        <v>1</v>
      </c>
      <c r="G14" s="877" t="str">
        <f t="shared" si="8"/>
        <v>1.3.1.1</v>
      </c>
      <c r="H14" s="895" t="s">
        <v>2174</v>
      </c>
      <c r="I14" s="896" t="s">
        <v>2175</v>
      </c>
      <c r="J14" s="897" t="s">
        <v>2176</v>
      </c>
      <c r="K14" s="898" t="s">
        <v>2236</v>
      </c>
      <c r="L14" s="898" t="s">
        <v>33</v>
      </c>
      <c r="M14" s="899" t="s">
        <v>2237</v>
      </c>
      <c r="N14" s="900" t="s">
        <v>2238</v>
      </c>
      <c r="O14" s="898" t="s">
        <v>2239</v>
      </c>
      <c r="P14" s="898" t="s">
        <v>2240</v>
      </c>
      <c r="Q14" s="898" t="s">
        <v>2241</v>
      </c>
      <c r="R14" s="898" t="s">
        <v>2242</v>
      </c>
      <c r="S14" s="898" t="s">
        <v>2243</v>
      </c>
      <c r="T14" s="898"/>
      <c r="U14" s="901" t="s">
        <v>80</v>
      </c>
      <c r="V14" s="865" t="s">
        <v>2771</v>
      </c>
      <c r="W14" s="866" t="s">
        <v>2772</v>
      </c>
      <c r="X14" s="902"/>
      <c r="Y14" s="885" t="s">
        <v>93</v>
      </c>
      <c r="Z14" s="868" t="s">
        <v>93</v>
      </c>
      <c r="AA14" s="886"/>
      <c r="AB14" s="887"/>
      <c r="AC14" s="887"/>
      <c r="AD14" s="887"/>
      <c r="AE14" s="887"/>
      <c r="AF14" s="887"/>
      <c r="AG14" s="888"/>
      <c r="AI14" s="270" t="s">
        <v>209</v>
      </c>
      <c r="AJ14" s="45" t="s">
        <v>209</v>
      </c>
      <c r="AK14" s="1150" t="str">
        <f t="shared" si="5"/>
        <v>214b2</v>
      </c>
      <c r="AL14" s="1150" t="str">
        <f t="shared" si="3"/>
        <v>да</v>
      </c>
      <c r="AM14" s="1150" t="e">
        <f t="shared" si="4"/>
        <v>#N/A</v>
      </c>
      <c r="AN14" s="473"/>
      <c r="AO14" s="22"/>
    </row>
    <row r="15" spans="1:41" s="872" customFormat="1" ht="158.25" hidden="1" thickBot="1" x14ac:dyDescent="0.3">
      <c r="A15" s="873" t="str">
        <f t="shared" si="6"/>
        <v>1312</v>
      </c>
      <c r="B15" s="874" t="str">
        <f t="shared" si="7"/>
        <v>131</v>
      </c>
      <c r="C15" s="893">
        <v>1</v>
      </c>
      <c r="D15" s="893">
        <v>3</v>
      </c>
      <c r="E15" s="893">
        <v>1</v>
      </c>
      <c r="F15" s="894">
        <v>2</v>
      </c>
      <c r="G15" s="877" t="str">
        <f t="shared" si="8"/>
        <v>1.3.1.2</v>
      </c>
      <c r="H15" s="895" t="s">
        <v>2174</v>
      </c>
      <c r="I15" s="896" t="s">
        <v>2175</v>
      </c>
      <c r="J15" s="897" t="s">
        <v>2176</v>
      </c>
      <c r="K15" s="898" t="s">
        <v>2236</v>
      </c>
      <c r="L15" s="898" t="s">
        <v>33</v>
      </c>
      <c r="M15" s="899" t="s">
        <v>2244</v>
      </c>
      <c r="N15" s="900" t="s">
        <v>2245</v>
      </c>
      <c r="O15" s="898" t="s">
        <v>2239</v>
      </c>
      <c r="P15" s="898" t="s">
        <v>2246</v>
      </c>
      <c r="Q15" s="898" t="s">
        <v>2247</v>
      </c>
      <c r="R15" s="898" t="s">
        <v>2248</v>
      </c>
      <c r="S15" s="898" t="s">
        <v>2249</v>
      </c>
      <c r="T15" s="898"/>
      <c r="U15" s="901" t="s">
        <v>80</v>
      </c>
      <c r="V15" s="865" t="s">
        <v>2771</v>
      </c>
      <c r="W15" s="866" t="s">
        <v>2772</v>
      </c>
      <c r="X15" s="902"/>
      <c r="Y15" s="885" t="s">
        <v>93</v>
      </c>
      <c r="Z15" s="868" t="s">
        <v>93</v>
      </c>
      <c r="AA15" s="886"/>
      <c r="AB15" s="887"/>
      <c r="AC15" s="887"/>
      <c r="AD15" s="887"/>
      <c r="AE15" s="887"/>
      <c r="AF15" s="887"/>
      <c r="AG15" s="888"/>
      <c r="AI15" s="270" t="s">
        <v>210</v>
      </c>
      <c r="AJ15" s="45" t="s">
        <v>210</v>
      </c>
      <c r="AK15" s="1150" t="str">
        <f t="shared" si="5"/>
        <v>214b3</v>
      </c>
      <c r="AL15" s="1150" t="str">
        <f t="shared" si="3"/>
        <v>да</v>
      </c>
      <c r="AM15" s="1150" t="e">
        <f t="shared" si="4"/>
        <v>#N/A</v>
      </c>
      <c r="AN15" s="473"/>
      <c r="AO15" s="22"/>
    </row>
    <row r="16" spans="1:41" s="872" customFormat="1" ht="174" hidden="1" thickBot="1" x14ac:dyDescent="0.3">
      <c r="A16" s="873" t="str">
        <f t="shared" si="6"/>
        <v>1313</v>
      </c>
      <c r="B16" s="874" t="str">
        <f t="shared" si="7"/>
        <v>131</v>
      </c>
      <c r="C16" s="893">
        <v>1</v>
      </c>
      <c r="D16" s="893">
        <v>3</v>
      </c>
      <c r="E16" s="893">
        <v>1</v>
      </c>
      <c r="F16" s="894">
        <v>3</v>
      </c>
      <c r="G16" s="877" t="str">
        <f t="shared" si="8"/>
        <v>1.3.1.3</v>
      </c>
      <c r="H16" s="895" t="s">
        <v>2174</v>
      </c>
      <c r="I16" s="896" t="s">
        <v>2175</v>
      </c>
      <c r="J16" s="897" t="s">
        <v>2176</v>
      </c>
      <c r="K16" s="898" t="s">
        <v>2236</v>
      </c>
      <c r="L16" s="898" t="s">
        <v>33</v>
      </c>
      <c r="M16" s="899" t="s">
        <v>2250</v>
      </c>
      <c r="N16" s="900" t="s">
        <v>2251</v>
      </c>
      <c r="O16" s="898" t="s">
        <v>2239</v>
      </c>
      <c r="P16" s="898" t="s">
        <v>2252</v>
      </c>
      <c r="Q16" s="898" t="s">
        <v>2253</v>
      </c>
      <c r="R16" s="898" t="s">
        <v>2254</v>
      </c>
      <c r="S16" s="898" t="s">
        <v>2255</v>
      </c>
      <c r="T16" s="898"/>
      <c r="U16" s="901" t="s">
        <v>80</v>
      </c>
      <c r="V16" s="865" t="s">
        <v>2771</v>
      </c>
      <c r="W16" s="866" t="s">
        <v>2772</v>
      </c>
      <c r="X16" s="902"/>
      <c r="Y16" s="885" t="s">
        <v>93</v>
      </c>
      <c r="Z16" s="868" t="s">
        <v>93</v>
      </c>
      <c r="AA16" s="886"/>
      <c r="AB16" s="887"/>
      <c r="AC16" s="887"/>
      <c r="AD16" s="887"/>
      <c r="AE16" s="887"/>
      <c r="AF16" s="887"/>
      <c r="AG16" s="888"/>
      <c r="AI16" s="270" t="s">
        <v>211</v>
      </c>
      <c r="AJ16" s="45" t="s">
        <v>211</v>
      </c>
      <c r="AK16" s="1150" t="str">
        <f t="shared" si="5"/>
        <v>214b4</v>
      </c>
      <c r="AL16" s="1150" t="str">
        <f t="shared" si="3"/>
        <v>да</v>
      </c>
      <c r="AM16" s="1150" t="e">
        <f t="shared" si="4"/>
        <v>#N/A</v>
      </c>
      <c r="AN16" s="473"/>
      <c r="AO16" s="22"/>
    </row>
    <row r="17" spans="1:41" s="872" customFormat="1" ht="174" hidden="1" thickBot="1" x14ac:dyDescent="0.3">
      <c r="A17" s="873" t="str">
        <f t="shared" si="6"/>
        <v>1321</v>
      </c>
      <c r="B17" s="874" t="str">
        <f t="shared" si="7"/>
        <v>132</v>
      </c>
      <c r="C17" s="893">
        <v>1</v>
      </c>
      <c r="D17" s="893">
        <v>3</v>
      </c>
      <c r="E17" s="893">
        <v>2</v>
      </c>
      <c r="F17" s="894">
        <v>1</v>
      </c>
      <c r="G17" s="877" t="str">
        <f t="shared" si="8"/>
        <v>1.3.2.1</v>
      </c>
      <c r="H17" s="895" t="s">
        <v>2174</v>
      </c>
      <c r="I17" s="896" t="s">
        <v>2175</v>
      </c>
      <c r="J17" s="897" t="s">
        <v>2176</v>
      </c>
      <c r="K17" s="898" t="s">
        <v>2236</v>
      </c>
      <c r="L17" s="898" t="s">
        <v>34</v>
      </c>
      <c r="M17" s="899" t="s">
        <v>2256</v>
      </c>
      <c r="N17" s="900" t="s">
        <v>2257</v>
      </c>
      <c r="O17" s="898" t="s">
        <v>2239</v>
      </c>
      <c r="P17" s="898" t="s">
        <v>2258</v>
      </c>
      <c r="Q17" s="898" t="s">
        <v>2259</v>
      </c>
      <c r="R17" s="898" t="s">
        <v>2260</v>
      </c>
      <c r="S17" s="898" t="s">
        <v>2261</v>
      </c>
      <c r="T17" s="898"/>
      <c r="U17" s="901" t="s">
        <v>80</v>
      </c>
      <c r="V17" s="865" t="s">
        <v>2771</v>
      </c>
      <c r="W17" s="866" t="s">
        <v>2772</v>
      </c>
      <c r="X17" s="902"/>
      <c r="Y17" s="885" t="s">
        <v>93</v>
      </c>
      <c r="Z17" s="868" t="s">
        <v>93</v>
      </c>
      <c r="AA17" s="886"/>
      <c r="AB17" s="887"/>
      <c r="AC17" s="887"/>
      <c r="AD17" s="887"/>
      <c r="AE17" s="887"/>
      <c r="AF17" s="887"/>
      <c r="AG17" s="888"/>
      <c r="AI17" s="274" t="s">
        <v>212</v>
      </c>
      <c r="AJ17" s="89" t="s">
        <v>212</v>
      </c>
      <c r="AK17" s="1150" t="str">
        <f t="shared" si="5"/>
        <v>214b5</v>
      </c>
      <c r="AL17" s="1150" t="str">
        <f t="shared" si="3"/>
        <v>да</v>
      </c>
      <c r="AM17" s="1150" t="e">
        <f t="shared" si="4"/>
        <v>#N/A</v>
      </c>
      <c r="AN17" s="473"/>
      <c r="AO17" s="22"/>
    </row>
    <row r="18" spans="1:41" s="872" customFormat="1" ht="221.25" hidden="1" thickBot="1" x14ac:dyDescent="0.3">
      <c r="A18" s="873" t="str">
        <f t="shared" si="6"/>
        <v>1322</v>
      </c>
      <c r="B18" s="874" t="str">
        <f t="shared" si="7"/>
        <v>132</v>
      </c>
      <c r="C18" s="893">
        <v>1</v>
      </c>
      <c r="D18" s="893">
        <v>3</v>
      </c>
      <c r="E18" s="893">
        <v>2</v>
      </c>
      <c r="F18" s="894">
        <v>2</v>
      </c>
      <c r="G18" s="877" t="str">
        <f t="shared" si="8"/>
        <v>1.3.2.2</v>
      </c>
      <c r="H18" s="895" t="s">
        <v>2174</v>
      </c>
      <c r="I18" s="896"/>
      <c r="J18" s="897" t="s">
        <v>2176</v>
      </c>
      <c r="K18" s="898" t="s">
        <v>2236</v>
      </c>
      <c r="L18" s="898" t="s">
        <v>34</v>
      </c>
      <c r="M18" s="899" t="s">
        <v>2262</v>
      </c>
      <c r="N18" s="900" t="s">
        <v>2263</v>
      </c>
      <c r="O18" s="898" t="s">
        <v>2239</v>
      </c>
      <c r="P18" s="898" t="s">
        <v>2264</v>
      </c>
      <c r="Q18" s="898" t="s">
        <v>2265</v>
      </c>
      <c r="R18" s="898" t="s">
        <v>2266</v>
      </c>
      <c r="S18" s="898" t="s">
        <v>2267</v>
      </c>
      <c r="T18" s="898"/>
      <c r="U18" s="901"/>
      <c r="V18" s="865" t="s">
        <v>2771</v>
      </c>
      <c r="W18" s="866" t="s">
        <v>2772</v>
      </c>
      <c r="X18" s="902"/>
      <c r="Y18" s="885" t="s">
        <v>93</v>
      </c>
      <c r="Z18" s="868" t="s">
        <v>93</v>
      </c>
      <c r="AA18" s="886"/>
      <c r="AB18" s="887"/>
      <c r="AC18" s="887"/>
      <c r="AD18" s="887"/>
      <c r="AE18" s="887"/>
      <c r="AF18" s="887"/>
      <c r="AG18" s="888"/>
      <c r="AI18" s="275" t="s">
        <v>213</v>
      </c>
      <c r="AJ18" s="88" t="s">
        <v>213</v>
      </c>
      <c r="AK18" s="1150" t="str">
        <f t="shared" si="5"/>
        <v>214b6</v>
      </c>
      <c r="AL18" s="1150" t="str">
        <f t="shared" si="3"/>
        <v>да</v>
      </c>
      <c r="AM18" s="1150" t="e">
        <f t="shared" si="4"/>
        <v>#N/A</v>
      </c>
      <c r="AN18" s="473"/>
      <c r="AO18" s="22"/>
    </row>
    <row r="19" spans="1:41" s="872" customFormat="1" ht="95.25" hidden="1" thickBot="1" x14ac:dyDescent="0.3">
      <c r="A19" s="873" t="str">
        <f t="shared" si="6"/>
        <v>1323</v>
      </c>
      <c r="B19" s="874" t="str">
        <f t="shared" si="7"/>
        <v>132</v>
      </c>
      <c r="C19" s="893">
        <v>1</v>
      </c>
      <c r="D19" s="893">
        <v>3</v>
      </c>
      <c r="E19" s="893">
        <v>2</v>
      </c>
      <c r="F19" s="894">
        <v>3</v>
      </c>
      <c r="G19" s="877" t="str">
        <f t="shared" si="8"/>
        <v>1.3.2.3</v>
      </c>
      <c r="H19" s="895" t="s">
        <v>2174</v>
      </c>
      <c r="I19" s="896"/>
      <c r="J19" s="897" t="s">
        <v>2176</v>
      </c>
      <c r="K19" s="898" t="s">
        <v>2236</v>
      </c>
      <c r="L19" s="898" t="s">
        <v>34</v>
      </c>
      <c r="M19" s="899" t="s">
        <v>2268</v>
      </c>
      <c r="N19" s="900" t="s">
        <v>2269</v>
      </c>
      <c r="O19" s="898" t="s">
        <v>2239</v>
      </c>
      <c r="P19" s="898" t="s">
        <v>2270</v>
      </c>
      <c r="Q19" s="898" t="s">
        <v>2271</v>
      </c>
      <c r="R19" s="898" t="s">
        <v>2272</v>
      </c>
      <c r="S19" s="898"/>
      <c r="T19" s="898"/>
      <c r="U19" s="901"/>
      <c r="V19" s="865" t="s">
        <v>2771</v>
      </c>
      <c r="W19" s="866" t="s">
        <v>2772</v>
      </c>
      <c r="X19" s="902"/>
      <c r="Y19" s="885" t="s">
        <v>93</v>
      </c>
      <c r="Z19" s="885" t="s">
        <v>93</v>
      </c>
      <c r="AA19" s="886"/>
      <c r="AB19" s="887"/>
      <c r="AC19" s="887"/>
      <c r="AD19" s="887"/>
      <c r="AE19" s="887"/>
      <c r="AF19" s="887"/>
      <c r="AG19" s="888"/>
      <c r="AI19" s="271" t="s">
        <v>214</v>
      </c>
      <c r="AJ19" s="47" t="s">
        <v>214</v>
      </c>
      <c r="AK19" s="1150" t="str">
        <f t="shared" si="5"/>
        <v>214b7</v>
      </c>
      <c r="AL19" s="1150" t="str">
        <f t="shared" si="3"/>
        <v>нет</v>
      </c>
      <c r="AM19" s="1150" t="e">
        <f t="shared" si="4"/>
        <v>#N/A</v>
      </c>
      <c r="AN19" s="473"/>
      <c r="AO19" s="22"/>
    </row>
    <row r="20" spans="1:41" s="872" customFormat="1" ht="111" hidden="1" thickBot="1" x14ac:dyDescent="0.3">
      <c r="A20" s="873" t="str">
        <f t="shared" si="6"/>
        <v>1331</v>
      </c>
      <c r="B20" s="874" t="str">
        <f t="shared" si="7"/>
        <v>133</v>
      </c>
      <c r="C20" s="893">
        <v>1</v>
      </c>
      <c r="D20" s="893">
        <v>3</v>
      </c>
      <c r="E20" s="893">
        <v>3</v>
      </c>
      <c r="F20" s="894">
        <v>1</v>
      </c>
      <c r="G20" s="877" t="str">
        <f t="shared" si="8"/>
        <v>1.3.3.1</v>
      </c>
      <c r="H20" s="895" t="s">
        <v>2174</v>
      </c>
      <c r="I20" s="896"/>
      <c r="J20" s="897" t="s">
        <v>2176</v>
      </c>
      <c r="K20" s="898" t="s">
        <v>2236</v>
      </c>
      <c r="L20" s="898" t="s">
        <v>2273</v>
      </c>
      <c r="M20" s="899" t="s">
        <v>2274</v>
      </c>
      <c r="N20" s="900" t="s">
        <v>2275</v>
      </c>
      <c r="O20" s="898" t="s">
        <v>2239</v>
      </c>
      <c r="P20" s="898" t="s">
        <v>2276</v>
      </c>
      <c r="Q20" s="898" t="s">
        <v>2277</v>
      </c>
      <c r="R20" s="898" t="s">
        <v>2278</v>
      </c>
      <c r="S20" s="898"/>
      <c r="T20" s="898"/>
      <c r="U20" s="901"/>
      <c r="V20" s="865" t="s">
        <v>2771</v>
      </c>
      <c r="W20" s="866" t="s">
        <v>2772</v>
      </c>
      <c r="X20" s="902"/>
      <c r="Y20" s="885" t="s">
        <v>93</v>
      </c>
      <c r="Z20" s="885" t="s">
        <v>93</v>
      </c>
      <c r="AA20" s="886"/>
      <c r="AB20" s="887"/>
      <c r="AC20" s="887"/>
      <c r="AD20" s="887"/>
      <c r="AE20" s="887"/>
      <c r="AF20" s="887"/>
      <c r="AG20" s="888"/>
      <c r="AI20" s="276" t="s">
        <v>281</v>
      </c>
      <c r="AJ20" s="48" t="s">
        <v>281</v>
      </c>
      <c r="AK20" s="1150" t="str">
        <f t="shared" si="5"/>
        <v>214d8</v>
      </c>
      <c r="AL20" s="1150" t="str">
        <f t="shared" si="3"/>
        <v>да</v>
      </c>
      <c r="AM20" s="1150" t="e">
        <f t="shared" si="4"/>
        <v>#N/A</v>
      </c>
      <c r="AN20" s="473"/>
      <c r="AO20" s="22"/>
    </row>
    <row r="21" spans="1:41" s="872" customFormat="1" ht="111" hidden="1" thickBot="1" x14ac:dyDescent="0.3">
      <c r="A21" s="873" t="str">
        <f t="shared" si="6"/>
        <v>2111</v>
      </c>
      <c r="B21" s="874" t="str">
        <f t="shared" si="7"/>
        <v>211</v>
      </c>
      <c r="C21" s="893">
        <v>2</v>
      </c>
      <c r="D21" s="893">
        <v>1</v>
      </c>
      <c r="E21" s="893">
        <v>1</v>
      </c>
      <c r="F21" s="894">
        <v>1</v>
      </c>
      <c r="G21" s="877" t="str">
        <f t="shared" si="8"/>
        <v>2.1.1.1</v>
      </c>
      <c r="H21" s="895" t="s">
        <v>2175</v>
      </c>
      <c r="I21" s="896"/>
      <c r="J21" s="897" t="s">
        <v>2279</v>
      </c>
      <c r="K21" s="898" t="s">
        <v>2280</v>
      </c>
      <c r="L21" s="898" t="s">
        <v>2281</v>
      </c>
      <c r="M21" s="899" t="s">
        <v>2282</v>
      </c>
      <c r="N21" s="900" t="s">
        <v>2283</v>
      </c>
      <c r="O21" s="898" t="s">
        <v>2239</v>
      </c>
      <c r="P21" s="898" t="s">
        <v>2284</v>
      </c>
      <c r="Q21" s="898" t="s">
        <v>2285</v>
      </c>
      <c r="R21" s="898" t="s">
        <v>2286</v>
      </c>
      <c r="S21" s="898"/>
      <c r="T21" s="898"/>
      <c r="U21" s="901"/>
      <c r="V21" s="865" t="s">
        <v>2771</v>
      </c>
      <c r="W21" s="866" t="s">
        <v>2772</v>
      </c>
      <c r="X21" s="902"/>
      <c r="Y21" s="885" t="s">
        <v>93</v>
      </c>
      <c r="Z21" s="885" t="s">
        <v>93</v>
      </c>
      <c r="AA21" s="886"/>
      <c r="AB21" s="887"/>
      <c r="AC21" s="887"/>
      <c r="AD21" s="887"/>
      <c r="AE21" s="887"/>
      <c r="AF21" s="887"/>
      <c r="AG21" s="888"/>
      <c r="AI21" s="270" t="s">
        <v>282</v>
      </c>
      <c r="AJ21" s="45" t="s">
        <v>282</v>
      </c>
      <c r="AK21" s="1150" t="str">
        <f t="shared" si="5"/>
        <v>214d1</v>
      </c>
      <c r="AL21" s="1150" t="str">
        <f t="shared" si="3"/>
        <v>да</v>
      </c>
      <c r="AM21" s="1150" t="e">
        <f t="shared" si="4"/>
        <v>#N/A</v>
      </c>
      <c r="AN21" s="473"/>
      <c r="AO21" s="22"/>
    </row>
    <row r="22" spans="1:41" s="872" customFormat="1" ht="63.75" hidden="1" thickBot="1" x14ac:dyDescent="0.3">
      <c r="A22" s="873" t="str">
        <f t="shared" si="6"/>
        <v>2121</v>
      </c>
      <c r="B22" s="874" t="str">
        <f t="shared" si="7"/>
        <v>212</v>
      </c>
      <c r="C22" s="893">
        <v>2</v>
      </c>
      <c r="D22" s="893">
        <v>1</v>
      </c>
      <c r="E22" s="893">
        <v>2</v>
      </c>
      <c r="F22" s="894">
        <v>1</v>
      </c>
      <c r="G22" s="877" t="str">
        <f t="shared" si="8"/>
        <v>2.1.2.1</v>
      </c>
      <c r="H22" s="895" t="s">
        <v>2175</v>
      </c>
      <c r="I22" s="896"/>
      <c r="J22" s="897" t="s">
        <v>2279</v>
      </c>
      <c r="K22" s="898" t="s">
        <v>2280</v>
      </c>
      <c r="L22" s="898" t="s">
        <v>2287</v>
      </c>
      <c r="M22" s="899" t="s">
        <v>2288</v>
      </c>
      <c r="N22" s="900" t="s">
        <v>2289</v>
      </c>
      <c r="O22" s="898" t="s">
        <v>2180</v>
      </c>
      <c r="P22" s="898" t="s">
        <v>2290</v>
      </c>
      <c r="Q22" s="898" t="s">
        <v>2291</v>
      </c>
      <c r="R22" s="898"/>
      <c r="S22" s="898"/>
      <c r="T22" s="898" t="s">
        <v>2292</v>
      </c>
      <c r="U22" s="901" t="s">
        <v>2293</v>
      </c>
      <c r="V22" s="865" t="s">
        <v>2771</v>
      </c>
      <c r="W22" s="866" t="s">
        <v>2772</v>
      </c>
      <c r="X22" s="902"/>
      <c r="Y22" s="885" t="s">
        <v>2294</v>
      </c>
      <c r="Z22" s="885" t="s">
        <v>2295</v>
      </c>
      <c r="AA22" s="886"/>
      <c r="AB22" s="887"/>
      <c r="AC22" s="887"/>
      <c r="AD22" s="887"/>
      <c r="AE22" s="887"/>
      <c r="AF22" s="887"/>
      <c r="AG22" s="888" t="s">
        <v>2296</v>
      </c>
      <c r="AI22" s="277" t="s">
        <v>283</v>
      </c>
      <c r="AJ22" s="127" t="s">
        <v>283</v>
      </c>
      <c r="AK22" s="1150" t="str">
        <f t="shared" si="5"/>
        <v>214d2</v>
      </c>
      <c r="AL22" s="1150" t="str">
        <f t="shared" si="3"/>
        <v>да</v>
      </c>
      <c r="AM22" s="1150" t="e">
        <f t="shared" si="4"/>
        <v>#N/A</v>
      </c>
      <c r="AN22" s="473"/>
      <c r="AO22" s="22"/>
    </row>
    <row r="23" spans="1:41" s="872" customFormat="1" ht="63.75" hidden="1" thickBot="1" x14ac:dyDescent="0.3">
      <c r="A23" s="873" t="str">
        <f t="shared" si="6"/>
        <v>2122</v>
      </c>
      <c r="B23" s="874" t="str">
        <f t="shared" si="7"/>
        <v>212</v>
      </c>
      <c r="C23" s="893">
        <v>2</v>
      </c>
      <c r="D23" s="893">
        <v>1</v>
      </c>
      <c r="E23" s="893">
        <v>2</v>
      </c>
      <c r="F23" s="894">
        <v>2</v>
      </c>
      <c r="G23" s="877" t="str">
        <f t="shared" si="8"/>
        <v>2.1.2.2</v>
      </c>
      <c r="H23" s="895" t="s">
        <v>2175</v>
      </c>
      <c r="I23" s="896"/>
      <c r="J23" s="897" t="s">
        <v>2279</v>
      </c>
      <c r="K23" s="898" t="s">
        <v>2280</v>
      </c>
      <c r="L23" s="898" t="s">
        <v>2287</v>
      </c>
      <c r="M23" s="904" t="s">
        <v>2297</v>
      </c>
      <c r="N23" s="900" t="s">
        <v>2289</v>
      </c>
      <c r="O23" s="898"/>
      <c r="P23" s="898"/>
      <c r="Q23" s="898"/>
      <c r="R23" s="898"/>
      <c r="S23" s="898"/>
      <c r="T23" s="898"/>
      <c r="U23" s="901"/>
      <c r="V23" s="865" t="s">
        <v>2771</v>
      </c>
      <c r="W23" s="866" t="s">
        <v>2772</v>
      </c>
      <c r="X23" s="902"/>
      <c r="Y23" s="885" t="s">
        <v>93</v>
      </c>
      <c r="Z23" s="885" t="s">
        <v>93</v>
      </c>
      <c r="AA23" s="886" t="s">
        <v>2298</v>
      </c>
      <c r="AB23" s="887"/>
      <c r="AC23" s="887"/>
      <c r="AD23" s="887"/>
      <c r="AE23" s="887"/>
      <c r="AF23" s="887"/>
      <c r="AG23" s="888" t="s">
        <v>2296</v>
      </c>
      <c r="AI23" s="270" t="s">
        <v>284</v>
      </c>
      <c r="AJ23" s="45" t="s">
        <v>284</v>
      </c>
      <c r="AK23" s="1150" t="str">
        <f t="shared" si="5"/>
        <v>214d3</v>
      </c>
      <c r="AL23" s="1150" t="str">
        <f t="shared" si="3"/>
        <v>да</v>
      </c>
      <c r="AM23" s="1150" t="e">
        <f t="shared" si="4"/>
        <v>#N/A</v>
      </c>
      <c r="AN23" s="473"/>
      <c r="AO23" s="22"/>
    </row>
    <row r="24" spans="1:41" s="872" customFormat="1" ht="63.75" hidden="1" thickBot="1" x14ac:dyDescent="0.3">
      <c r="A24" s="873" t="str">
        <f t="shared" si="6"/>
        <v>2123</v>
      </c>
      <c r="B24" s="874" t="str">
        <f t="shared" si="7"/>
        <v>212</v>
      </c>
      <c r="C24" s="893">
        <v>2</v>
      </c>
      <c r="D24" s="893">
        <v>1</v>
      </c>
      <c r="E24" s="893">
        <v>2</v>
      </c>
      <c r="F24" s="894">
        <v>3</v>
      </c>
      <c r="G24" s="877" t="str">
        <f t="shared" si="8"/>
        <v>2.1.2.3</v>
      </c>
      <c r="H24" s="895" t="s">
        <v>2175</v>
      </c>
      <c r="I24" s="896"/>
      <c r="J24" s="897" t="s">
        <v>2279</v>
      </c>
      <c r="K24" s="898" t="s">
        <v>2280</v>
      </c>
      <c r="L24" s="898" t="s">
        <v>2287</v>
      </c>
      <c r="M24" s="899" t="s">
        <v>2299</v>
      </c>
      <c r="N24" s="900" t="s">
        <v>2289</v>
      </c>
      <c r="O24" s="898" t="s">
        <v>2180</v>
      </c>
      <c r="P24" s="898" t="s">
        <v>2300</v>
      </c>
      <c r="Q24" s="898" t="s">
        <v>2301</v>
      </c>
      <c r="R24" s="898"/>
      <c r="S24" s="898"/>
      <c r="T24" s="898"/>
      <c r="U24" s="901" t="s">
        <v>2293</v>
      </c>
      <c r="V24" s="865" t="s">
        <v>2771</v>
      </c>
      <c r="W24" s="866" t="s">
        <v>2772</v>
      </c>
      <c r="X24" s="902"/>
      <c r="Y24" s="885" t="s">
        <v>2294</v>
      </c>
      <c r="Z24" s="885" t="s">
        <v>2295</v>
      </c>
      <c r="AA24" s="886"/>
      <c r="AB24" s="887"/>
      <c r="AC24" s="887"/>
      <c r="AD24" s="887"/>
      <c r="AE24" s="887"/>
      <c r="AF24" s="887"/>
      <c r="AG24" s="888" t="s">
        <v>2296</v>
      </c>
      <c r="AI24" s="270" t="s">
        <v>285</v>
      </c>
      <c r="AJ24" s="45" t="s">
        <v>285</v>
      </c>
      <c r="AK24" s="1150" t="str">
        <f t="shared" si="5"/>
        <v>214d4</v>
      </c>
      <c r="AL24" s="1150" t="str">
        <f t="shared" si="3"/>
        <v>да</v>
      </c>
      <c r="AM24" s="1150" t="e">
        <f t="shared" si="4"/>
        <v>#N/A</v>
      </c>
      <c r="AN24" s="473"/>
      <c r="AO24" s="22"/>
    </row>
    <row r="25" spans="1:41" s="872" customFormat="1" ht="63.75" hidden="1" thickBot="1" x14ac:dyDescent="0.3">
      <c r="A25" s="873" t="str">
        <f t="shared" si="6"/>
        <v>2124</v>
      </c>
      <c r="B25" s="874" t="str">
        <f t="shared" si="7"/>
        <v>212</v>
      </c>
      <c r="C25" s="893">
        <v>2</v>
      </c>
      <c r="D25" s="893">
        <v>1</v>
      </c>
      <c r="E25" s="893">
        <v>2</v>
      </c>
      <c r="F25" s="894">
        <v>4</v>
      </c>
      <c r="G25" s="877" t="str">
        <f t="shared" si="8"/>
        <v>2.1.2.4</v>
      </c>
      <c r="H25" s="895" t="s">
        <v>2175</v>
      </c>
      <c r="I25" s="896"/>
      <c r="J25" s="897" t="s">
        <v>2279</v>
      </c>
      <c r="K25" s="898" t="s">
        <v>2280</v>
      </c>
      <c r="L25" s="898" t="s">
        <v>2287</v>
      </c>
      <c r="M25" s="899" t="s">
        <v>2302</v>
      </c>
      <c r="N25" s="900" t="s">
        <v>2289</v>
      </c>
      <c r="O25" s="898"/>
      <c r="P25" s="898"/>
      <c r="Q25" s="898"/>
      <c r="R25" s="898"/>
      <c r="S25" s="898"/>
      <c r="T25" s="898"/>
      <c r="U25" s="901"/>
      <c r="V25" s="865" t="s">
        <v>2771</v>
      </c>
      <c r="W25" s="866" t="s">
        <v>2772</v>
      </c>
      <c r="X25" s="902"/>
      <c r="Y25" s="885" t="s">
        <v>2294</v>
      </c>
      <c r="Z25" s="885" t="s">
        <v>2303</v>
      </c>
      <c r="AA25" s="886"/>
      <c r="AB25" s="887"/>
      <c r="AC25" s="887"/>
      <c r="AD25" s="887"/>
      <c r="AE25" s="887"/>
      <c r="AF25" s="887"/>
      <c r="AG25" s="888" t="s">
        <v>2296</v>
      </c>
      <c r="AI25" s="274" t="s">
        <v>286</v>
      </c>
      <c r="AJ25" s="89" t="s">
        <v>286</v>
      </c>
      <c r="AK25" s="1150" t="str">
        <f t="shared" si="5"/>
        <v>214d5</v>
      </c>
      <c r="AL25" s="1150" t="str">
        <f t="shared" si="3"/>
        <v>да</v>
      </c>
      <c r="AM25" s="1150" t="e">
        <f t="shared" si="4"/>
        <v>#N/A</v>
      </c>
      <c r="AN25" s="473"/>
      <c r="AO25" s="22"/>
    </row>
    <row r="26" spans="1:41" s="872" customFormat="1" ht="95.25" hidden="1" thickBot="1" x14ac:dyDescent="0.3">
      <c r="A26" s="873" t="str">
        <f t="shared" si="6"/>
        <v>2131</v>
      </c>
      <c r="B26" s="874" t="str">
        <f t="shared" si="7"/>
        <v>213</v>
      </c>
      <c r="C26" s="893">
        <v>2</v>
      </c>
      <c r="D26" s="893">
        <v>1</v>
      </c>
      <c r="E26" s="893">
        <v>3</v>
      </c>
      <c r="F26" s="894">
        <v>1</v>
      </c>
      <c r="G26" s="877" t="str">
        <f t="shared" si="8"/>
        <v>2.1.3.1</v>
      </c>
      <c r="H26" s="895" t="s">
        <v>2175</v>
      </c>
      <c r="I26" s="896"/>
      <c r="J26" s="897" t="s">
        <v>2279</v>
      </c>
      <c r="K26" s="898" t="s">
        <v>2280</v>
      </c>
      <c r="L26" s="898" t="s">
        <v>35</v>
      </c>
      <c r="M26" s="899" t="s">
        <v>2304</v>
      </c>
      <c r="N26" s="900"/>
      <c r="O26" s="898"/>
      <c r="P26" s="898"/>
      <c r="Q26" s="898"/>
      <c r="R26" s="898"/>
      <c r="S26" s="898"/>
      <c r="T26" s="898"/>
      <c r="U26" s="901" t="s">
        <v>2210</v>
      </c>
      <c r="V26" s="865" t="s">
        <v>2771</v>
      </c>
      <c r="W26" s="866" t="s">
        <v>2772</v>
      </c>
      <c r="X26" s="902"/>
      <c r="Y26" s="885" t="s">
        <v>93</v>
      </c>
      <c r="Z26" s="885" t="s">
        <v>93</v>
      </c>
      <c r="AA26" s="886" t="s">
        <v>2305</v>
      </c>
      <c r="AB26" s="887"/>
      <c r="AC26" s="887"/>
      <c r="AD26" s="887"/>
      <c r="AE26" s="887"/>
      <c r="AF26" s="887"/>
      <c r="AG26" s="888" t="s">
        <v>2306</v>
      </c>
      <c r="AI26" s="275" t="s">
        <v>287</v>
      </c>
      <c r="AJ26" s="88" t="s">
        <v>287</v>
      </c>
      <c r="AK26" s="1150" t="str">
        <f t="shared" si="5"/>
        <v>214d6</v>
      </c>
      <c r="AL26" s="1150" t="str">
        <f t="shared" si="3"/>
        <v>да</v>
      </c>
      <c r="AM26" s="1150" t="e">
        <f t="shared" si="4"/>
        <v>#N/A</v>
      </c>
      <c r="AN26" s="473"/>
      <c r="AO26" s="22"/>
    </row>
    <row r="27" spans="1:41" s="872" customFormat="1" ht="63.75" hidden="1" thickBot="1" x14ac:dyDescent="0.3">
      <c r="A27" s="873" t="str">
        <f t="shared" si="6"/>
        <v>2132</v>
      </c>
      <c r="B27" s="874" t="str">
        <f t="shared" si="7"/>
        <v>213</v>
      </c>
      <c r="C27" s="893">
        <v>2</v>
      </c>
      <c r="D27" s="893">
        <v>1</v>
      </c>
      <c r="E27" s="893">
        <v>3</v>
      </c>
      <c r="F27" s="894">
        <v>2</v>
      </c>
      <c r="G27" s="877" t="str">
        <f t="shared" si="8"/>
        <v>2.1.3.2</v>
      </c>
      <c r="H27" s="895" t="s">
        <v>2175</v>
      </c>
      <c r="I27" s="896"/>
      <c r="J27" s="897" t="s">
        <v>2279</v>
      </c>
      <c r="K27" s="898" t="s">
        <v>2280</v>
      </c>
      <c r="L27" s="898" t="s">
        <v>35</v>
      </c>
      <c r="M27" s="899" t="s">
        <v>2307</v>
      </c>
      <c r="N27" s="900"/>
      <c r="O27" s="898"/>
      <c r="P27" s="898"/>
      <c r="Q27" s="898"/>
      <c r="R27" s="898"/>
      <c r="S27" s="898"/>
      <c r="T27" s="898"/>
      <c r="U27" s="901" t="s">
        <v>2210</v>
      </c>
      <c r="V27" s="865" t="s">
        <v>2771</v>
      </c>
      <c r="W27" s="866" t="s">
        <v>2772</v>
      </c>
      <c r="X27" s="902"/>
      <c r="Y27" s="885" t="s">
        <v>93</v>
      </c>
      <c r="Z27" s="885" t="s">
        <v>93</v>
      </c>
      <c r="AA27" s="886" t="s">
        <v>2298</v>
      </c>
      <c r="AB27" s="887"/>
      <c r="AC27" s="887"/>
      <c r="AD27" s="887"/>
      <c r="AE27" s="887"/>
      <c r="AF27" s="887"/>
      <c r="AG27" s="888" t="s">
        <v>2306</v>
      </c>
      <c r="AI27" s="278" t="s">
        <v>288</v>
      </c>
      <c r="AJ27" s="56" t="s">
        <v>288</v>
      </c>
      <c r="AK27" s="1150" t="str">
        <f t="shared" si="5"/>
        <v>214d7</v>
      </c>
      <c r="AL27" s="1150" t="str">
        <f t="shared" si="3"/>
        <v>да</v>
      </c>
      <c r="AM27" s="1150" t="e">
        <f t="shared" si="4"/>
        <v>#N/A</v>
      </c>
      <c r="AN27" s="473"/>
      <c r="AO27" s="22"/>
    </row>
    <row r="28" spans="1:41" s="872" customFormat="1" ht="63.75" hidden="1" thickBot="1" x14ac:dyDescent="0.3">
      <c r="A28" s="873" t="str">
        <f t="shared" si="6"/>
        <v>2133</v>
      </c>
      <c r="B28" s="874" t="str">
        <f t="shared" si="7"/>
        <v>213</v>
      </c>
      <c r="C28" s="893">
        <v>2</v>
      </c>
      <c r="D28" s="893">
        <v>1</v>
      </c>
      <c r="E28" s="893">
        <v>3</v>
      </c>
      <c r="F28" s="894">
        <v>3</v>
      </c>
      <c r="G28" s="877" t="str">
        <f t="shared" si="8"/>
        <v>2.1.3.3</v>
      </c>
      <c r="H28" s="895" t="s">
        <v>2175</v>
      </c>
      <c r="I28" s="896"/>
      <c r="J28" s="897" t="s">
        <v>2279</v>
      </c>
      <c r="K28" s="898" t="s">
        <v>2280</v>
      </c>
      <c r="L28" s="898" t="s">
        <v>35</v>
      </c>
      <c r="M28" s="905" t="s">
        <v>2308</v>
      </c>
      <c r="N28" s="900"/>
      <c r="O28" s="898"/>
      <c r="P28" s="898"/>
      <c r="Q28" s="898"/>
      <c r="R28" s="898"/>
      <c r="S28" s="898"/>
      <c r="T28" s="898"/>
      <c r="U28" s="901" t="s">
        <v>2210</v>
      </c>
      <c r="V28" s="865" t="s">
        <v>2771</v>
      </c>
      <c r="W28" s="866" t="s">
        <v>2772</v>
      </c>
      <c r="X28" s="902"/>
      <c r="Y28" s="885" t="s">
        <v>93</v>
      </c>
      <c r="Z28" s="885" t="s">
        <v>93</v>
      </c>
      <c r="AA28" s="886" t="s">
        <v>2298</v>
      </c>
      <c r="AB28" s="887"/>
      <c r="AC28" s="887"/>
      <c r="AD28" s="887"/>
      <c r="AE28" s="887"/>
      <c r="AF28" s="887"/>
      <c r="AG28" s="888" t="s">
        <v>2306</v>
      </c>
      <c r="AI28" s="276" t="s">
        <v>292</v>
      </c>
      <c r="AJ28" s="48" t="s">
        <v>292</v>
      </c>
      <c r="AK28" s="1150" t="str">
        <f t="shared" si="5"/>
        <v>214g1</v>
      </c>
      <c r="AL28" s="1150" t="str">
        <f t="shared" si="3"/>
        <v>да</v>
      </c>
      <c r="AM28" s="1150" t="e">
        <f t="shared" si="4"/>
        <v>#N/A</v>
      </c>
      <c r="AN28" s="473"/>
      <c r="AO28" s="22"/>
    </row>
    <row r="29" spans="1:41" s="872" customFormat="1" ht="63.75" hidden="1" thickBot="1" x14ac:dyDescent="0.3">
      <c r="A29" s="873" t="str">
        <f t="shared" si="6"/>
        <v>2134</v>
      </c>
      <c r="B29" s="874" t="str">
        <f t="shared" si="7"/>
        <v>213</v>
      </c>
      <c r="C29" s="893">
        <v>2</v>
      </c>
      <c r="D29" s="893">
        <v>1</v>
      </c>
      <c r="E29" s="893">
        <v>3</v>
      </c>
      <c r="F29" s="894">
        <v>4</v>
      </c>
      <c r="G29" s="877" t="str">
        <f t="shared" si="8"/>
        <v>2.1.3.4</v>
      </c>
      <c r="H29" s="895" t="s">
        <v>2175</v>
      </c>
      <c r="I29" s="896"/>
      <c r="J29" s="897" t="s">
        <v>2279</v>
      </c>
      <c r="K29" s="898" t="s">
        <v>2280</v>
      </c>
      <c r="L29" s="898" t="s">
        <v>35</v>
      </c>
      <c r="M29" s="899" t="s">
        <v>2309</v>
      </c>
      <c r="N29" s="900"/>
      <c r="O29" s="898"/>
      <c r="P29" s="898"/>
      <c r="Q29" s="898"/>
      <c r="R29" s="898"/>
      <c r="S29" s="898"/>
      <c r="T29" s="898"/>
      <c r="U29" s="901" t="s">
        <v>2210</v>
      </c>
      <c r="V29" s="865" t="s">
        <v>2771</v>
      </c>
      <c r="W29" s="866" t="s">
        <v>2772</v>
      </c>
      <c r="X29" s="902"/>
      <c r="Y29" s="885" t="s">
        <v>93</v>
      </c>
      <c r="Z29" s="885" t="s">
        <v>93</v>
      </c>
      <c r="AA29" s="886" t="s">
        <v>2298</v>
      </c>
      <c r="AB29" s="887"/>
      <c r="AC29" s="887"/>
      <c r="AD29" s="887"/>
      <c r="AE29" s="887"/>
      <c r="AF29" s="887"/>
      <c r="AG29" s="888" t="s">
        <v>2306</v>
      </c>
      <c r="AI29" s="270" t="s">
        <v>293</v>
      </c>
      <c r="AJ29" s="45" t="s">
        <v>293</v>
      </c>
      <c r="AK29" s="1150" t="str">
        <f t="shared" si="5"/>
        <v>214g2</v>
      </c>
      <c r="AL29" s="1150" t="str">
        <f t="shared" si="3"/>
        <v>да</v>
      </c>
      <c r="AM29" s="1150" t="e">
        <f t="shared" si="4"/>
        <v>#N/A</v>
      </c>
      <c r="AN29" s="473"/>
      <c r="AO29" s="22"/>
    </row>
    <row r="30" spans="1:41" s="872" customFormat="1" ht="63.75" hidden="1" thickBot="1" x14ac:dyDescent="0.3">
      <c r="A30" s="906" t="str">
        <f t="shared" si="6"/>
        <v>2135</v>
      </c>
      <c r="B30" s="907" t="str">
        <f t="shared" si="7"/>
        <v>213</v>
      </c>
      <c r="C30" s="893">
        <v>2</v>
      </c>
      <c r="D30" s="893">
        <v>1</v>
      </c>
      <c r="E30" s="893">
        <v>3</v>
      </c>
      <c r="F30" s="894">
        <v>5</v>
      </c>
      <c r="G30" s="877" t="str">
        <f t="shared" si="8"/>
        <v>2.1.3.5</v>
      </c>
      <c r="H30" s="895" t="s">
        <v>2175</v>
      </c>
      <c r="I30" s="896"/>
      <c r="J30" s="897" t="s">
        <v>2279</v>
      </c>
      <c r="K30" s="908" t="s">
        <v>2280</v>
      </c>
      <c r="L30" s="908" t="s">
        <v>35</v>
      </c>
      <c r="M30" s="909" t="s">
        <v>2310</v>
      </c>
      <c r="N30" s="900"/>
      <c r="O30" s="898"/>
      <c r="P30" s="898"/>
      <c r="Q30" s="898"/>
      <c r="R30" s="898"/>
      <c r="S30" s="898"/>
      <c r="T30" s="898"/>
      <c r="U30" s="901" t="s">
        <v>2210</v>
      </c>
      <c r="V30" s="910" t="s">
        <v>2771</v>
      </c>
      <c r="W30" s="911" t="s">
        <v>2772</v>
      </c>
      <c r="X30" s="912"/>
      <c r="Y30" s="913" t="s">
        <v>93</v>
      </c>
      <c r="Z30" s="913" t="s">
        <v>93</v>
      </c>
      <c r="AA30" s="914" t="s">
        <v>2298</v>
      </c>
      <c r="AB30" s="915"/>
      <c r="AC30" s="915"/>
      <c r="AD30" s="915"/>
      <c r="AE30" s="915"/>
      <c r="AF30" s="915"/>
      <c r="AG30" s="916" t="s">
        <v>2306</v>
      </c>
      <c r="AI30" s="270" t="s">
        <v>294</v>
      </c>
      <c r="AJ30" s="45" t="s">
        <v>294</v>
      </c>
      <c r="AK30" s="1150" t="str">
        <f t="shared" si="5"/>
        <v>214g3</v>
      </c>
      <c r="AL30" s="1150" t="str">
        <f t="shared" si="3"/>
        <v>да</v>
      </c>
      <c r="AM30" s="1150" t="e">
        <f t="shared" si="4"/>
        <v>#N/A</v>
      </c>
      <c r="AN30" s="473"/>
      <c r="AO30" s="22"/>
    </row>
    <row r="31" spans="1:41" s="872" customFormat="1" ht="48" thickBot="1" x14ac:dyDescent="0.3">
      <c r="A31" s="917" t="str">
        <f t="shared" si="6"/>
        <v>214a1</v>
      </c>
      <c r="B31" s="918" t="str">
        <f t="shared" si="7"/>
        <v>214a</v>
      </c>
      <c r="C31" s="919">
        <v>2</v>
      </c>
      <c r="D31" s="893">
        <v>1</v>
      </c>
      <c r="E31" s="920" t="s">
        <v>2311</v>
      </c>
      <c r="F31" s="894">
        <v>1</v>
      </c>
      <c r="G31" s="877" t="str">
        <f t="shared" si="8"/>
        <v>2.1.4a.1</v>
      </c>
      <c r="H31" s="895" t="s">
        <v>2175</v>
      </c>
      <c r="I31" s="896"/>
      <c r="J31" s="921" t="s">
        <v>2279</v>
      </c>
      <c r="K31" s="922" t="s">
        <v>2280</v>
      </c>
      <c r="L31" s="922" t="s">
        <v>207</v>
      </c>
      <c r="M31" s="923" t="s">
        <v>2870</v>
      </c>
      <c r="N31" s="924" t="s">
        <v>2312</v>
      </c>
      <c r="O31" s="898" t="s">
        <v>2180</v>
      </c>
      <c r="P31" s="898" t="s">
        <v>2313</v>
      </c>
      <c r="Q31" s="898" t="s">
        <v>2314</v>
      </c>
      <c r="R31" s="898"/>
      <c r="S31" s="898"/>
      <c r="T31" s="898"/>
      <c r="U31" s="925" t="s">
        <v>2293</v>
      </c>
      <c r="V31" s="926">
        <v>6</v>
      </c>
      <c r="W31" s="950">
        <v>3</v>
      </c>
      <c r="X31" s="928"/>
      <c r="Y31" s="929" t="s">
        <v>89</v>
      </c>
      <c r="Z31" s="929" t="s">
        <v>2131</v>
      </c>
      <c r="AA31" s="930" t="s">
        <v>2315</v>
      </c>
      <c r="AB31" s="931" t="s">
        <v>2019</v>
      </c>
      <c r="AC31" s="931"/>
      <c r="AD31" s="931"/>
      <c r="AE31" s="931"/>
      <c r="AF31" s="931"/>
      <c r="AG31" s="932"/>
      <c r="AI31" s="270" t="s">
        <v>295</v>
      </c>
      <c r="AJ31" s="45" t="s">
        <v>295</v>
      </c>
      <c r="AK31" s="1150" t="str">
        <f t="shared" si="5"/>
        <v>214g4</v>
      </c>
      <c r="AL31" s="1150" t="str">
        <f t="shared" si="3"/>
        <v>да</v>
      </c>
      <c r="AM31" s="1150" t="str">
        <f t="shared" si="4"/>
        <v>214a1</v>
      </c>
      <c r="AN31" s="473"/>
      <c r="AO31" s="22"/>
    </row>
    <row r="32" spans="1:41" s="872" customFormat="1" ht="79.5" thickBot="1" x14ac:dyDescent="0.3">
      <c r="A32" s="873" t="str">
        <f t="shared" si="6"/>
        <v>214a3</v>
      </c>
      <c r="B32" s="933" t="str">
        <f t="shared" si="7"/>
        <v>214a</v>
      </c>
      <c r="C32" s="919">
        <v>2</v>
      </c>
      <c r="D32" s="893">
        <v>1</v>
      </c>
      <c r="E32" s="920" t="s">
        <v>2311</v>
      </c>
      <c r="F32" s="894">
        <v>3</v>
      </c>
      <c r="G32" s="877" t="str">
        <f t="shared" si="8"/>
        <v>2.1.4a.3</v>
      </c>
      <c r="H32" s="895" t="s">
        <v>2175</v>
      </c>
      <c r="I32" s="896"/>
      <c r="J32" s="921" t="s">
        <v>2279</v>
      </c>
      <c r="K32" s="898" t="s">
        <v>2280</v>
      </c>
      <c r="L32" s="898" t="s">
        <v>207</v>
      </c>
      <c r="M32" s="1239" t="s">
        <v>2316</v>
      </c>
      <c r="N32" s="924"/>
      <c r="O32" s="898"/>
      <c r="P32" s="898"/>
      <c r="Q32" s="898"/>
      <c r="R32" s="898"/>
      <c r="S32" s="898"/>
      <c r="T32" s="898"/>
      <c r="U32" s="925"/>
      <c r="V32" s="934">
        <v>6</v>
      </c>
      <c r="W32" s="891">
        <v>1</v>
      </c>
      <c r="X32" s="903"/>
      <c r="Y32" s="885" t="s">
        <v>89</v>
      </c>
      <c r="Z32" s="868" t="s">
        <v>2131</v>
      </c>
      <c r="AA32" s="886" t="s">
        <v>2315</v>
      </c>
      <c r="AB32" s="935" t="s">
        <v>456</v>
      </c>
      <c r="AC32" s="935"/>
      <c r="AD32" s="935"/>
      <c r="AE32" s="935"/>
      <c r="AF32" s="935"/>
      <c r="AG32" s="888"/>
      <c r="AI32" s="270" t="s">
        <v>216</v>
      </c>
      <c r="AJ32" s="45" t="s">
        <v>216</v>
      </c>
      <c r="AK32" s="1150" t="str">
        <f t="shared" si="5"/>
        <v>3216</v>
      </c>
      <c r="AL32" s="1150" t="str">
        <f t="shared" si="3"/>
        <v>да</v>
      </c>
      <c r="AM32" s="1150" t="str">
        <f t="shared" si="4"/>
        <v>214a3</v>
      </c>
      <c r="AN32" s="473"/>
      <c r="AO32" s="22"/>
    </row>
    <row r="33" spans="1:41" s="872" customFormat="1" ht="32.25" thickBot="1" x14ac:dyDescent="0.3">
      <c r="A33" s="873" t="str">
        <f t="shared" si="6"/>
        <v>214a4</v>
      </c>
      <c r="B33" s="933" t="str">
        <f t="shared" si="7"/>
        <v>214a</v>
      </c>
      <c r="C33" s="919">
        <v>2</v>
      </c>
      <c r="D33" s="893">
        <v>1</v>
      </c>
      <c r="E33" s="920" t="s">
        <v>2311</v>
      </c>
      <c r="F33" s="894">
        <v>4</v>
      </c>
      <c r="G33" s="877" t="str">
        <f t="shared" si="8"/>
        <v>2.1.4a.4</v>
      </c>
      <c r="H33" s="895" t="s">
        <v>2203</v>
      </c>
      <c r="I33" s="896"/>
      <c r="J33" s="921" t="s">
        <v>2279</v>
      </c>
      <c r="K33" s="898" t="s">
        <v>2280</v>
      </c>
      <c r="L33" s="898" t="s">
        <v>207</v>
      </c>
      <c r="M33" s="1240" t="s">
        <v>2871</v>
      </c>
      <c r="N33" s="924" t="s">
        <v>2317</v>
      </c>
      <c r="O33" s="898" t="s">
        <v>2180</v>
      </c>
      <c r="P33" s="898" t="s">
        <v>2318</v>
      </c>
      <c r="Q33" s="898" t="s">
        <v>2319</v>
      </c>
      <c r="R33" s="898"/>
      <c r="S33" s="898"/>
      <c r="T33" s="898"/>
      <c r="U33" s="925" t="s">
        <v>554</v>
      </c>
      <c r="V33" s="934">
        <v>6</v>
      </c>
      <c r="W33" s="891">
        <v>1.25</v>
      </c>
      <c r="X33" s="903"/>
      <c r="Y33" s="885" t="s">
        <v>89</v>
      </c>
      <c r="Z33" s="868" t="s">
        <v>2131</v>
      </c>
      <c r="AA33" s="886" t="s">
        <v>2320</v>
      </c>
      <c r="AB33" s="887" t="s">
        <v>1922</v>
      </c>
      <c r="AC33" s="887"/>
      <c r="AD33" s="887"/>
      <c r="AE33" s="887"/>
      <c r="AF33" s="887"/>
      <c r="AG33" s="888"/>
      <c r="AI33" s="270" t="s">
        <v>217</v>
      </c>
      <c r="AJ33" s="45" t="s">
        <v>217</v>
      </c>
      <c r="AK33" s="1150" t="str">
        <f t="shared" si="5"/>
        <v>3218</v>
      </c>
      <c r="AL33" s="1150" t="str">
        <f t="shared" si="3"/>
        <v>да</v>
      </c>
      <c r="AM33" s="1150" t="str">
        <f t="shared" si="4"/>
        <v>214a4</v>
      </c>
      <c r="AN33" s="473"/>
      <c r="AO33" s="22"/>
    </row>
    <row r="34" spans="1:41" s="872" customFormat="1" ht="32.25" thickBot="1" x14ac:dyDescent="0.3">
      <c r="A34" s="873" t="str">
        <f t="shared" si="6"/>
        <v>214a5</v>
      </c>
      <c r="B34" s="933" t="str">
        <f t="shared" si="7"/>
        <v>214a</v>
      </c>
      <c r="C34" s="919">
        <v>2</v>
      </c>
      <c r="D34" s="893">
        <v>1</v>
      </c>
      <c r="E34" s="920" t="s">
        <v>2311</v>
      </c>
      <c r="F34" s="894">
        <v>5</v>
      </c>
      <c r="G34" s="877"/>
      <c r="H34" s="895"/>
      <c r="I34" s="896"/>
      <c r="J34" s="921" t="s">
        <v>2279</v>
      </c>
      <c r="K34" s="898" t="s">
        <v>2280</v>
      </c>
      <c r="L34" s="898" t="s">
        <v>207</v>
      </c>
      <c r="M34" s="1240" t="s">
        <v>2872</v>
      </c>
      <c r="N34" s="924"/>
      <c r="O34" s="898"/>
      <c r="P34" s="898"/>
      <c r="Q34" s="898"/>
      <c r="R34" s="898"/>
      <c r="S34" s="898"/>
      <c r="T34" s="898"/>
      <c r="U34" s="925"/>
      <c r="V34" s="934">
        <v>6</v>
      </c>
      <c r="W34" s="891">
        <v>0.75</v>
      </c>
      <c r="X34" s="903"/>
      <c r="Y34" s="885" t="s">
        <v>89</v>
      </c>
      <c r="Z34" s="868" t="s">
        <v>2131</v>
      </c>
      <c r="AA34" s="886" t="s">
        <v>2320</v>
      </c>
      <c r="AB34" s="887" t="s">
        <v>1922</v>
      </c>
      <c r="AC34" s="887"/>
      <c r="AD34" s="887"/>
      <c r="AE34" s="887"/>
      <c r="AF34" s="887"/>
      <c r="AG34" s="888"/>
      <c r="AI34" s="279" t="s">
        <v>218</v>
      </c>
      <c r="AJ34" s="112" t="s">
        <v>218</v>
      </c>
      <c r="AK34" s="1150" t="str">
        <f t="shared" si="5"/>
        <v>32110</v>
      </c>
      <c r="AL34" s="1150" t="str">
        <f t="shared" si="3"/>
        <v>да</v>
      </c>
      <c r="AM34" s="1150" t="str">
        <f t="shared" si="4"/>
        <v>214a5</v>
      </c>
      <c r="AN34" s="1161"/>
      <c r="AO34" s="7"/>
    </row>
    <row r="35" spans="1:41" s="872" customFormat="1" ht="32.25" thickBot="1" x14ac:dyDescent="0.3">
      <c r="A35" s="939" t="str">
        <f t="shared" si="6"/>
        <v>214a8</v>
      </c>
      <c r="B35" s="940" t="str">
        <f t="shared" si="7"/>
        <v>214a</v>
      </c>
      <c r="C35" s="919">
        <v>2</v>
      </c>
      <c r="D35" s="893">
        <v>1</v>
      </c>
      <c r="E35" s="920" t="s">
        <v>2311</v>
      </c>
      <c r="F35" s="894">
        <v>8</v>
      </c>
      <c r="G35" s="877" t="str">
        <f t="shared" ref="G35:G43" si="9">CONCATENATE(C35,".",D35,".",E35,".",F35)</f>
        <v>2.1.4a.8</v>
      </c>
      <c r="H35" s="895" t="s">
        <v>2175</v>
      </c>
      <c r="I35" s="896"/>
      <c r="J35" s="921" t="s">
        <v>2279</v>
      </c>
      <c r="K35" s="941" t="s">
        <v>2280</v>
      </c>
      <c r="L35" s="941" t="s">
        <v>207</v>
      </c>
      <c r="M35" s="1241" t="s">
        <v>2873</v>
      </c>
      <c r="N35" s="924"/>
      <c r="O35" s="898"/>
      <c r="P35" s="898"/>
      <c r="Q35" s="898"/>
      <c r="R35" s="898"/>
      <c r="S35" s="898"/>
      <c r="T35" s="898"/>
      <c r="U35" s="925"/>
      <c r="V35" s="942">
        <v>6</v>
      </c>
      <c r="W35" s="943"/>
      <c r="X35" s="944">
        <v>4</v>
      </c>
      <c r="Y35" s="945" t="s">
        <v>89</v>
      </c>
      <c r="Z35" s="945" t="s">
        <v>2303</v>
      </c>
      <c r="AA35" s="946" t="s">
        <v>2321</v>
      </c>
      <c r="AB35" s="947"/>
      <c r="AC35" s="947"/>
      <c r="AD35" s="947"/>
      <c r="AE35" s="947"/>
      <c r="AF35" s="947"/>
      <c r="AG35" s="948"/>
      <c r="AI35" s="280">
        <v>32114</v>
      </c>
      <c r="AJ35" s="129">
        <v>32114</v>
      </c>
      <c r="AK35" s="1150" t="str">
        <f t="shared" si="5"/>
        <v>32114</v>
      </c>
      <c r="AL35" s="1150" t="str">
        <f t="shared" ref="AL35:AL66" si="10">VLOOKUP(AK35,$A$3:$Y$227,25,FALSE)</f>
        <v>да</v>
      </c>
      <c r="AM35" s="1150" t="str">
        <f t="shared" si="4"/>
        <v>214a8</v>
      </c>
      <c r="AN35" s="473"/>
      <c r="AO35" s="22"/>
    </row>
    <row r="36" spans="1:41" s="872" customFormat="1" ht="48" thickBot="1" x14ac:dyDescent="0.3">
      <c r="A36" s="917" t="str">
        <f t="shared" si="6"/>
        <v>214b1</v>
      </c>
      <c r="B36" s="918" t="str">
        <f t="shared" si="7"/>
        <v>214b</v>
      </c>
      <c r="C36" s="919">
        <v>2</v>
      </c>
      <c r="D36" s="893">
        <v>1</v>
      </c>
      <c r="E36" s="893" t="s">
        <v>2322</v>
      </c>
      <c r="F36" s="894">
        <v>1</v>
      </c>
      <c r="G36" s="877" t="str">
        <f t="shared" si="9"/>
        <v>2.1.4b.1</v>
      </c>
      <c r="H36" s="895" t="s">
        <v>2175</v>
      </c>
      <c r="I36" s="896"/>
      <c r="J36" s="921" t="s">
        <v>2279</v>
      </c>
      <c r="K36" s="949" t="s">
        <v>2280</v>
      </c>
      <c r="L36" s="922" t="s">
        <v>2323</v>
      </c>
      <c r="M36" s="923" t="s">
        <v>2324</v>
      </c>
      <c r="N36" s="924"/>
      <c r="O36" s="898"/>
      <c r="P36" s="898"/>
      <c r="Q36" s="898"/>
      <c r="R36" s="898"/>
      <c r="S36" s="898"/>
      <c r="T36" s="898"/>
      <c r="U36" s="925"/>
      <c r="V36" s="926">
        <v>8</v>
      </c>
      <c r="W36" s="950">
        <v>3</v>
      </c>
      <c r="X36" s="928"/>
      <c r="Y36" s="929" t="s">
        <v>89</v>
      </c>
      <c r="Z36" s="929" t="s">
        <v>2131</v>
      </c>
      <c r="AA36" s="930" t="s">
        <v>2325</v>
      </c>
      <c r="AB36" s="951" t="s">
        <v>456</v>
      </c>
      <c r="AC36" s="951" t="s">
        <v>1922</v>
      </c>
      <c r="AD36" s="951"/>
      <c r="AE36" s="951"/>
      <c r="AF36" s="951"/>
      <c r="AG36" s="932"/>
      <c r="AI36" s="276" t="s">
        <v>221</v>
      </c>
      <c r="AJ36" s="48" t="s">
        <v>221</v>
      </c>
      <c r="AK36" s="1150" t="str">
        <f t="shared" si="5"/>
        <v>3311</v>
      </c>
      <c r="AL36" s="1150" t="str">
        <f t="shared" si="10"/>
        <v>да</v>
      </c>
      <c r="AM36" s="1150" t="str">
        <f t="shared" si="4"/>
        <v>214b1</v>
      </c>
      <c r="AN36" s="473"/>
      <c r="AO36" s="22"/>
    </row>
    <row r="37" spans="1:41" s="872" customFormat="1" ht="48" thickBot="1" x14ac:dyDescent="0.3">
      <c r="A37" s="873" t="str">
        <f t="shared" si="6"/>
        <v>214b2</v>
      </c>
      <c r="B37" s="933" t="str">
        <f t="shared" si="7"/>
        <v>214b</v>
      </c>
      <c r="C37" s="919">
        <v>2</v>
      </c>
      <c r="D37" s="893">
        <v>1</v>
      </c>
      <c r="E37" s="893" t="s">
        <v>2322</v>
      </c>
      <c r="F37" s="894">
        <v>2</v>
      </c>
      <c r="G37" s="877" t="str">
        <f t="shared" si="9"/>
        <v>2.1.4b.2</v>
      </c>
      <c r="H37" s="895" t="s">
        <v>2175</v>
      </c>
      <c r="I37" s="896"/>
      <c r="J37" s="921" t="s">
        <v>2279</v>
      </c>
      <c r="K37" s="900" t="s">
        <v>2280</v>
      </c>
      <c r="L37" s="898" t="s">
        <v>2323</v>
      </c>
      <c r="M37" s="936" t="s">
        <v>2326</v>
      </c>
      <c r="N37" s="924"/>
      <c r="O37" s="898"/>
      <c r="P37" s="898"/>
      <c r="Q37" s="898"/>
      <c r="R37" s="898"/>
      <c r="S37" s="898"/>
      <c r="T37" s="898"/>
      <c r="U37" s="925"/>
      <c r="V37" s="934">
        <v>8</v>
      </c>
      <c r="W37" s="952">
        <v>3</v>
      </c>
      <c r="X37" s="903"/>
      <c r="Y37" s="885" t="s">
        <v>89</v>
      </c>
      <c r="Z37" s="885" t="s">
        <v>2131</v>
      </c>
      <c r="AA37" s="886" t="s">
        <v>2325</v>
      </c>
      <c r="AB37" s="887" t="s">
        <v>456</v>
      </c>
      <c r="AC37" s="887" t="s">
        <v>1922</v>
      </c>
      <c r="AD37" s="887"/>
      <c r="AE37" s="887"/>
      <c r="AF37" s="887"/>
      <c r="AG37" s="888"/>
      <c r="AI37" s="270" t="s">
        <v>222</v>
      </c>
      <c r="AJ37" s="45" t="s">
        <v>222</v>
      </c>
      <c r="AK37" s="1150" t="str">
        <f t="shared" si="5"/>
        <v>3312</v>
      </c>
      <c r="AL37" s="1150" t="str">
        <f t="shared" si="10"/>
        <v>да</v>
      </c>
      <c r="AM37" s="1150" t="str">
        <f t="shared" si="4"/>
        <v>214b2</v>
      </c>
      <c r="AN37" s="262"/>
      <c r="AO37" s="12"/>
    </row>
    <row r="38" spans="1:41" s="872" customFormat="1" ht="41.1" customHeight="1" thickBot="1" x14ac:dyDescent="0.3">
      <c r="A38" s="873" t="str">
        <f t="shared" si="6"/>
        <v>214b3</v>
      </c>
      <c r="B38" s="933" t="str">
        <f t="shared" si="7"/>
        <v>214b</v>
      </c>
      <c r="C38" s="919">
        <v>2</v>
      </c>
      <c r="D38" s="893">
        <v>1</v>
      </c>
      <c r="E38" s="893" t="s">
        <v>2322</v>
      </c>
      <c r="F38" s="894">
        <v>3</v>
      </c>
      <c r="G38" s="877" t="str">
        <f t="shared" si="9"/>
        <v>2.1.4b.3</v>
      </c>
      <c r="H38" s="895" t="s">
        <v>2175</v>
      </c>
      <c r="I38" s="896"/>
      <c r="J38" s="921" t="s">
        <v>2279</v>
      </c>
      <c r="K38" s="900" t="s">
        <v>2280</v>
      </c>
      <c r="L38" s="898" t="s">
        <v>2323</v>
      </c>
      <c r="M38" s="936" t="s">
        <v>2327</v>
      </c>
      <c r="N38" s="924"/>
      <c r="O38" s="898"/>
      <c r="P38" s="898"/>
      <c r="Q38" s="898"/>
      <c r="R38" s="898"/>
      <c r="S38" s="898"/>
      <c r="T38" s="898"/>
      <c r="U38" s="925"/>
      <c r="V38" s="934">
        <v>8</v>
      </c>
      <c r="W38" s="952">
        <v>2</v>
      </c>
      <c r="X38" s="903"/>
      <c r="Y38" s="885" t="s">
        <v>89</v>
      </c>
      <c r="Z38" s="885" t="s">
        <v>2131</v>
      </c>
      <c r="AA38" s="886" t="s">
        <v>2325</v>
      </c>
      <c r="AB38" s="887" t="s">
        <v>456</v>
      </c>
      <c r="AC38" s="887" t="s">
        <v>1922</v>
      </c>
      <c r="AD38" s="887"/>
      <c r="AE38" s="887"/>
      <c r="AF38" s="887"/>
      <c r="AG38" s="888"/>
      <c r="AI38" s="270" t="s">
        <v>223</v>
      </c>
      <c r="AJ38" s="45" t="s">
        <v>223</v>
      </c>
      <c r="AK38" s="1150" t="str">
        <f t="shared" si="5"/>
        <v>3313</v>
      </c>
      <c r="AL38" s="1150" t="str">
        <f t="shared" si="10"/>
        <v>да</v>
      </c>
      <c r="AM38" s="1150" t="str">
        <f t="shared" si="4"/>
        <v>214b3</v>
      </c>
      <c r="AN38" s="262"/>
      <c r="AO38" s="12"/>
    </row>
    <row r="39" spans="1:41" s="872" customFormat="1" ht="41.1" customHeight="1" thickBot="1" x14ac:dyDescent="0.3">
      <c r="A39" s="873" t="str">
        <f t="shared" si="6"/>
        <v>214b4</v>
      </c>
      <c r="B39" s="933" t="str">
        <f t="shared" si="7"/>
        <v>214b</v>
      </c>
      <c r="C39" s="919">
        <v>2</v>
      </c>
      <c r="D39" s="893">
        <v>1</v>
      </c>
      <c r="E39" s="893" t="s">
        <v>2322</v>
      </c>
      <c r="F39" s="894">
        <v>4</v>
      </c>
      <c r="G39" s="877" t="str">
        <f t="shared" si="9"/>
        <v>2.1.4b.4</v>
      </c>
      <c r="H39" s="895" t="s">
        <v>2175</v>
      </c>
      <c r="I39" s="896"/>
      <c r="J39" s="921" t="s">
        <v>2279</v>
      </c>
      <c r="K39" s="900" t="s">
        <v>2280</v>
      </c>
      <c r="L39" s="898" t="s">
        <v>2323</v>
      </c>
      <c r="M39" s="936" t="s">
        <v>2328</v>
      </c>
      <c r="N39" s="924"/>
      <c r="O39" s="898"/>
      <c r="P39" s="898"/>
      <c r="Q39" s="898"/>
      <c r="R39" s="898"/>
      <c r="S39" s="898"/>
      <c r="T39" s="898"/>
      <c r="U39" s="925"/>
      <c r="V39" s="934">
        <v>8</v>
      </c>
      <c r="W39" s="952">
        <v>1.5</v>
      </c>
      <c r="X39" s="903"/>
      <c r="Y39" s="885" t="s">
        <v>89</v>
      </c>
      <c r="Z39" s="885" t="s">
        <v>2131</v>
      </c>
      <c r="AA39" s="886" t="s">
        <v>2325</v>
      </c>
      <c r="AB39" s="887" t="s">
        <v>456</v>
      </c>
      <c r="AC39" s="887" t="s">
        <v>1922</v>
      </c>
      <c r="AD39" s="887"/>
      <c r="AE39" s="887"/>
      <c r="AF39" s="887"/>
      <c r="AG39" s="888"/>
      <c r="AI39" s="273" t="s">
        <v>224</v>
      </c>
      <c r="AJ39" s="44">
        <v>3322</v>
      </c>
      <c r="AK39" s="1150" t="str">
        <f t="shared" si="5"/>
        <v>3322</v>
      </c>
      <c r="AL39" s="1150" t="str">
        <f t="shared" si="10"/>
        <v>да</v>
      </c>
      <c r="AM39" s="1150" t="str">
        <f t="shared" si="4"/>
        <v>214b4</v>
      </c>
      <c r="AN39" s="262"/>
      <c r="AO39" s="12"/>
    </row>
    <row r="40" spans="1:41" s="872" customFormat="1" ht="48" thickBot="1" x14ac:dyDescent="0.3">
      <c r="A40" s="873" t="str">
        <f t="shared" si="6"/>
        <v>214b5</v>
      </c>
      <c r="B40" s="933" t="str">
        <f t="shared" si="7"/>
        <v>214b</v>
      </c>
      <c r="C40" s="919">
        <v>2</v>
      </c>
      <c r="D40" s="893">
        <v>1</v>
      </c>
      <c r="E40" s="893" t="s">
        <v>2322</v>
      </c>
      <c r="F40" s="894">
        <v>5</v>
      </c>
      <c r="G40" s="877" t="str">
        <f t="shared" si="9"/>
        <v>2.1.4b.5</v>
      </c>
      <c r="H40" s="895" t="s">
        <v>2175</v>
      </c>
      <c r="I40" s="896"/>
      <c r="J40" s="921" t="s">
        <v>2279</v>
      </c>
      <c r="K40" s="900" t="s">
        <v>2280</v>
      </c>
      <c r="L40" s="898" t="s">
        <v>2323</v>
      </c>
      <c r="M40" s="936" t="s">
        <v>2329</v>
      </c>
      <c r="N40" s="924"/>
      <c r="O40" s="898"/>
      <c r="P40" s="898"/>
      <c r="Q40" s="898"/>
      <c r="R40" s="898"/>
      <c r="S40" s="898"/>
      <c r="T40" s="898"/>
      <c r="U40" s="925"/>
      <c r="V40" s="934">
        <v>8</v>
      </c>
      <c r="W40" s="952"/>
      <c r="X40" s="953">
        <v>2</v>
      </c>
      <c r="Y40" s="885" t="s">
        <v>89</v>
      </c>
      <c r="Z40" s="885" t="s">
        <v>2131</v>
      </c>
      <c r="AA40" s="886" t="s">
        <v>2325</v>
      </c>
      <c r="AB40" s="887" t="s">
        <v>456</v>
      </c>
      <c r="AC40" s="887" t="s">
        <v>1922</v>
      </c>
      <c r="AD40" s="887"/>
      <c r="AE40" s="887"/>
      <c r="AF40" s="887"/>
      <c r="AG40" s="888"/>
      <c r="AI40" s="270" t="s">
        <v>225</v>
      </c>
      <c r="AJ40" s="45" t="s">
        <v>225</v>
      </c>
      <c r="AK40" s="1150" t="str">
        <f t="shared" si="5"/>
        <v>3323</v>
      </c>
      <c r="AL40" s="1150" t="str">
        <f t="shared" si="10"/>
        <v>да</v>
      </c>
      <c r="AM40" s="1150" t="str">
        <f t="shared" si="4"/>
        <v>214b5</v>
      </c>
      <c r="AN40" s="447"/>
      <c r="AO40" s="1162"/>
    </row>
    <row r="41" spans="1:41" s="872" customFormat="1" ht="48" thickBot="1" x14ac:dyDescent="0.3">
      <c r="A41" s="873" t="str">
        <f t="shared" si="6"/>
        <v>214b6</v>
      </c>
      <c r="B41" s="933" t="str">
        <f t="shared" si="7"/>
        <v>214b</v>
      </c>
      <c r="C41" s="919">
        <v>2</v>
      </c>
      <c r="D41" s="893">
        <v>1</v>
      </c>
      <c r="E41" s="893" t="s">
        <v>2322</v>
      </c>
      <c r="F41" s="894">
        <v>6</v>
      </c>
      <c r="G41" s="877" t="str">
        <f t="shared" si="9"/>
        <v>2.1.4b.6</v>
      </c>
      <c r="H41" s="895" t="s">
        <v>2175</v>
      </c>
      <c r="I41" s="896"/>
      <c r="J41" s="921" t="s">
        <v>2279</v>
      </c>
      <c r="K41" s="900" t="s">
        <v>2280</v>
      </c>
      <c r="L41" s="898" t="s">
        <v>2323</v>
      </c>
      <c r="M41" s="936" t="s">
        <v>2860</v>
      </c>
      <c r="N41" s="924"/>
      <c r="O41" s="898"/>
      <c r="P41" s="898"/>
      <c r="Q41" s="898"/>
      <c r="R41" s="898"/>
      <c r="S41" s="898"/>
      <c r="T41" s="898"/>
      <c r="U41" s="925"/>
      <c r="V41" s="934">
        <v>8</v>
      </c>
      <c r="W41" s="952"/>
      <c r="X41" s="953">
        <v>1</v>
      </c>
      <c r="Y41" s="885" t="s">
        <v>89</v>
      </c>
      <c r="Z41" s="885" t="s">
        <v>2131</v>
      </c>
      <c r="AA41" s="886" t="s">
        <v>2325</v>
      </c>
      <c r="AB41" s="887" t="s">
        <v>456</v>
      </c>
      <c r="AC41" s="887" t="s">
        <v>1922</v>
      </c>
      <c r="AD41" s="887"/>
      <c r="AE41" s="887"/>
      <c r="AF41" s="887"/>
      <c r="AG41" s="888"/>
      <c r="AI41" s="270" t="s">
        <v>226</v>
      </c>
      <c r="AJ41" s="88" t="s">
        <v>226</v>
      </c>
      <c r="AK41" s="1150" t="str">
        <f t="shared" si="5"/>
        <v>3324</v>
      </c>
      <c r="AL41" s="1150" t="str">
        <f t="shared" si="10"/>
        <v>да</v>
      </c>
      <c r="AM41" s="1150" t="str">
        <f t="shared" si="4"/>
        <v>214b6</v>
      </c>
      <c r="AN41" s="262"/>
      <c r="AO41" s="12"/>
    </row>
    <row r="42" spans="1:41" s="872" customFormat="1" ht="48" thickBot="1" x14ac:dyDescent="0.3">
      <c r="A42" s="873" t="str">
        <f t="shared" ref="A42" si="11">CONCATENATE(C42,D42,E42,F42)</f>
        <v>214b8</v>
      </c>
      <c r="B42" s="933" t="str">
        <f t="shared" ref="B42" si="12">CONCATENATE(C42,D42,E42)</f>
        <v>214b</v>
      </c>
      <c r="C42" s="919">
        <v>2</v>
      </c>
      <c r="D42" s="893">
        <v>1</v>
      </c>
      <c r="E42" s="893" t="s">
        <v>2322</v>
      </c>
      <c r="F42" s="894">
        <v>8</v>
      </c>
      <c r="G42" s="877" t="str">
        <f t="shared" ref="G42" si="13">CONCATENATE(C42,".",D42,".",E42,".",F42)</f>
        <v>2.1.4b.8</v>
      </c>
      <c r="H42" s="895" t="s">
        <v>2175</v>
      </c>
      <c r="I42" s="896"/>
      <c r="J42" s="921" t="s">
        <v>2279</v>
      </c>
      <c r="K42" s="900" t="s">
        <v>2280</v>
      </c>
      <c r="L42" s="898" t="s">
        <v>2323</v>
      </c>
      <c r="M42" s="936" t="s">
        <v>2861</v>
      </c>
      <c r="N42" s="924"/>
      <c r="O42" s="898"/>
      <c r="P42" s="898"/>
      <c r="Q42" s="898"/>
      <c r="R42" s="898"/>
      <c r="S42" s="898"/>
      <c r="T42" s="898"/>
      <c r="U42" s="925"/>
      <c r="V42" s="934">
        <v>8</v>
      </c>
      <c r="W42" s="952"/>
      <c r="X42" s="953">
        <v>1</v>
      </c>
      <c r="Y42" s="885" t="s">
        <v>89</v>
      </c>
      <c r="Z42" s="885" t="s">
        <v>2131</v>
      </c>
      <c r="AA42" s="886" t="s">
        <v>2325</v>
      </c>
      <c r="AB42" s="887" t="s">
        <v>456</v>
      </c>
      <c r="AC42" s="887" t="s">
        <v>1922</v>
      </c>
      <c r="AD42" s="887"/>
      <c r="AE42" s="887"/>
      <c r="AF42" s="887"/>
      <c r="AG42" s="888"/>
      <c r="AI42" s="270" t="s">
        <v>226</v>
      </c>
      <c r="AJ42" s="88" t="s">
        <v>226</v>
      </c>
      <c r="AK42" s="1150" t="str">
        <f t="shared" ref="AK42" si="14">TEXT(AJ42,0)</f>
        <v>3324</v>
      </c>
      <c r="AL42" s="1150" t="str">
        <f t="shared" si="10"/>
        <v>да</v>
      </c>
      <c r="AM42" s="1150" t="e">
        <f t="shared" si="4"/>
        <v>#N/A</v>
      </c>
      <c r="AN42" s="262"/>
      <c r="AO42" s="12"/>
    </row>
    <row r="43" spans="1:41" s="872" customFormat="1" ht="48" hidden="1" thickBot="1" x14ac:dyDescent="0.3">
      <c r="A43" s="906" t="str">
        <f t="shared" si="6"/>
        <v>214b7</v>
      </c>
      <c r="B43" s="954" t="str">
        <f t="shared" si="7"/>
        <v>214b</v>
      </c>
      <c r="C43" s="919">
        <v>2</v>
      </c>
      <c r="D43" s="893">
        <v>1</v>
      </c>
      <c r="E43" s="893" t="s">
        <v>2322</v>
      </c>
      <c r="F43" s="894">
        <v>7</v>
      </c>
      <c r="G43" s="877" t="str">
        <f t="shared" si="9"/>
        <v>2.1.4b.7</v>
      </c>
      <c r="H43" s="895" t="s">
        <v>2174</v>
      </c>
      <c r="I43" s="896"/>
      <c r="J43" s="921" t="s">
        <v>2279</v>
      </c>
      <c r="K43" s="955" t="s">
        <v>2280</v>
      </c>
      <c r="L43" s="908" t="s">
        <v>2323</v>
      </c>
      <c r="M43" s="956" t="s">
        <v>2330</v>
      </c>
      <c r="N43" s="957" t="s">
        <v>2331</v>
      </c>
      <c r="O43" s="898" t="s">
        <v>2180</v>
      </c>
      <c r="P43" s="898" t="s">
        <v>2332</v>
      </c>
      <c r="Q43" s="898" t="s">
        <v>2333</v>
      </c>
      <c r="R43" s="898"/>
      <c r="S43" s="898"/>
      <c r="T43" s="898"/>
      <c r="U43" s="925"/>
      <c r="V43" s="958">
        <v>8</v>
      </c>
      <c r="W43" s="959">
        <v>2.5</v>
      </c>
      <c r="X43" s="960"/>
      <c r="Y43" s="913" t="s">
        <v>93</v>
      </c>
      <c r="Z43" s="913" t="s">
        <v>2131</v>
      </c>
      <c r="AA43" s="914" t="s">
        <v>2862</v>
      </c>
      <c r="AB43" s="915" t="s">
        <v>456</v>
      </c>
      <c r="AC43" s="915" t="s">
        <v>1922</v>
      </c>
      <c r="AD43" s="915"/>
      <c r="AE43" s="915"/>
      <c r="AF43" s="915"/>
      <c r="AG43" s="961"/>
      <c r="AI43" s="88" t="s">
        <v>227</v>
      </c>
      <c r="AJ43" s="88" t="s">
        <v>227</v>
      </c>
      <c r="AK43" s="1150" t="str">
        <f t="shared" si="5"/>
        <v>3325</v>
      </c>
      <c r="AL43" s="1150" t="str">
        <f t="shared" si="10"/>
        <v>да</v>
      </c>
      <c r="AM43" s="1150" t="str">
        <f t="shared" si="4"/>
        <v>214b7</v>
      </c>
      <c r="AN43" s="262"/>
      <c r="AO43" s="12"/>
    </row>
    <row r="44" spans="1:41" s="872" customFormat="1" ht="48" hidden="1" thickBot="1" x14ac:dyDescent="0.3">
      <c r="A44" s="917" t="str">
        <f t="shared" si="6"/>
        <v>214c1</v>
      </c>
      <c r="B44" s="918" t="str">
        <f t="shared" si="7"/>
        <v>214c</v>
      </c>
      <c r="C44" s="919">
        <v>2</v>
      </c>
      <c r="D44" s="893">
        <v>1</v>
      </c>
      <c r="E44" s="893" t="s">
        <v>2334</v>
      </c>
      <c r="F44" s="894">
        <v>1</v>
      </c>
      <c r="G44" s="877"/>
      <c r="H44" s="895"/>
      <c r="I44" s="896"/>
      <c r="J44" s="921"/>
      <c r="K44" s="949" t="s">
        <v>2280</v>
      </c>
      <c r="L44" s="922" t="s">
        <v>280</v>
      </c>
      <c r="M44" s="923" t="s">
        <v>2335</v>
      </c>
      <c r="N44" s="957"/>
      <c r="O44" s="898"/>
      <c r="P44" s="898"/>
      <c r="Q44" s="898"/>
      <c r="R44" s="898"/>
      <c r="S44" s="898"/>
      <c r="T44" s="898"/>
      <c r="U44" s="925"/>
      <c r="V44" s="926">
        <v>4</v>
      </c>
      <c r="W44" s="927"/>
      <c r="X44" s="928"/>
      <c r="Y44" s="962" t="s">
        <v>93</v>
      </c>
      <c r="Z44" s="929" t="s">
        <v>2131</v>
      </c>
      <c r="AA44" s="930"/>
      <c r="AB44" s="951"/>
      <c r="AC44" s="951"/>
      <c r="AD44" s="951"/>
      <c r="AE44" s="951"/>
      <c r="AF44" s="951"/>
      <c r="AG44" s="963"/>
      <c r="AI44" s="114" t="s">
        <v>228</v>
      </c>
      <c r="AJ44" s="114" t="s">
        <v>228</v>
      </c>
      <c r="AK44" s="1150" t="str">
        <f t="shared" si="5"/>
        <v>3326</v>
      </c>
      <c r="AL44" s="1150" t="str">
        <f t="shared" si="10"/>
        <v>да</v>
      </c>
      <c r="AM44" s="1150" t="e">
        <f t="shared" si="4"/>
        <v>#N/A</v>
      </c>
      <c r="AN44" s="262"/>
      <c r="AO44" s="12"/>
    </row>
    <row r="45" spans="1:41" s="872" customFormat="1" ht="63.75" hidden="1" thickBot="1" x14ac:dyDescent="0.3">
      <c r="A45" s="873" t="str">
        <f t="shared" ref="A45:A56" si="15">CONCATENATE(C45,D45,E45,F45)</f>
        <v>214c2</v>
      </c>
      <c r="B45" s="933" t="str">
        <f t="shared" ref="B45:B56" si="16">CONCATENATE(C45,D45,E45)</f>
        <v>214c</v>
      </c>
      <c r="C45" s="919">
        <v>2</v>
      </c>
      <c r="D45" s="893">
        <v>1</v>
      </c>
      <c r="E45" s="893" t="s">
        <v>2334</v>
      </c>
      <c r="F45" s="894">
        <v>2</v>
      </c>
      <c r="G45" s="877"/>
      <c r="H45" s="895"/>
      <c r="I45" s="896"/>
      <c r="J45" s="921"/>
      <c r="K45" s="900" t="s">
        <v>2280</v>
      </c>
      <c r="L45" s="898" t="s">
        <v>280</v>
      </c>
      <c r="M45" s="937" t="s">
        <v>2336</v>
      </c>
      <c r="N45" s="957"/>
      <c r="O45" s="898"/>
      <c r="P45" s="898"/>
      <c r="Q45" s="898"/>
      <c r="R45" s="898"/>
      <c r="S45" s="898"/>
      <c r="T45" s="898"/>
      <c r="U45" s="925"/>
      <c r="V45" s="934">
        <v>4</v>
      </c>
      <c r="W45" s="891"/>
      <c r="X45" s="903"/>
      <c r="Y45" s="964" t="s">
        <v>93</v>
      </c>
      <c r="Z45" s="885" t="s">
        <v>2131</v>
      </c>
      <c r="AA45" s="965"/>
      <c r="AB45" s="887"/>
      <c r="AC45" s="887"/>
      <c r="AD45" s="887"/>
      <c r="AE45" s="887"/>
      <c r="AF45" s="887"/>
      <c r="AG45" s="938"/>
      <c r="AI45" s="270" t="s">
        <v>229</v>
      </c>
      <c r="AJ45" s="45" t="s">
        <v>229</v>
      </c>
      <c r="AK45" s="1150" t="str">
        <f t="shared" si="5"/>
        <v>3332</v>
      </c>
      <c r="AL45" s="1150" t="str">
        <f t="shared" si="10"/>
        <v>да</v>
      </c>
      <c r="AM45" s="1150" t="e">
        <f t="shared" si="4"/>
        <v>#N/A</v>
      </c>
      <c r="AN45" s="262"/>
      <c r="AO45" s="12"/>
    </row>
    <row r="46" spans="1:41" s="872" customFormat="1" ht="63.75" hidden="1" thickBot="1" x14ac:dyDescent="0.3">
      <c r="A46" s="939" t="str">
        <f t="shared" si="15"/>
        <v>214c3</v>
      </c>
      <c r="B46" s="940" t="str">
        <f t="shared" si="16"/>
        <v>214c</v>
      </c>
      <c r="C46" s="919">
        <v>2</v>
      </c>
      <c r="D46" s="893">
        <v>1</v>
      </c>
      <c r="E46" s="893" t="s">
        <v>2334</v>
      </c>
      <c r="F46" s="894">
        <v>3</v>
      </c>
      <c r="G46" s="877"/>
      <c r="H46" s="895"/>
      <c r="I46" s="896"/>
      <c r="J46" s="921"/>
      <c r="K46" s="966" t="s">
        <v>2280</v>
      </c>
      <c r="L46" s="941" t="s">
        <v>280</v>
      </c>
      <c r="M46" s="967" t="s">
        <v>2337</v>
      </c>
      <c r="N46" s="957"/>
      <c r="O46" s="898"/>
      <c r="P46" s="898"/>
      <c r="Q46" s="898"/>
      <c r="R46" s="898"/>
      <c r="S46" s="898"/>
      <c r="T46" s="898"/>
      <c r="U46" s="925"/>
      <c r="V46" s="942">
        <v>4</v>
      </c>
      <c r="W46" s="943"/>
      <c r="X46" s="968"/>
      <c r="Y46" s="969" t="s">
        <v>93</v>
      </c>
      <c r="Z46" s="945" t="s">
        <v>2131</v>
      </c>
      <c r="AA46" s="970" t="s">
        <v>2338</v>
      </c>
      <c r="AB46" s="947"/>
      <c r="AC46" s="947"/>
      <c r="AD46" s="947"/>
      <c r="AE46" s="947"/>
      <c r="AF46" s="947"/>
      <c r="AG46" s="971"/>
      <c r="AI46" s="270" t="s">
        <v>230</v>
      </c>
      <c r="AJ46" s="45" t="s">
        <v>230</v>
      </c>
      <c r="AK46" s="1150" t="str">
        <f t="shared" si="5"/>
        <v>3333</v>
      </c>
      <c r="AL46" s="1150" t="str">
        <f t="shared" si="10"/>
        <v>да</v>
      </c>
      <c r="AM46" s="1150" t="e">
        <f t="shared" si="4"/>
        <v>#N/A</v>
      </c>
      <c r="AN46" s="262"/>
      <c r="AO46" s="12"/>
    </row>
    <row r="47" spans="1:41" s="872" customFormat="1" ht="32.25" hidden="1" thickBot="1" x14ac:dyDescent="0.3">
      <c r="A47" s="917" t="str">
        <f t="shared" si="15"/>
        <v>214e1</v>
      </c>
      <c r="B47" s="918" t="str">
        <f t="shared" si="16"/>
        <v>214e</v>
      </c>
      <c r="C47" s="919">
        <v>2</v>
      </c>
      <c r="D47" s="893">
        <v>1</v>
      </c>
      <c r="E47" s="893" t="s">
        <v>2339</v>
      </c>
      <c r="F47" s="894">
        <v>1</v>
      </c>
      <c r="G47" s="877"/>
      <c r="H47" s="895"/>
      <c r="I47" s="896"/>
      <c r="J47" s="921"/>
      <c r="K47" s="949" t="s">
        <v>2280</v>
      </c>
      <c r="L47" s="922" t="s">
        <v>289</v>
      </c>
      <c r="M47" s="923" t="s">
        <v>2340</v>
      </c>
      <c r="N47" s="957"/>
      <c r="O47" s="898"/>
      <c r="P47" s="898"/>
      <c r="Q47" s="898"/>
      <c r="R47" s="898"/>
      <c r="S47" s="898"/>
      <c r="T47" s="898"/>
      <c r="U47" s="925"/>
      <c r="V47" s="926">
        <v>4</v>
      </c>
      <c r="W47" s="927"/>
      <c r="X47" s="928"/>
      <c r="Y47" s="962" t="s">
        <v>93</v>
      </c>
      <c r="Z47" s="929" t="s">
        <v>2341</v>
      </c>
      <c r="AA47" s="930" t="s">
        <v>2342</v>
      </c>
      <c r="AB47" s="951"/>
      <c r="AC47" s="951"/>
      <c r="AD47" s="951"/>
      <c r="AE47" s="951"/>
      <c r="AF47" s="951"/>
      <c r="AG47" s="963"/>
      <c r="AI47" s="270" t="s">
        <v>231</v>
      </c>
      <c r="AJ47" s="45" t="s">
        <v>231</v>
      </c>
      <c r="AK47" s="1150" t="str">
        <f t="shared" si="5"/>
        <v>3335</v>
      </c>
      <c r="AL47" s="1150" t="str">
        <f t="shared" si="10"/>
        <v>да</v>
      </c>
      <c r="AM47" s="1150" t="e">
        <f t="shared" si="4"/>
        <v>#N/A</v>
      </c>
      <c r="AN47" s="262"/>
      <c r="AO47" s="12"/>
    </row>
    <row r="48" spans="1:41" s="872" customFormat="1" ht="79.5" hidden="1" thickBot="1" x14ac:dyDescent="0.3">
      <c r="A48" s="873" t="str">
        <f t="shared" si="15"/>
        <v>214e2</v>
      </c>
      <c r="B48" s="933" t="str">
        <f t="shared" si="16"/>
        <v>214e</v>
      </c>
      <c r="C48" s="919">
        <v>2</v>
      </c>
      <c r="D48" s="893">
        <v>1</v>
      </c>
      <c r="E48" s="893" t="s">
        <v>2339</v>
      </c>
      <c r="F48" s="894">
        <v>2</v>
      </c>
      <c r="G48" s="877"/>
      <c r="H48" s="895"/>
      <c r="I48" s="896"/>
      <c r="J48" s="921"/>
      <c r="K48" s="900" t="s">
        <v>2280</v>
      </c>
      <c r="L48" s="898" t="s">
        <v>289</v>
      </c>
      <c r="M48" s="936" t="s">
        <v>2343</v>
      </c>
      <c r="N48" s="957"/>
      <c r="O48" s="898"/>
      <c r="P48" s="898"/>
      <c r="Q48" s="898"/>
      <c r="R48" s="898"/>
      <c r="S48" s="898"/>
      <c r="T48" s="898"/>
      <c r="U48" s="925"/>
      <c r="V48" s="934">
        <v>4</v>
      </c>
      <c r="W48" s="891"/>
      <c r="X48" s="903"/>
      <c r="Y48" s="964" t="s">
        <v>93</v>
      </c>
      <c r="Z48" s="885" t="s">
        <v>2341</v>
      </c>
      <c r="AA48" s="886" t="s">
        <v>2342</v>
      </c>
      <c r="AB48" s="887"/>
      <c r="AC48" s="887"/>
      <c r="AD48" s="887"/>
      <c r="AE48" s="887"/>
      <c r="AF48" s="887"/>
      <c r="AG48" s="938"/>
      <c r="AI48" s="273" t="s">
        <v>232</v>
      </c>
      <c r="AJ48" s="44" t="s">
        <v>232</v>
      </c>
      <c r="AK48" s="1150" t="str">
        <f t="shared" si="5"/>
        <v>341a1</v>
      </c>
      <c r="AL48" s="1150" t="str">
        <f t="shared" si="10"/>
        <v>да</v>
      </c>
      <c r="AM48" s="1150" t="e">
        <f t="shared" si="4"/>
        <v>#N/A</v>
      </c>
      <c r="AN48" s="262"/>
      <c r="AO48" s="12"/>
    </row>
    <row r="49" spans="1:41" s="872" customFormat="1" ht="48" hidden="1" thickBot="1" x14ac:dyDescent="0.3">
      <c r="A49" s="873" t="str">
        <f t="shared" si="15"/>
        <v>214e3</v>
      </c>
      <c r="B49" s="933" t="str">
        <f t="shared" si="16"/>
        <v>214e</v>
      </c>
      <c r="C49" s="919">
        <v>2</v>
      </c>
      <c r="D49" s="893">
        <v>1</v>
      </c>
      <c r="E49" s="893" t="s">
        <v>2339</v>
      </c>
      <c r="F49" s="894">
        <v>3</v>
      </c>
      <c r="G49" s="877"/>
      <c r="H49" s="895"/>
      <c r="I49" s="896"/>
      <c r="J49" s="921"/>
      <c r="K49" s="900" t="s">
        <v>2280</v>
      </c>
      <c r="L49" s="898" t="s">
        <v>289</v>
      </c>
      <c r="M49" s="936" t="s">
        <v>2344</v>
      </c>
      <c r="N49" s="957"/>
      <c r="O49" s="898"/>
      <c r="P49" s="898"/>
      <c r="Q49" s="898"/>
      <c r="R49" s="898"/>
      <c r="S49" s="898"/>
      <c r="T49" s="898"/>
      <c r="U49" s="925"/>
      <c r="V49" s="934">
        <v>4</v>
      </c>
      <c r="W49" s="891"/>
      <c r="X49" s="903"/>
      <c r="Y49" s="964" t="s">
        <v>93</v>
      </c>
      <c r="Z49" s="885" t="s">
        <v>2341</v>
      </c>
      <c r="AA49" s="886" t="s">
        <v>2342</v>
      </c>
      <c r="AB49" s="887"/>
      <c r="AC49" s="887"/>
      <c r="AD49" s="887"/>
      <c r="AE49" s="887"/>
      <c r="AF49" s="887"/>
      <c r="AG49" s="938"/>
      <c r="AI49" s="281" t="s">
        <v>233</v>
      </c>
      <c r="AJ49" s="46" t="s">
        <v>233</v>
      </c>
      <c r="AK49" s="1150" t="str">
        <f t="shared" si="5"/>
        <v>341a8</v>
      </c>
      <c r="AL49" s="1150" t="str">
        <f t="shared" si="10"/>
        <v>да</v>
      </c>
      <c r="AM49" s="1150" t="e">
        <f t="shared" si="4"/>
        <v>#N/A</v>
      </c>
      <c r="AN49" s="262"/>
      <c r="AO49" s="12"/>
    </row>
    <row r="50" spans="1:41" s="872" customFormat="1" ht="63.75" hidden="1" thickBot="1" x14ac:dyDescent="0.3">
      <c r="A50" s="939" t="str">
        <f t="shared" si="15"/>
        <v>214e4</v>
      </c>
      <c r="B50" s="940" t="str">
        <f t="shared" si="16"/>
        <v>214e</v>
      </c>
      <c r="C50" s="919">
        <v>2</v>
      </c>
      <c r="D50" s="893">
        <v>1</v>
      </c>
      <c r="E50" s="893" t="s">
        <v>2339</v>
      </c>
      <c r="F50" s="894">
        <v>4</v>
      </c>
      <c r="G50" s="877"/>
      <c r="H50" s="895"/>
      <c r="I50" s="896"/>
      <c r="J50" s="921"/>
      <c r="K50" s="966" t="s">
        <v>2280</v>
      </c>
      <c r="L50" s="941" t="s">
        <v>289</v>
      </c>
      <c r="M50" s="972" t="s">
        <v>2345</v>
      </c>
      <c r="N50" s="957"/>
      <c r="O50" s="898"/>
      <c r="P50" s="898"/>
      <c r="Q50" s="898"/>
      <c r="R50" s="898"/>
      <c r="S50" s="898"/>
      <c r="T50" s="898"/>
      <c r="U50" s="925"/>
      <c r="V50" s="942">
        <v>4</v>
      </c>
      <c r="W50" s="943"/>
      <c r="X50" s="973">
        <v>1</v>
      </c>
      <c r="Y50" s="969" t="s">
        <v>93</v>
      </c>
      <c r="Z50" s="945" t="s">
        <v>2341</v>
      </c>
      <c r="AA50" s="946" t="s">
        <v>2342</v>
      </c>
      <c r="AB50" s="947"/>
      <c r="AC50" s="947"/>
      <c r="AD50" s="947"/>
      <c r="AE50" s="947"/>
      <c r="AF50" s="947"/>
      <c r="AG50" s="971"/>
      <c r="AI50" s="282" t="s">
        <v>234</v>
      </c>
      <c r="AJ50" s="123" t="s">
        <v>234</v>
      </c>
      <c r="AK50" s="1150" t="str">
        <f t="shared" si="5"/>
        <v>341b1</v>
      </c>
      <c r="AL50" s="1150" t="str">
        <f t="shared" si="10"/>
        <v>да</v>
      </c>
      <c r="AM50" s="1150" t="e">
        <f t="shared" si="4"/>
        <v>#N/A</v>
      </c>
      <c r="AN50" s="262"/>
      <c r="AO50" s="12"/>
    </row>
    <row r="51" spans="1:41" s="872" customFormat="1" ht="205.5" thickBot="1" x14ac:dyDescent="0.3">
      <c r="A51" s="917" t="str">
        <f t="shared" si="15"/>
        <v>214g1</v>
      </c>
      <c r="B51" s="918" t="str">
        <f t="shared" si="16"/>
        <v>214g</v>
      </c>
      <c r="C51" s="919">
        <v>2</v>
      </c>
      <c r="D51" s="893">
        <v>1</v>
      </c>
      <c r="E51" s="893" t="s">
        <v>2346</v>
      </c>
      <c r="F51" s="894">
        <v>1</v>
      </c>
      <c r="G51" s="877"/>
      <c r="H51" s="895"/>
      <c r="I51" s="896"/>
      <c r="J51" s="921"/>
      <c r="K51" s="949" t="s">
        <v>2280</v>
      </c>
      <c r="L51" s="922" t="s">
        <v>291</v>
      </c>
      <c r="M51" s="923" t="s">
        <v>2347</v>
      </c>
      <c r="N51" s="957"/>
      <c r="O51" s="898"/>
      <c r="P51" s="898"/>
      <c r="Q51" s="898"/>
      <c r="R51" s="898"/>
      <c r="S51" s="898"/>
      <c r="T51" s="898"/>
      <c r="U51" s="925"/>
      <c r="V51" s="926">
        <v>8</v>
      </c>
      <c r="W51" s="927">
        <v>2</v>
      </c>
      <c r="X51" s="974"/>
      <c r="Y51" s="929" t="s">
        <v>89</v>
      </c>
      <c r="Z51" s="929" t="s">
        <v>2348</v>
      </c>
      <c r="AA51" s="930" t="s">
        <v>2349</v>
      </c>
      <c r="AB51" s="951"/>
      <c r="AC51" s="951"/>
      <c r="AD51" s="951"/>
      <c r="AE51" s="951"/>
      <c r="AF51" s="951"/>
      <c r="AG51" s="963"/>
      <c r="AI51" s="279" t="s">
        <v>235</v>
      </c>
      <c r="AJ51" s="112" t="s">
        <v>235</v>
      </c>
      <c r="AK51" s="1150" t="str">
        <f t="shared" si="5"/>
        <v>341b5</v>
      </c>
      <c r="AL51" s="1150" t="str">
        <f t="shared" si="10"/>
        <v>да</v>
      </c>
      <c r="AM51" s="1150" t="str">
        <f t="shared" si="4"/>
        <v>214g1</v>
      </c>
      <c r="AN51" s="262"/>
      <c r="AO51" s="12"/>
    </row>
    <row r="52" spans="1:41" s="872" customFormat="1" ht="32.25" thickBot="1" x14ac:dyDescent="0.3">
      <c r="A52" s="873" t="str">
        <f t="shared" si="15"/>
        <v>214g2</v>
      </c>
      <c r="B52" s="933" t="str">
        <f t="shared" si="16"/>
        <v>214g</v>
      </c>
      <c r="C52" s="919">
        <v>2</v>
      </c>
      <c r="D52" s="893">
        <v>1</v>
      </c>
      <c r="E52" s="893" t="s">
        <v>2346</v>
      </c>
      <c r="F52" s="894">
        <v>2</v>
      </c>
      <c r="G52" s="877"/>
      <c r="H52" s="895"/>
      <c r="I52" s="896"/>
      <c r="J52" s="921"/>
      <c r="K52" s="900" t="s">
        <v>2280</v>
      </c>
      <c r="L52" s="898" t="s">
        <v>291</v>
      </c>
      <c r="M52" s="936" t="s">
        <v>2350</v>
      </c>
      <c r="N52" s="957"/>
      <c r="O52" s="898"/>
      <c r="P52" s="898"/>
      <c r="Q52" s="898"/>
      <c r="R52" s="898"/>
      <c r="S52" s="898"/>
      <c r="T52" s="898"/>
      <c r="U52" s="925"/>
      <c r="V52" s="934">
        <v>8</v>
      </c>
      <c r="W52" s="891">
        <v>2</v>
      </c>
      <c r="X52" s="975"/>
      <c r="Y52" s="885" t="s">
        <v>89</v>
      </c>
      <c r="Z52" s="885" t="s">
        <v>2303</v>
      </c>
      <c r="AA52" s="886" t="s">
        <v>2351</v>
      </c>
      <c r="AB52" s="887"/>
      <c r="AC52" s="887"/>
      <c r="AD52" s="887"/>
      <c r="AE52" s="887"/>
      <c r="AF52" s="887"/>
      <c r="AG52" s="938"/>
      <c r="AI52" s="283" t="s">
        <v>236</v>
      </c>
      <c r="AJ52" s="114" t="s">
        <v>236</v>
      </c>
      <c r="AK52" s="1150" t="str">
        <f t="shared" si="5"/>
        <v>341b7</v>
      </c>
      <c r="AL52" s="1150" t="str">
        <f t="shared" si="10"/>
        <v>да</v>
      </c>
      <c r="AM52" s="1150" t="str">
        <f t="shared" si="4"/>
        <v>214g2</v>
      </c>
      <c r="AN52" s="262"/>
      <c r="AO52" s="12"/>
    </row>
    <row r="53" spans="1:41" s="872" customFormat="1" ht="205.5" thickBot="1" x14ac:dyDescent="0.3">
      <c r="A53" s="873" t="str">
        <f t="shared" si="15"/>
        <v>214g3</v>
      </c>
      <c r="B53" s="933" t="str">
        <f t="shared" si="16"/>
        <v>214g</v>
      </c>
      <c r="C53" s="919">
        <v>2</v>
      </c>
      <c r="D53" s="893">
        <v>1</v>
      </c>
      <c r="E53" s="893" t="s">
        <v>2346</v>
      </c>
      <c r="F53" s="894">
        <v>3</v>
      </c>
      <c r="G53" s="877"/>
      <c r="H53" s="895"/>
      <c r="I53" s="896"/>
      <c r="J53" s="921"/>
      <c r="K53" s="900" t="s">
        <v>2280</v>
      </c>
      <c r="L53" s="898" t="s">
        <v>291</v>
      </c>
      <c r="M53" s="936" t="s">
        <v>2352</v>
      </c>
      <c r="N53" s="957"/>
      <c r="O53" s="898"/>
      <c r="P53" s="898"/>
      <c r="Q53" s="898"/>
      <c r="R53" s="898"/>
      <c r="S53" s="898"/>
      <c r="T53" s="898"/>
      <c r="U53" s="925"/>
      <c r="V53" s="934">
        <v>8</v>
      </c>
      <c r="W53" s="891">
        <v>2</v>
      </c>
      <c r="X53" s="975"/>
      <c r="Y53" s="885" t="s">
        <v>89</v>
      </c>
      <c r="Z53" s="885" t="s">
        <v>2348</v>
      </c>
      <c r="AA53" s="886" t="s">
        <v>2353</v>
      </c>
      <c r="AB53" s="887"/>
      <c r="AC53" s="887"/>
      <c r="AD53" s="887"/>
      <c r="AE53" s="887"/>
      <c r="AF53" s="887"/>
      <c r="AG53" s="938"/>
      <c r="AI53" s="284" t="s">
        <v>237</v>
      </c>
      <c r="AJ53" s="126" t="s">
        <v>237</v>
      </c>
      <c r="AK53" s="1150" t="str">
        <f t="shared" si="5"/>
        <v>341c1</v>
      </c>
      <c r="AL53" s="1150" t="str">
        <f t="shared" si="10"/>
        <v>да</v>
      </c>
      <c r="AM53" s="1150" t="str">
        <f t="shared" si="4"/>
        <v>214g3</v>
      </c>
      <c r="AN53" s="447"/>
      <c r="AO53" s="1162"/>
    </row>
    <row r="54" spans="1:41" s="872" customFormat="1" ht="32.25" thickBot="1" x14ac:dyDescent="0.3">
      <c r="A54" s="939" t="str">
        <f t="shared" si="15"/>
        <v>214g4</v>
      </c>
      <c r="B54" s="940" t="str">
        <f t="shared" si="16"/>
        <v>214g</v>
      </c>
      <c r="C54" s="919">
        <v>2</v>
      </c>
      <c r="D54" s="893">
        <v>1</v>
      </c>
      <c r="E54" s="893" t="s">
        <v>2346</v>
      </c>
      <c r="F54" s="894">
        <v>4</v>
      </c>
      <c r="G54" s="877"/>
      <c r="H54" s="895"/>
      <c r="I54" s="896"/>
      <c r="J54" s="921"/>
      <c r="K54" s="966" t="s">
        <v>2280</v>
      </c>
      <c r="L54" s="941" t="s">
        <v>291</v>
      </c>
      <c r="M54" s="972" t="s">
        <v>2354</v>
      </c>
      <c r="N54" s="957"/>
      <c r="O54" s="898"/>
      <c r="P54" s="898"/>
      <c r="Q54" s="898"/>
      <c r="R54" s="898"/>
      <c r="S54" s="898"/>
      <c r="T54" s="898"/>
      <c r="U54" s="925"/>
      <c r="V54" s="942">
        <v>8</v>
      </c>
      <c r="W54" s="943">
        <v>2</v>
      </c>
      <c r="X54" s="973"/>
      <c r="Y54" s="945" t="s">
        <v>89</v>
      </c>
      <c r="Z54" s="945" t="s">
        <v>2303</v>
      </c>
      <c r="AA54" s="946" t="s">
        <v>2351</v>
      </c>
      <c r="AB54" s="947"/>
      <c r="AC54" s="947"/>
      <c r="AD54" s="947"/>
      <c r="AE54" s="947"/>
      <c r="AF54" s="947"/>
      <c r="AG54" s="971"/>
      <c r="AI54" s="277" t="s">
        <v>238</v>
      </c>
      <c r="AJ54" s="127" t="s">
        <v>238</v>
      </c>
      <c r="AK54" s="1150" t="str">
        <f t="shared" si="5"/>
        <v>341c2</v>
      </c>
      <c r="AL54" s="1150" t="str">
        <f t="shared" si="10"/>
        <v>да</v>
      </c>
      <c r="AM54" s="1150" t="str">
        <f t="shared" si="4"/>
        <v>214g4</v>
      </c>
      <c r="AN54" s="262"/>
      <c r="AO54" s="12"/>
    </row>
    <row r="55" spans="1:41" s="872" customFormat="1" ht="32.25" hidden="1" thickBot="1" x14ac:dyDescent="0.3">
      <c r="A55" s="976" t="str">
        <f t="shared" si="15"/>
        <v>214f1</v>
      </c>
      <c r="B55" s="977" t="str">
        <f t="shared" si="16"/>
        <v>214f</v>
      </c>
      <c r="C55" s="919">
        <v>2</v>
      </c>
      <c r="D55" s="893">
        <v>1</v>
      </c>
      <c r="E55" s="893" t="s">
        <v>2355</v>
      </c>
      <c r="F55" s="894">
        <v>1</v>
      </c>
      <c r="G55" s="877"/>
      <c r="H55" s="895"/>
      <c r="I55" s="896"/>
      <c r="J55" s="921"/>
      <c r="K55" s="978" t="s">
        <v>2280</v>
      </c>
      <c r="L55" s="979" t="s">
        <v>36</v>
      </c>
      <c r="M55" s="980" t="s">
        <v>2356</v>
      </c>
      <c r="N55" s="957"/>
      <c r="O55" s="898"/>
      <c r="P55" s="898"/>
      <c r="Q55" s="898"/>
      <c r="R55" s="898"/>
      <c r="S55" s="898"/>
      <c r="T55" s="898"/>
      <c r="U55" s="925"/>
      <c r="V55" s="981">
        <v>2</v>
      </c>
      <c r="W55" s="982"/>
      <c r="X55" s="983"/>
      <c r="Y55" s="984" t="s">
        <v>93</v>
      </c>
      <c r="Z55" s="985" t="s">
        <v>2303</v>
      </c>
      <c r="AA55" s="986" t="s">
        <v>2357</v>
      </c>
      <c r="AB55" s="987"/>
      <c r="AC55" s="987"/>
      <c r="AD55" s="987"/>
      <c r="AE55" s="987"/>
      <c r="AF55" s="987"/>
      <c r="AG55" s="988"/>
      <c r="AI55" s="285" t="s">
        <v>1105</v>
      </c>
      <c r="AJ55" s="124" t="s">
        <v>1105</v>
      </c>
      <c r="AK55" s="1150" t="str">
        <f t="shared" si="5"/>
        <v>351a1</v>
      </c>
      <c r="AL55" s="1150" t="str">
        <f t="shared" si="10"/>
        <v>да</v>
      </c>
      <c r="AM55" s="1150" t="e">
        <f t="shared" si="4"/>
        <v>#N/A</v>
      </c>
      <c r="AN55" s="262"/>
      <c r="AO55" s="12"/>
    </row>
    <row r="56" spans="1:41" s="872" customFormat="1" ht="32.25" thickBot="1" x14ac:dyDescent="0.3">
      <c r="A56" s="917" t="str">
        <f t="shared" si="15"/>
        <v>214d8</v>
      </c>
      <c r="B56" s="918" t="str">
        <f t="shared" si="16"/>
        <v>214d</v>
      </c>
      <c r="C56" s="919">
        <v>2</v>
      </c>
      <c r="D56" s="893">
        <v>1</v>
      </c>
      <c r="E56" s="893" t="s">
        <v>2358</v>
      </c>
      <c r="F56" s="894">
        <v>8</v>
      </c>
      <c r="G56" s="877" t="str">
        <f t="shared" ref="G56" si="17">CONCATENATE(C56,".",D56,".",E56,".",F56)</f>
        <v>2.1.4d.8</v>
      </c>
      <c r="H56" s="895" t="s">
        <v>2175</v>
      </c>
      <c r="I56" s="896"/>
      <c r="J56" s="921" t="s">
        <v>2279</v>
      </c>
      <c r="K56" s="949" t="s">
        <v>2280</v>
      </c>
      <c r="L56" s="922" t="s">
        <v>2359</v>
      </c>
      <c r="M56" s="923" t="s">
        <v>2360</v>
      </c>
      <c r="N56" s="924"/>
      <c r="O56" s="898"/>
      <c r="P56" s="898"/>
      <c r="Q56" s="898"/>
      <c r="R56" s="898"/>
      <c r="S56" s="898"/>
      <c r="T56" s="898"/>
      <c r="U56" s="925"/>
      <c r="V56" s="926">
        <v>8</v>
      </c>
      <c r="W56" s="950">
        <v>2</v>
      </c>
      <c r="X56" s="928"/>
      <c r="Y56" s="929" t="s">
        <v>89</v>
      </c>
      <c r="Z56" s="929" t="s">
        <v>2341</v>
      </c>
      <c r="AA56" s="930" t="s">
        <v>2342</v>
      </c>
      <c r="AB56" s="989"/>
      <c r="AC56" s="989"/>
      <c r="AD56" s="989"/>
      <c r="AE56" s="989"/>
      <c r="AF56" s="989"/>
      <c r="AG56" s="963"/>
      <c r="AI56" s="276" t="s">
        <v>239</v>
      </c>
      <c r="AJ56" s="48" t="s">
        <v>239</v>
      </c>
      <c r="AK56" s="1150" t="str">
        <f t="shared" si="5"/>
        <v>351a2</v>
      </c>
      <c r="AL56" s="1150" t="str">
        <f t="shared" si="10"/>
        <v>да</v>
      </c>
      <c r="AM56" s="1150" t="str">
        <f t="shared" si="4"/>
        <v>214d8</v>
      </c>
      <c r="AN56" s="262"/>
      <c r="AO56" s="12"/>
    </row>
    <row r="57" spans="1:41" s="872" customFormat="1" ht="32.25" thickBot="1" x14ac:dyDescent="0.3">
      <c r="A57" s="873" t="str">
        <f t="shared" ref="A57:A62" si="18">CONCATENATE(C57,D57,E57,F57)</f>
        <v>214d1</v>
      </c>
      <c r="B57" s="933" t="str">
        <f t="shared" ref="B57:B63" si="19">CONCATENATE(C57,D57,E57)</f>
        <v>214d</v>
      </c>
      <c r="C57" s="919">
        <v>2</v>
      </c>
      <c r="D57" s="893">
        <v>1</v>
      </c>
      <c r="E57" s="893" t="s">
        <v>2358</v>
      </c>
      <c r="F57" s="894">
        <v>1</v>
      </c>
      <c r="G57" s="877" t="str">
        <f t="shared" ref="G57:G62" si="20">CONCATENATE(C57,".",D57,".",E57,".",F57)</f>
        <v>2.1.4d.1</v>
      </c>
      <c r="H57" s="895" t="s">
        <v>2175</v>
      </c>
      <c r="I57" s="896"/>
      <c r="J57" s="921" t="s">
        <v>2279</v>
      </c>
      <c r="K57" s="900" t="s">
        <v>2280</v>
      </c>
      <c r="L57" s="898" t="s">
        <v>2359</v>
      </c>
      <c r="M57" s="936" t="s">
        <v>2361</v>
      </c>
      <c r="N57" s="924"/>
      <c r="O57" s="898"/>
      <c r="P57" s="898"/>
      <c r="Q57" s="898"/>
      <c r="R57" s="898"/>
      <c r="S57" s="898"/>
      <c r="T57" s="898"/>
      <c r="U57" s="925"/>
      <c r="V57" s="934">
        <v>8</v>
      </c>
      <c r="W57" s="952">
        <v>2.5</v>
      </c>
      <c r="X57" s="903"/>
      <c r="Y57" s="885" t="s">
        <v>89</v>
      </c>
      <c r="Z57" s="885" t="s">
        <v>2341</v>
      </c>
      <c r="AA57" s="886" t="s">
        <v>2342</v>
      </c>
      <c r="AB57" s="887" t="s">
        <v>456</v>
      </c>
      <c r="AC57" s="887" t="s">
        <v>108</v>
      </c>
      <c r="AD57" s="887" t="s">
        <v>1919</v>
      </c>
      <c r="AE57" s="887" t="s">
        <v>1992</v>
      </c>
      <c r="AF57" s="887" t="s">
        <v>124</v>
      </c>
      <c r="AG57" s="888"/>
      <c r="AI57" s="271" t="s">
        <v>240</v>
      </c>
      <c r="AJ57" s="47" t="s">
        <v>240</v>
      </c>
      <c r="AK57" s="1150" t="str">
        <f t="shared" si="5"/>
        <v>351a4</v>
      </c>
      <c r="AL57" s="1150" t="str">
        <f t="shared" si="10"/>
        <v>да</v>
      </c>
      <c r="AM57" s="1150" t="str">
        <f t="shared" si="4"/>
        <v>214d1</v>
      </c>
      <c r="AN57" s="262"/>
      <c r="AO57" s="12"/>
    </row>
    <row r="58" spans="1:41" s="872" customFormat="1" ht="48" thickBot="1" x14ac:dyDescent="0.3">
      <c r="A58" s="873" t="str">
        <f t="shared" si="18"/>
        <v>214d2</v>
      </c>
      <c r="B58" s="933" t="str">
        <f t="shared" si="19"/>
        <v>214d</v>
      </c>
      <c r="C58" s="919">
        <v>2</v>
      </c>
      <c r="D58" s="893">
        <v>1</v>
      </c>
      <c r="E58" s="893" t="s">
        <v>2358</v>
      </c>
      <c r="F58" s="894">
        <v>2</v>
      </c>
      <c r="G58" s="877" t="str">
        <f t="shared" si="20"/>
        <v>2.1.4d.2</v>
      </c>
      <c r="H58" s="895" t="s">
        <v>2175</v>
      </c>
      <c r="I58" s="896"/>
      <c r="J58" s="921" t="s">
        <v>2279</v>
      </c>
      <c r="K58" s="900" t="s">
        <v>2280</v>
      </c>
      <c r="L58" s="898" t="s">
        <v>2359</v>
      </c>
      <c r="M58" s="936" t="s">
        <v>2362</v>
      </c>
      <c r="N58" s="924"/>
      <c r="O58" s="898"/>
      <c r="P58" s="898"/>
      <c r="Q58" s="898"/>
      <c r="R58" s="898"/>
      <c r="S58" s="898"/>
      <c r="T58" s="898"/>
      <c r="U58" s="925"/>
      <c r="V58" s="934">
        <v>8</v>
      </c>
      <c r="W58" s="952">
        <v>2.5</v>
      </c>
      <c r="X58" s="903"/>
      <c r="Y58" s="885" t="s">
        <v>89</v>
      </c>
      <c r="Z58" s="885" t="s">
        <v>2341</v>
      </c>
      <c r="AA58" s="886" t="s">
        <v>2342</v>
      </c>
      <c r="AB58" s="887"/>
      <c r="AC58" s="887"/>
      <c r="AD58" s="887"/>
      <c r="AE58" s="887"/>
      <c r="AF58" s="887"/>
      <c r="AG58" s="888"/>
      <c r="AI58" s="273" t="s">
        <v>241</v>
      </c>
      <c r="AJ58" s="44" t="s">
        <v>241</v>
      </c>
      <c r="AK58" s="1150" t="str">
        <f t="shared" si="5"/>
        <v>351b1</v>
      </c>
      <c r="AL58" s="1150" t="str">
        <f t="shared" si="10"/>
        <v>да</v>
      </c>
      <c r="AM58" s="1150" t="str">
        <f t="shared" si="4"/>
        <v>214d2</v>
      </c>
      <c r="AN58" s="262"/>
      <c r="AO58" s="12"/>
    </row>
    <row r="59" spans="1:41" s="872" customFormat="1" ht="48" thickBot="1" x14ac:dyDescent="0.3">
      <c r="A59" s="873" t="str">
        <f t="shared" si="18"/>
        <v>214d3</v>
      </c>
      <c r="B59" s="933" t="str">
        <f t="shared" si="19"/>
        <v>214d</v>
      </c>
      <c r="C59" s="919">
        <v>2</v>
      </c>
      <c r="D59" s="893">
        <v>1</v>
      </c>
      <c r="E59" s="893" t="s">
        <v>2358</v>
      </c>
      <c r="F59" s="894">
        <v>3</v>
      </c>
      <c r="G59" s="877" t="str">
        <f t="shared" si="20"/>
        <v>2.1.4d.3</v>
      </c>
      <c r="H59" s="895" t="s">
        <v>2175</v>
      </c>
      <c r="I59" s="896"/>
      <c r="J59" s="921" t="s">
        <v>2279</v>
      </c>
      <c r="K59" s="900" t="s">
        <v>2280</v>
      </c>
      <c r="L59" s="898" t="s">
        <v>2359</v>
      </c>
      <c r="M59" s="936" t="s">
        <v>2363</v>
      </c>
      <c r="N59" s="924"/>
      <c r="O59" s="898"/>
      <c r="P59" s="898"/>
      <c r="Q59" s="898"/>
      <c r="R59" s="898"/>
      <c r="S59" s="898"/>
      <c r="T59" s="898"/>
      <c r="U59" s="925"/>
      <c r="V59" s="934">
        <v>8</v>
      </c>
      <c r="W59" s="952">
        <v>2.5</v>
      </c>
      <c r="X59" s="903"/>
      <c r="Y59" s="885" t="s">
        <v>89</v>
      </c>
      <c r="Z59" s="885" t="s">
        <v>2341</v>
      </c>
      <c r="AA59" s="886" t="s">
        <v>2342</v>
      </c>
      <c r="AB59" s="887"/>
      <c r="AC59" s="887"/>
      <c r="AD59" s="887"/>
      <c r="AE59" s="887"/>
      <c r="AF59" s="887"/>
      <c r="AG59" s="888"/>
      <c r="AI59" s="279" t="s">
        <v>242</v>
      </c>
      <c r="AJ59" s="112" t="s">
        <v>242</v>
      </c>
      <c r="AK59" s="1150" t="str">
        <f t="shared" si="5"/>
        <v>351b2</v>
      </c>
      <c r="AL59" s="1150" t="str">
        <f t="shared" si="10"/>
        <v>да</v>
      </c>
      <c r="AM59" s="1150" t="str">
        <f t="shared" si="4"/>
        <v>214d3</v>
      </c>
      <c r="AN59" s="262"/>
      <c r="AO59" s="12"/>
    </row>
    <row r="60" spans="1:41" s="872" customFormat="1" ht="32.25" thickBot="1" x14ac:dyDescent="0.3">
      <c r="A60" s="873" t="str">
        <f t="shared" si="18"/>
        <v>214d4</v>
      </c>
      <c r="B60" s="933" t="str">
        <f t="shared" si="19"/>
        <v>214d</v>
      </c>
      <c r="C60" s="919">
        <v>2</v>
      </c>
      <c r="D60" s="893">
        <v>1</v>
      </c>
      <c r="E60" s="893" t="s">
        <v>2358</v>
      </c>
      <c r="F60" s="894">
        <v>4</v>
      </c>
      <c r="G60" s="877" t="str">
        <f t="shared" si="20"/>
        <v>2.1.4d.4</v>
      </c>
      <c r="H60" s="895" t="s">
        <v>2175</v>
      </c>
      <c r="I60" s="896"/>
      <c r="J60" s="921" t="s">
        <v>2279</v>
      </c>
      <c r="K60" s="900" t="s">
        <v>2280</v>
      </c>
      <c r="L60" s="898" t="s">
        <v>2359</v>
      </c>
      <c r="M60" s="936" t="s">
        <v>2364</v>
      </c>
      <c r="N60" s="924"/>
      <c r="O60" s="898"/>
      <c r="P60" s="898"/>
      <c r="Q60" s="898"/>
      <c r="R60" s="898"/>
      <c r="S60" s="898"/>
      <c r="T60" s="898"/>
      <c r="U60" s="925"/>
      <c r="V60" s="934">
        <v>8</v>
      </c>
      <c r="W60" s="952">
        <v>2.5</v>
      </c>
      <c r="X60" s="903"/>
      <c r="Y60" s="885" t="s">
        <v>89</v>
      </c>
      <c r="Z60" s="885" t="s">
        <v>2341</v>
      </c>
      <c r="AA60" s="886" t="s">
        <v>2342</v>
      </c>
      <c r="AB60" s="990"/>
      <c r="AC60" s="887"/>
      <c r="AD60" s="887"/>
      <c r="AE60" s="887"/>
      <c r="AF60" s="887"/>
      <c r="AG60" s="888"/>
      <c r="AI60" s="279" t="s">
        <v>243</v>
      </c>
      <c r="AJ60" s="112" t="s">
        <v>243</v>
      </c>
      <c r="AK60" s="1150" t="str">
        <f t="shared" si="5"/>
        <v>351b3</v>
      </c>
      <c r="AL60" s="1150" t="str">
        <f t="shared" si="10"/>
        <v>да</v>
      </c>
      <c r="AM60" s="1150" t="str">
        <f t="shared" si="4"/>
        <v>214d4</v>
      </c>
      <c r="AN60" s="447"/>
      <c r="AO60" s="1162"/>
    </row>
    <row r="61" spans="1:41" s="872" customFormat="1" ht="32.25" thickBot="1" x14ac:dyDescent="0.3">
      <c r="A61" s="873" t="str">
        <f t="shared" si="18"/>
        <v>214d5</v>
      </c>
      <c r="B61" s="933" t="str">
        <f t="shared" si="19"/>
        <v>214d</v>
      </c>
      <c r="C61" s="919">
        <v>2</v>
      </c>
      <c r="D61" s="893">
        <v>1</v>
      </c>
      <c r="E61" s="893" t="s">
        <v>2358</v>
      </c>
      <c r="F61" s="894">
        <v>5</v>
      </c>
      <c r="G61" s="877" t="str">
        <f t="shared" si="20"/>
        <v>2.1.4d.5</v>
      </c>
      <c r="H61" s="895" t="s">
        <v>2175</v>
      </c>
      <c r="I61" s="896"/>
      <c r="J61" s="921" t="s">
        <v>2279</v>
      </c>
      <c r="K61" s="900" t="s">
        <v>2280</v>
      </c>
      <c r="L61" s="898" t="s">
        <v>2359</v>
      </c>
      <c r="M61" s="936" t="s">
        <v>2365</v>
      </c>
      <c r="N61" s="924"/>
      <c r="O61" s="898"/>
      <c r="P61" s="898"/>
      <c r="Q61" s="898"/>
      <c r="R61" s="898"/>
      <c r="S61" s="898"/>
      <c r="T61" s="898"/>
      <c r="U61" s="925"/>
      <c r="V61" s="934">
        <v>8</v>
      </c>
      <c r="W61" s="952"/>
      <c r="X61" s="953">
        <v>2</v>
      </c>
      <c r="Y61" s="885" t="s">
        <v>89</v>
      </c>
      <c r="Z61" s="885" t="s">
        <v>2341</v>
      </c>
      <c r="AA61" s="886" t="s">
        <v>2342</v>
      </c>
      <c r="AB61" s="887" t="s">
        <v>2366</v>
      </c>
      <c r="AC61" s="887"/>
      <c r="AD61" s="887"/>
      <c r="AE61" s="887"/>
      <c r="AF61" s="887"/>
      <c r="AG61" s="888"/>
      <c r="AI61" s="286" t="s">
        <v>296</v>
      </c>
      <c r="AJ61" s="125" t="s">
        <v>296</v>
      </c>
      <c r="AK61" s="1150" t="str">
        <f t="shared" si="5"/>
        <v>351c1</v>
      </c>
      <c r="AL61" s="1150" t="str">
        <f t="shared" si="10"/>
        <v>да</v>
      </c>
      <c r="AM61" s="1150" t="str">
        <f t="shared" si="4"/>
        <v>214d5</v>
      </c>
      <c r="AN61" s="447"/>
      <c r="AO61" s="1162"/>
    </row>
    <row r="62" spans="1:41" s="872" customFormat="1" ht="48" thickBot="1" x14ac:dyDescent="0.3">
      <c r="A62" s="873" t="str">
        <f t="shared" si="18"/>
        <v>214d6</v>
      </c>
      <c r="B62" s="933" t="str">
        <f t="shared" si="19"/>
        <v>214d</v>
      </c>
      <c r="C62" s="919">
        <v>2</v>
      </c>
      <c r="D62" s="893">
        <v>1</v>
      </c>
      <c r="E62" s="893" t="s">
        <v>2358</v>
      </c>
      <c r="F62" s="894">
        <v>6</v>
      </c>
      <c r="G62" s="877" t="str">
        <f t="shared" si="20"/>
        <v>2.1.4d.6</v>
      </c>
      <c r="H62" s="895" t="s">
        <v>2175</v>
      </c>
      <c r="I62" s="896"/>
      <c r="J62" s="921" t="s">
        <v>2279</v>
      </c>
      <c r="K62" s="900" t="s">
        <v>2280</v>
      </c>
      <c r="L62" s="898" t="s">
        <v>2359</v>
      </c>
      <c r="M62" s="936" t="s">
        <v>2367</v>
      </c>
      <c r="N62" s="924"/>
      <c r="O62" s="898"/>
      <c r="P62" s="898"/>
      <c r="Q62" s="898"/>
      <c r="R62" s="898"/>
      <c r="S62" s="898"/>
      <c r="T62" s="898"/>
      <c r="U62" s="925"/>
      <c r="V62" s="934">
        <v>8</v>
      </c>
      <c r="W62" s="952"/>
      <c r="X62" s="953">
        <v>1</v>
      </c>
      <c r="Y62" s="885" t="s">
        <v>89</v>
      </c>
      <c r="Z62" s="885" t="s">
        <v>2341</v>
      </c>
      <c r="AA62" s="886" t="s">
        <v>2342</v>
      </c>
      <c r="AB62" s="887"/>
      <c r="AC62" s="887"/>
      <c r="AD62" s="887"/>
      <c r="AE62" s="887"/>
      <c r="AF62" s="887"/>
      <c r="AG62" s="888"/>
      <c r="AI62" s="286" t="s">
        <v>297</v>
      </c>
      <c r="AJ62" s="125" t="s">
        <v>297</v>
      </c>
      <c r="AK62" s="1150" t="str">
        <f t="shared" si="5"/>
        <v>351c2</v>
      </c>
      <c r="AL62" s="1150" t="str">
        <f t="shared" si="10"/>
        <v>да</v>
      </c>
      <c r="AM62" s="1150" t="str">
        <f t="shared" si="4"/>
        <v>214d6</v>
      </c>
      <c r="AN62" s="447"/>
      <c r="AO62" s="1162"/>
    </row>
    <row r="63" spans="1:41" s="872" customFormat="1" ht="95.25" thickBot="1" x14ac:dyDescent="0.3">
      <c r="A63" s="939" t="str">
        <f t="shared" ref="A63:A126" si="21">CONCATENATE(C63,D63,E63,F63)</f>
        <v>214d7</v>
      </c>
      <c r="B63" s="940" t="str">
        <f t="shared" si="19"/>
        <v>214d</v>
      </c>
      <c r="C63" s="919">
        <v>2</v>
      </c>
      <c r="D63" s="893">
        <v>1</v>
      </c>
      <c r="E63" s="893" t="s">
        <v>2358</v>
      </c>
      <c r="F63" s="894">
        <v>7</v>
      </c>
      <c r="G63" s="877" t="s">
        <v>2368</v>
      </c>
      <c r="H63" s="895" t="s">
        <v>2174</v>
      </c>
      <c r="I63" s="896"/>
      <c r="J63" s="921" t="s">
        <v>2279</v>
      </c>
      <c r="K63" s="966" t="s">
        <v>2280</v>
      </c>
      <c r="L63" s="941" t="s">
        <v>2359</v>
      </c>
      <c r="M63" s="972" t="s">
        <v>2369</v>
      </c>
      <c r="N63" s="924" t="s">
        <v>2331</v>
      </c>
      <c r="O63" s="898" t="s">
        <v>2180</v>
      </c>
      <c r="P63" s="898" t="s">
        <v>2332</v>
      </c>
      <c r="Q63" s="898" t="s">
        <v>2333</v>
      </c>
      <c r="R63" s="898"/>
      <c r="S63" s="898"/>
      <c r="T63" s="898"/>
      <c r="U63" s="925"/>
      <c r="V63" s="942">
        <v>8</v>
      </c>
      <c r="W63" s="991">
        <v>2</v>
      </c>
      <c r="X63" s="968"/>
      <c r="Y63" s="945" t="s">
        <v>89</v>
      </c>
      <c r="Z63" s="945" t="s">
        <v>2341</v>
      </c>
      <c r="AA63" s="946" t="s">
        <v>2342</v>
      </c>
      <c r="AB63" s="992"/>
      <c r="AC63" s="992"/>
      <c r="AD63" s="992"/>
      <c r="AE63" s="992"/>
      <c r="AF63" s="992"/>
      <c r="AG63" s="993"/>
      <c r="AI63" s="287" t="s">
        <v>298</v>
      </c>
      <c r="AJ63" s="58" t="s">
        <v>298</v>
      </c>
      <c r="AK63" s="1150" t="str">
        <f t="shared" si="5"/>
        <v>351c3</v>
      </c>
      <c r="AL63" s="1150" t="str">
        <f t="shared" si="10"/>
        <v>да</v>
      </c>
      <c r="AM63" s="1150" t="str">
        <f t="shared" si="4"/>
        <v>214d7</v>
      </c>
      <c r="AN63" s="262"/>
      <c r="AO63" s="12"/>
    </row>
    <row r="64" spans="1:41" s="872" customFormat="1" ht="158.25" hidden="1" thickBot="1" x14ac:dyDescent="0.3">
      <c r="A64" s="854" t="str">
        <f t="shared" si="21"/>
        <v>214,29</v>
      </c>
      <c r="B64" s="855" t="str">
        <f t="shared" ref="B64:B127" si="22">CONCATENATE(C64,D64,E64)</f>
        <v>214,2</v>
      </c>
      <c r="C64" s="893">
        <v>2</v>
      </c>
      <c r="D64" s="893">
        <v>1</v>
      </c>
      <c r="E64" s="893">
        <v>4.2</v>
      </c>
      <c r="F64" s="894">
        <v>9</v>
      </c>
      <c r="G64" s="877" t="str">
        <f t="shared" ref="G64:G83" si="23">CONCATENATE(C64,".",D64,".",E64,".",F64)</f>
        <v>2.1.4,2.9</v>
      </c>
      <c r="H64" s="895" t="s">
        <v>2174</v>
      </c>
      <c r="I64" s="896"/>
      <c r="J64" s="897" t="s">
        <v>2279</v>
      </c>
      <c r="K64" s="995" t="s">
        <v>2280</v>
      </c>
      <c r="L64" s="995" t="s">
        <v>2370</v>
      </c>
      <c r="M64" s="996" t="s">
        <v>2371</v>
      </c>
      <c r="N64" s="900" t="s">
        <v>2372</v>
      </c>
      <c r="O64" s="898" t="s">
        <v>2373</v>
      </c>
      <c r="P64" s="898" t="s">
        <v>2374</v>
      </c>
      <c r="Q64" s="898" t="s">
        <v>2375</v>
      </c>
      <c r="R64" s="898"/>
      <c r="S64" s="898" t="s">
        <v>2376</v>
      </c>
      <c r="T64" s="898"/>
      <c r="U64" s="901" t="s">
        <v>80</v>
      </c>
      <c r="V64" s="865" t="s">
        <v>2771</v>
      </c>
      <c r="W64" s="866" t="s">
        <v>2772</v>
      </c>
      <c r="X64" s="997"/>
      <c r="Y64" s="868" t="s">
        <v>93</v>
      </c>
      <c r="Z64" s="868" t="s">
        <v>93</v>
      </c>
      <c r="AA64" s="998"/>
      <c r="AB64" s="999"/>
      <c r="AC64" s="999"/>
      <c r="AD64" s="999"/>
      <c r="AE64" s="999"/>
      <c r="AF64" s="999"/>
      <c r="AG64" s="1000"/>
      <c r="AI64" s="273" t="s">
        <v>244</v>
      </c>
      <c r="AJ64" s="44" t="s">
        <v>244</v>
      </c>
      <c r="AK64" s="1150" t="str">
        <f t="shared" si="5"/>
        <v>371a1</v>
      </c>
      <c r="AL64" s="1150" t="str">
        <f t="shared" si="10"/>
        <v>да</v>
      </c>
      <c r="AM64" s="1150" t="e">
        <f t="shared" si="4"/>
        <v>#N/A</v>
      </c>
      <c r="AN64" s="262"/>
      <c r="AO64" s="12"/>
    </row>
    <row r="65" spans="1:41" s="994" customFormat="1" ht="111" hidden="1" thickBot="1" x14ac:dyDescent="0.3">
      <c r="A65" s="873" t="str">
        <f t="shared" si="21"/>
        <v>214,39</v>
      </c>
      <c r="B65" s="874" t="str">
        <f t="shared" si="22"/>
        <v>214,3</v>
      </c>
      <c r="C65" s="893">
        <v>2</v>
      </c>
      <c r="D65" s="893">
        <v>1</v>
      </c>
      <c r="E65" s="893">
        <v>4.3</v>
      </c>
      <c r="F65" s="894">
        <v>9</v>
      </c>
      <c r="G65" s="877" t="str">
        <f t="shared" si="23"/>
        <v>2.1.4,3.9</v>
      </c>
      <c r="H65" s="895" t="s">
        <v>2174</v>
      </c>
      <c r="I65" s="896"/>
      <c r="J65" s="897" t="s">
        <v>2279</v>
      </c>
      <c r="K65" s="898" t="s">
        <v>2280</v>
      </c>
      <c r="L65" s="898" t="s">
        <v>2370</v>
      </c>
      <c r="M65" s="899" t="s">
        <v>2377</v>
      </c>
      <c r="N65" s="900" t="s">
        <v>2378</v>
      </c>
      <c r="O65" s="898" t="s">
        <v>2373</v>
      </c>
      <c r="P65" s="898" t="s">
        <v>2379</v>
      </c>
      <c r="Q65" s="898"/>
      <c r="R65" s="898"/>
      <c r="S65" s="898"/>
      <c r="T65" s="898"/>
      <c r="U65" s="901"/>
      <c r="V65" s="865" t="s">
        <v>2771</v>
      </c>
      <c r="W65" s="866" t="s">
        <v>2772</v>
      </c>
      <c r="X65" s="902"/>
      <c r="Y65" s="885" t="s">
        <v>93</v>
      </c>
      <c r="Z65" s="885" t="s">
        <v>93</v>
      </c>
      <c r="AA65" s="1001"/>
      <c r="AB65" s="905"/>
      <c r="AC65" s="905"/>
      <c r="AD65" s="905"/>
      <c r="AE65" s="905"/>
      <c r="AF65" s="905"/>
      <c r="AG65" s="938"/>
      <c r="AI65" s="270" t="s">
        <v>245</v>
      </c>
      <c r="AJ65" s="45" t="s">
        <v>245</v>
      </c>
      <c r="AK65" s="1150" t="str">
        <f t="shared" si="5"/>
        <v>371a2</v>
      </c>
      <c r="AL65" s="1150" t="str">
        <f t="shared" si="10"/>
        <v>да</v>
      </c>
      <c r="AM65" s="1150" t="e">
        <f t="shared" si="4"/>
        <v>#N/A</v>
      </c>
      <c r="AN65" s="447"/>
      <c r="AO65" s="1162"/>
    </row>
    <row r="66" spans="1:41" s="994" customFormat="1" ht="63.75" hidden="1" thickBot="1" x14ac:dyDescent="0.3">
      <c r="A66" s="873" t="str">
        <f t="shared" si="21"/>
        <v>214,18</v>
      </c>
      <c r="B66" s="874" t="str">
        <f t="shared" si="22"/>
        <v>214,1</v>
      </c>
      <c r="C66" s="893">
        <v>2</v>
      </c>
      <c r="D66" s="893">
        <v>1</v>
      </c>
      <c r="E66" s="893">
        <v>4.0999999999999996</v>
      </c>
      <c r="F66" s="894">
        <v>8</v>
      </c>
      <c r="G66" s="877" t="str">
        <f t="shared" si="23"/>
        <v>2.1.4,1.8</v>
      </c>
      <c r="H66" s="895" t="s">
        <v>2203</v>
      </c>
      <c r="I66" s="896"/>
      <c r="J66" s="897" t="s">
        <v>2279</v>
      </c>
      <c r="K66" s="898" t="s">
        <v>2280</v>
      </c>
      <c r="L66" s="898" t="s">
        <v>2380</v>
      </c>
      <c r="M66" s="899" t="s">
        <v>2381</v>
      </c>
      <c r="N66" s="900"/>
      <c r="O66" s="898"/>
      <c r="P66" s="898"/>
      <c r="Q66" s="898"/>
      <c r="R66" s="898"/>
      <c r="S66" s="898"/>
      <c r="T66" s="898"/>
      <c r="U66" s="901"/>
      <c r="V66" s="865" t="s">
        <v>2771</v>
      </c>
      <c r="W66" s="866" t="s">
        <v>2772</v>
      </c>
      <c r="X66" s="902"/>
      <c r="Y66" s="885" t="s">
        <v>93</v>
      </c>
      <c r="Z66" s="885" t="s">
        <v>93</v>
      </c>
      <c r="AA66" s="1001"/>
      <c r="AB66" s="905"/>
      <c r="AC66" s="905"/>
      <c r="AD66" s="905"/>
      <c r="AE66" s="905"/>
      <c r="AF66" s="905"/>
      <c r="AG66" s="938"/>
      <c r="AI66" s="279" t="s">
        <v>246</v>
      </c>
      <c r="AJ66" s="112" t="s">
        <v>246</v>
      </c>
      <c r="AK66" s="1150" t="str">
        <f t="shared" ref="AK66:AK104" si="24">TEXT(AJ66,0)</f>
        <v>371a3</v>
      </c>
      <c r="AL66" s="1150" t="str">
        <f t="shared" si="10"/>
        <v>да</v>
      </c>
      <c r="AM66" s="1150" t="e">
        <f t="shared" si="4"/>
        <v>#N/A</v>
      </c>
      <c r="AN66" s="262"/>
      <c r="AO66" s="12"/>
    </row>
    <row r="67" spans="1:41" s="994" customFormat="1" ht="63.75" hidden="1" thickBot="1" x14ac:dyDescent="0.3">
      <c r="A67" s="873" t="str">
        <f t="shared" si="21"/>
        <v>2151</v>
      </c>
      <c r="B67" s="874" t="str">
        <f t="shared" si="22"/>
        <v>215</v>
      </c>
      <c r="C67" s="893">
        <v>2</v>
      </c>
      <c r="D67" s="893">
        <v>1</v>
      </c>
      <c r="E67" s="893">
        <v>5</v>
      </c>
      <c r="F67" s="894">
        <v>1</v>
      </c>
      <c r="G67" s="877" t="str">
        <f t="shared" si="23"/>
        <v>2.1.5.1</v>
      </c>
      <c r="H67" s="895" t="s">
        <v>2203</v>
      </c>
      <c r="I67" s="896"/>
      <c r="J67" s="897" t="s">
        <v>2279</v>
      </c>
      <c r="K67" s="898" t="s">
        <v>2280</v>
      </c>
      <c r="L67" s="898" t="s">
        <v>37</v>
      </c>
      <c r="M67" s="899" t="s">
        <v>2382</v>
      </c>
      <c r="N67" s="900" t="s">
        <v>2383</v>
      </c>
      <c r="O67" s="898" t="s">
        <v>2180</v>
      </c>
      <c r="P67" s="898" t="s">
        <v>2384</v>
      </c>
      <c r="Q67" s="898" t="s">
        <v>2319</v>
      </c>
      <c r="R67" s="898"/>
      <c r="S67" s="898"/>
      <c r="T67" s="898"/>
      <c r="U67" s="901" t="s">
        <v>554</v>
      </c>
      <c r="V67" s="865" t="s">
        <v>2771</v>
      </c>
      <c r="W67" s="866" t="s">
        <v>2772</v>
      </c>
      <c r="X67" s="902"/>
      <c r="Y67" s="885" t="s">
        <v>93</v>
      </c>
      <c r="Z67" s="885" t="s">
        <v>93</v>
      </c>
      <c r="AA67" s="886" t="s">
        <v>2385</v>
      </c>
      <c r="AB67" s="887"/>
      <c r="AC67" s="887"/>
      <c r="AD67" s="887"/>
      <c r="AE67" s="887"/>
      <c r="AF67" s="887"/>
      <c r="AG67" s="888"/>
      <c r="AI67" s="275" t="s">
        <v>247</v>
      </c>
      <c r="AJ67" s="88" t="s">
        <v>247</v>
      </c>
      <c r="AK67" s="1150" t="str">
        <f t="shared" si="24"/>
        <v>371a4</v>
      </c>
      <c r="AL67" s="1150" t="str">
        <f t="shared" ref="AL67:AL98" si="25">VLOOKUP(AK67,$A$3:$Y$227,25,FALSE)</f>
        <v>да</v>
      </c>
      <c r="AM67" s="1150" t="e">
        <f t="shared" ref="AM67:AM130" si="26">VLOOKUP(A67,$AK$3:$AK$104,1,FALSE)</f>
        <v>#N/A</v>
      </c>
      <c r="AN67" s="262"/>
      <c r="AO67" s="12"/>
    </row>
    <row r="68" spans="1:41" s="994" customFormat="1" ht="111" hidden="1" thickBot="1" x14ac:dyDescent="0.3">
      <c r="A68" s="873" t="str">
        <f t="shared" si="21"/>
        <v>3111</v>
      </c>
      <c r="B68" s="874" t="str">
        <f t="shared" si="22"/>
        <v>311</v>
      </c>
      <c r="C68" s="893">
        <v>3</v>
      </c>
      <c r="D68" s="893">
        <v>1</v>
      </c>
      <c r="E68" s="893">
        <v>1</v>
      </c>
      <c r="F68" s="894">
        <v>1</v>
      </c>
      <c r="G68" s="877" t="str">
        <f t="shared" si="23"/>
        <v>3.1.1.1</v>
      </c>
      <c r="H68" s="895" t="s">
        <v>2175</v>
      </c>
      <c r="I68" s="896" t="s">
        <v>2203</v>
      </c>
      <c r="J68" s="897" t="s">
        <v>2386</v>
      </c>
      <c r="K68" s="898" t="s">
        <v>2387</v>
      </c>
      <c r="L68" s="898" t="s">
        <v>38</v>
      </c>
      <c r="M68" s="899" t="s">
        <v>2388</v>
      </c>
      <c r="N68" s="900" t="s">
        <v>2389</v>
      </c>
      <c r="O68" s="898" t="s">
        <v>2373</v>
      </c>
      <c r="P68" s="898" t="s">
        <v>2390</v>
      </c>
      <c r="Q68" s="898" t="s">
        <v>2391</v>
      </c>
      <c r="R68" s="898" t="s">
        <v>2392</v>
      </c>
      <c r="S68" s="898"/>
      <c r="T68" s="1002"/>
      <c r="U68" s="901" t="s">
        <v>2210</v>
      </c>
      <c r="V68" s="865" t="s">
        <v>2771</v>
      </c>
      <c r="W68" s="866" t="s">
        <v>2772</v>
      </c>
      <c r="X68" s="902"/>
      <c r="Y68" s="885" t="s">
        <v>93</v>
      </c>
      <c r="Z68" s="885" t="s">
        <v>93</v>
      </c>
      <c r="AA68" s="886"/>
      <c r="AB68" s="887"/>
      <c r="AC68" s="887"/>
      <c r="AD68" s="887"/>
      <c r="AE68" s="887"/>
      <c r="AF68" s="887"/>
      <c r="AG68" s="888"/>
      <c r="AI68" s="285" t="s">
        <v>1106</v>
      </c>
      <c r="AJ68" s="124" t="s">
        <v>1106</v>
      </c>
      <c r="AK68" s="1150" t="str">
        <f t="shared" si="24"/>
        <v>371a5</v>
      </c>
      <c r="AL68" s="1150" t="str">
        <f t="shared" si="25"/>
        <v>да</v>
      </c>
      <c r="AM68" s="1150" t="e">
        <f t="shared" si="26"/>
        <v>#N/A</v>
      </c>
      <c r="AN68" s="262"/>
      <c r="AO68" s="12"/>
    </row>
    <row r="69" spans="1:41" s="872" customFormat="1" ht="111" hidden="1" thickBot="1" x14ac:dyDescent="0.3">
      <c r="A69" s="873" t="str">
        <f t="shared" si="21"/>
        <v>3112</v>
      </c>
      <c r="B69" s="874" t="str">
        <f t="shared" si="22"/>
        <v>311</v>
      </c>
      <c r="C69" s="893">
        <v>3</v>
      </c>
      <c r="D69" s="893">
        <v>1</v>
      </c>
      <c r="E69" s="893">
        <v>1</v>
      </c>
      <c r="F69" s="894">
        <v>2</v>
      </c>
      <c r="G69" s="877" t="str">
        <f t="shared" si="23"/>
        <v>3.1.1.2</v>
      </c>
      <c r="H69" s="895" t="s">
        <v>2175</v>
      </c>
      <c r="I69" s="896" t="s">
        <v>2203</v>
      </c>
      <c r="J69" s="897" t="s">
        <v>2386</v>
      </c>
      <c r="K69" s="898" t="s">
        <v>2387</v>
      </c>
      <c r="L69" s="898" t="s">
        <v>38</v>
      </c>
      <c r="M69" s="899" t="s">
        <v>2393</v>
      </c>
      <c r="N69" s="900" t="s">
        <v>2394</v>
      </c>
      <c r="O69" s="898" t="s">
        <v>2373</v>
      </c>
      <c r="P69" s="898" t="s">
        <v>2395</v>
      </c>
      <c r="Q69" s="898" t="s">
        <v>2391</v>
      </c>
      <c r="R69" s="898" t="s">
        <v>2392</v>
      </c>
      <c r="S69" s="898"/>
      <c r="T69" s="1002"/>
      <c r="U69" s="901" t="s">
        <v>2210</v>
      </c>
      <c r="V69" s="865" t="s">
        <v>2771</v>
      </c>
      <c r="W69" s="866" t="s">
        <v>2772</v>
      </c>
      <c r="X69" s="902"/>
      <c r="Y69" s="885" t="s">
        <v>93</v>
      </c>
      <c r="Z69" s="885" t="s">
        <v>93</v>
      </c>
      <c r="AA69" s="886"/>
      <c r="AB69" s="887"/>
      <c r="AC69" s="887"/>
      <c r="AD69" s="887"/>
      <c r="AE69" s="887"/>
      <c r="AF69" s="887"/>
      <c r="AG69" s="888"/>
      <c r="AI69" s="273" t="s">
        <v>248</v>
      </c>
      <c r="AJ69" s="44" t="s">
        <v>248</v>
      </c>
      <c r="AK69" s="1150" t="str">
        <f t="shared" si="24"/>
        <v>371b1</v>
      </c>
      <c r="AL69" s="1150" t="str">
        <f t="shared" si="25"/>
        <v>да</v>
      </c>
      <c r="AM69" s="1150" t="e">
        <f t="shared" si="26"/>
        <v>#N/A</v>
      </c>
      <c r="AN69" s="447"/>
      <c r="AO69" s="1162"/>
    </row>
    <row r="70" spans="1:41" s="872" customFormat="1" ht="111" hidden="1" thickBot="1" x14ac:dyDescent="0.3">
      <c r="A70" s="873" t="str">
        <f t="shared" si="21"/>
        <v>3113</v>
      </c>
      <c r="B70" s="874" t="str">
        <f t="shared" si="22"/>
        <v>311</v>
      </c>
      <c r="C70" s="893">
        <v>3</v>
      </c>
      <c r="D70" s="893">
        <v>1</v>
      </c>
      <c r="E70" s="893">
        <v>1</v>
      </c>
      <c r="F70" s="894">
        <v>3</v>
      </c>
      <c r="G70" s="877" t="str">
        <f t="shared" si="23"/>
        <v>3.1.1.3</v>
      </c>
      <c r="H70" s="895" t="s">
        <v>2175</v>
      </c>
      <c r="I70" s="896" t="s">
        <v>2203</v>
      </c>
      <c r="J70" s="897" t="s">
        <v>2386</v>
      </c>
      <c r="K70" s="898" t="s">
        <v>2387</v>
      </c>
      <c r="L70" s="898" t="s">
        <v>38</v>
      </c>
      <c r="M70" s="899" t="s">
        <v>2396</v>
      </c>
      <c r="N70" s="900" t="s">
        <v>2397</v>
      </c>
      <c r="O70" s="898" t="s">
        <v>2373</v>
      </c>
      <c r="P70" s="898" t="s">
        <v>2398</v>
      </c>
      <c r="Q70" s="898" t="s">
        <v>2391</v>
      </c>
      <c r="R70" s="898" t="s">
        <v>2392</v>
      </c>
      <c r="S70" s="898"/>
      <c r="T70" s="1002"/>
      <c r="U70" s="901" t="s">
        <v>2210</v>
      </c>
      <c r="V70" s="865" t="s">
        <v>2771</v>
      </c>
      <c r="W70" s="866" t="s">
        <v>2772</v>
      </c>
      <c r="X70" s="902"/>
      <c r="Y70" s="885" t="s">
        <v>93</v>
      </c>
      <c r="Z70" s="885" t="s">
        <v>93</v>
      </c>
      <c r="AA70" s="886"/>
      <c r="AB70" s="887"/>
      <c r="AC70" s="887"/>
      <c r="AD70" s="887"/>
      <c r="AE70" s="887"/>
      <c r="AF70" s="887"/>
      <c r="AG70" s="888"/>
      <c r="AI70" s="270" t="s">
        <v>249</v>
      </c>
      <c r="AJ70" s="45" t="s">
        <v>249</v>
      </c>
      <c r="AK70" s="1150" t="str">
        <f t="shared" si="24"/>
        <v>371b2</v>
      </c>
      <c r="AL70" s="1150" t="str">
        <f t="shared" si="25"/>
        <v>да</v>
      </c>
      <c r="AM70" s="1150" t="e">
        <f t="shared" si="26"/>
        <v>#N/A</v>
      </c>
      <c r="AN70" s="447"/>
      <c r="AO70" s="1162"/>
    </row>
    <row r="71" spans="1:41" s="872" customFormat="1" ht="63.75" hidden="1" thickBot="1" x14ac:dyDescent="0.3">
      <c r="A71" s="873" t="str">
        <f t="shared" si="21"/>
        <v>3121</v>
      </c>
      <c r="B71" s="874" t="str">
        <f t="shared" si="22"/>
        <v>312</v>
      </c>
      <c r="C71" s="893">
        <v>3</v>
      </c>
      <c r="D71" s="893">
        <v>1</v>
      </c>
      <c r="E71" s="893">
        <v>2</v>
      </c>
      <c r="F71" s="894">
        <v>1</v>
      </c>
      <c r="G71" s="877" t="str">
        <f t="shared" si="23"/>
        <v>3.1.2.1</v>
      </c>
      <c r="H71" s="895" t="s">
        <v>2175</v>
      </c>
      <c r="I71" s="896" t="s">
        <v>2203</v>
      </c>
      <c r="J71" s="897" t="s">
        <v>2386</v>
      </c>
      <c r="K71" s="898" t="s">
        <v>2387</v>
      </c>
      <c r="L71" s="898" t="s">
        <v>39</v>
      </c>
      <c r="M71" s="899" t="s">
        <v>2399</v>
      </c>
      <c r="N71" s="900" t="s">
        <v>2400</v>
      </c>
      <c r="O71" s="898" t="s">
        <v>2373</v>
      </c>
      <c r="P71" s="898" t="s">
        <v>2401</v>
      </c>
      <c r="Q71" s="898" t="s">
        <v>2391</v>
      </c>
      <c r="R71" s="898" t="s">
        <v>2392</v>
      </c>
      <c r="S71" s="898"/>
      <c r="T71" s="1002"/>
      <c r="U71" s="901" t="s">
        <v>2210</v>
      </c>
      <c r="V71" s="865" t="s">
        <v>2771</v>
      </c>
      <c r="W71" s="866" t="s">
        <v>2772</v>
      </c>
      <c r="X71" s="902"/>
      <c r="Y71" s="885" t="s">
        <v>93</v>
      </c>
      <c r="Z71" s="885" t="s">
        <v>93</v>
      </c>
      <c r="AA71" s="886"/>
      <c r="AB71" s="887"/>
      <c r="AC71" s="887"/>
      <c r="AD71" s="887"/>
      <c r="AE71" s="887"/>
      <c r="AF71" s="887"/>
      <c r="AG71" s="888"/>
      <c r="AI71" s="281" t="s">
        <v>250</v>
      </c>
      <c r="AJ71" s="46" t="s">
        <v>250</v>
      </c>
      <c r="AK71" s="1150" t="str">
        <f t="shared" si="24"/>
        <v>371b3</v>
      </c>
      <c r="AL71" s="1150" t="str">
        <f t="shared" si="25"/>
        <v>да</v>
      </c>
      <c r="AM71" s="1150" t="e">
        <f t="shared" si="26"/>
        <v>#N/A</v>
      </c>
      <c r="AN71" s="262"/>
      <c r="AO71" s="12"/>
    </row>
    <row r="72" spans="1:41" s="872" customFormat="1" ht="48" hidden="1" thickBot="1" x14ac:dyDescent="0.3">
      <c r="A72" s="873" t="str">
        <f t="shared" si="21"/>
        <v>3211</v>
      </c>
      <c r="B72" s="874" t="str">
        <f t="shared" si="22"/>
        <v>321</v>
      </c>
      <c r="C72" s="893">
        <v>3</v>
      </c>
      <c r="D72" s="893">
        <v>2</v>
      </c>
      <c r="E72" s="893">
        <v>1</v>
      </c>
      <c r="F72" s="894">
        <v>1</v>
      </c>
      <c r="G72" s="877" t="str">
        <f t="shared" si="23"/>
        <v>3.2.1.1</v>
      </c>
      <c r="H72" s="895" t="s">
        <v>2203</v>
      </c>
      <c r="I72" s="896"/>
      <c r="J72" s="897" t="s">
        <v>2386</v>
      </c>
      <c r="K72" s="898" t="s">
        <v>2402</v>
      </c>
      <c r="L72" s="898" t="s">
        <v>40</v>
      </c>
      <c r="M72" s="899" t="s">
        <v>2403</v>
      </c>
      <c r="N72" s="900" t="s">
        <v>2404</v>
      </c>
      <c r="O72" s="898" t="s">
        <v>2373</v>
      </c>
      <c r="P72" s="898" t="s">
        <v>2405</v>
      </c>
      <c r="Q72" s="898" t="s">
        <v>2406</v>
      </c>
      <c r="R72" s="898" t="s">
        <v>2407</v>
      </c>
      <c r="S72" s="898"/>
      <c r="T72" s="898"/>
      <c r="U72" s="901" t="s">
        <v>2210</v>
      </c>
      <c r="V72" s="865">
        <v>8</v>
      </c>
      <c r="W72" s="866">
        <v>1.1428571428571428</v>
      </c>
      <c r="X72" s="902"/>
      <c r="Y72" s="885" t="s">
        <v>93</v>
      </c>
      <c r="Z72" s="885" t="s">
        <v>93</v>
      </c>
      <c r="AA72" s="886"/>
      <c r="AB72" s="887"/>
      <c r="AC72" s="887"/>
      <c r="AD72" s="887"/>
      <c r="AE72" s="887"/>
      <c r="AF72" s="887"/>
      <c r="AG72" s="888"/>
      <c r="AI72" s="276" t="s">
        <v>251</v>
      </c>
      <c r="AJ72" s="48" t="s">
        <v>251</v>
      </c>
      <c r="AK72" s="1150" t="str">
        <f t="shared" si="24"/>
        <v>4121</v>
      </c>
      <c r="AL72" s="1150" t="str">
        <f t="shared" si="25"/>
        <v>да</v>
      </c>
      <c r="AM72" s="1150" t="e">
        <f t="shared" si="26"/>
        <v>#N/A</v>
      </c>
      <c r="AN72" s="262"/>
      <c r="AO72" s="12"/>
    </row>
    <row r="73" spans="1:41" s="872" customFormat="1" ht="48" hidden="1" thickBot="1" x14ac:dyDescent="0.3">
      <c r="A73" s="873" t="str">
        <f t="shared" si="21"/>
        <v>3212</v>
      </c>
      <c r="B73" s="874" t="str">
        <f t="shared" si="22"/>
        <v>321</v>
      </c>
      <c r="C73" s="893">
        <v>3</v>
      </c>
      <c r="D73" s="893">
        <v>2</v>
      </c>
      <c r="E73" s="893">
        <v>1</v>
      </c>
      <c r="F73" s="894">
        <v>2</v>
      </c>
      <c r="G73" s="877" t="str">
        <f t="shared" si="23"/>
        <v>3.2.1.2</v>
      </c>
      <c r="H73" s="895" t="s">
        <v>2203</v>
      </c>
      <c r="I73" s="896"/>
      <c r="J73" s="897" t="s">
        <v>2386</v>
      </c>
      <c r="K73" s="898" t="s">
        <v>2402</v>
      </c>
      <c r="L73" s="898" t="s">
        <v>40</v>
      </c>
      <c r="M73" s="899" t="s">
        <v>2408</v>
      </c>
      <c r="N73" s="900" t="s">
        <v>2404</v>
      </c>
      <c r="O73" s="898" t="s">
        <v>2373</v>
      </c>
      <c r="P73" s="898" t="s">
        <v>2405</v>
      </c>
      <c r="Q73" s="898" t="s">
        <v>2406</v>
      </c>
      <c r="R73" s="898" t="s">
        <v>2407</v>
      </c>
      <c r="S73" s="898"/>
      <c r="T73" s="898"/>
      <c r="U73" s="901" t="s">
        <v>2210</v>
      </c>
      <c r="V73" s="865">
        <v>8</v>
      </c>
      <c r="W73" s="866">
        <v>1.1428571428571428</v>
      </c>
      <c r="X73" s="902"/>
      <c r="Y73" s="885" t="s">
        <v>93</v>
      </c>
      <c r="Z73" s="885" t="s">
        <v>93</v>
      </c>
      <c r="AA73" s="886"/>
      <c r="AB73" s="887"/>
      <c r="AC73" s="887"/>
      <c r="AD73" s="887"/>
      <c r="AE73" s="887"/>
      <c r="AF73" s="887"/>
      <c r="AG73" s="888"/>
      <c r="AI73" s="270" t="s">
        <v>252</v>
      </c>
      <c r="AJ73" s="45" t="s">
        <v>252</v>
      </c>
      <c r="AK73" s="1150" t="str">
        <f t="shared" si="24"/>
        <v>4122</v>
      </c>
      <c r="AL73" s="1150" t="str">
        <f t="shared" si="25"/>
        <v>да</v>
      </c>
      <c r="AM73" s="1150" t="e">
        <f t="shared" si="26"/>
        <v>#N/A</v>
      </c>
      <c r="AN73" s="262"/>
      <c r="AO73" s="12"/>
    </row>
    <row r="74" spans="1:41" s="872" customFormat="1" ht="48" hidden="1" thickBot="1" x14ac:dyDescent="0.3">
      <c r="A74" s="906" t="str">
        <f t="shared" si="21"/>
        <v>3213</v>
      </c>
      <c r="B74" s="907" t="str">
        <f t="shared" si="22"/>
        <v>321</v>
      </c>
      <c r="C74" s="893">
        <v>3</v>
      </c>
      <c r="D74" s="893">
        <v>2</v>
      </c>
      <c r="E74" s="893">
        <v>1</v>
      </c>
      <c r="F74" s="894">
        <v>3</v>
      </c>
      <c r="G74" s="877" t="str">
        <f t="shared" si="23"/>
        <v>3.2.1.3</v>
      </c>
      <c r="H74" s="895" t="s">
        <v>2203</v>
      </c>
      <c r="I74" s="896"/>
      <c r="J74" s="897" t="s">
        <v>2386</v>
      </c>
      <c r="K74" s="908" t="s">
        <v>2402</v>
      </c>
      <c r="L74" s="908" t="s">
        <v>40</v>
      </c>
      <c r="M74" s="909" t="s">
        <v>2409</v>
      </c>
      <c r="N74" s="900" t="s">
        <v>2404</v>
      </c>
      <c r="O74" s="898" t="s">
        <v>2373</v>
      </c>
      <c r="P74" s="898" t="s">
        <v>2405</v>
      </c>
      <c r="Q74" s="898" t="s">
        <v>2406</v>
      </c>
      <c r="R74" s="898" t="s">
        <v>2410</v>
      </c>
      <c r="S74" s="898"/>
      <c r="T74" s="898"/>
      <c r="U74" s="901"/>
      <c r="V74" s="910">
        <v>8</v>
      </c>
      <c r="W74" s="911">
        <v>1.1428571428571428</v>
      </c>
      <c r="X74" s="912"/>
      <c r="Y74" s="913" t="s">
        <v>93</v>
      </c>
      <c r="Z74" s="913" t="s">
        <v>93</v>
      </c>
      <c r="AA74" s="914"/>
      <c r="AB74" s="915"/>
      <c r="AC74" s="915"/>
      <c r="AD74" s="915"/>
      <c r="AE74" s="915"/>
      <c r="AF74" s="915"/>
      <c r="AG74" s="916"/>
      <c r="AI74" s="274" t="s">
        <v>253</v>
      </c>
      <c r="AJ74" s="89" t="s">
        <v>253</v>
      </c>
      <c r="AK74" s="1150" t="str">
        <f t="shared" si="24"/>
        <v>4123</v>
      </c>
      <c r="AL74" s="1150" t="str">
        <f t="shared" si="25"/>
        <v>да</v>
      </c>
      <c r="AM74" s="1150" t="e">
        <f t="shared" si="26"/>
        <v>#N/A</v>
      </c>
      <c r="AN74" s="262"/>
      <c r="AO74" s="12"/>
    </row>
    <row r="75" spans="1:41" s="872" customFormat="1" ht="63.75" thickBot="1" x14ac:dyDescent="0.3">
      <c r="A75" s="917" t="str">
        <f t="shared" si="21"/>
        <v>3214</v>
      </c>
      <c r="B75" s="918" t="str">
        <f t="shared" si="22"/>
        <v>321</v>
      </c>
      <c r="C75" s="919">
        <v>3</v>
      </c>
      <c r="D75" s="893">
        <v>2</v>
      </c>
      <c r="E75" s="893">
        <v>1</v>
      </c>
      <c r="F75" s="894">
        <v>4</v>
      </c>
      <c r="G75" s="877" t="str">
        <f t="shared" si="23"/>
        <v>3.2.1.4</v>
      </c>
      <c r="H75" s="895" t="s">
        <v>2203</v>
      </c>
      <c r="I75" s="896"/>
      <c r="J75" s="921" t="s">
        <v>2386</v>
      </c>
      <c r="K75" s="949" t="s">
        <v>2402</v>
      </c>
      <c r="L75" s="922" t="s">
        <v>40</v>
      </c>
      <c r="M75" s="923" t="s">
        <v>2411</v>
      </c>
      <c r="N75" s="924" t="s">
        <v>2404</v>
      </c>
      <c r="O75" s="898" t="s">
        <v>2373</v>
      </c>
      <c r="P75" s="898" t="s">
        <v>2405</v>
      </c>
      <c r="Q75" s="898" t="s">
        <v>2406</v>
      </c>
      <c r="R75" s="898" t="s">
        <v>2412</v>
      </c>
      <c r="S75" s="898"/>
      <c r="T75" s="898"/>
      <c r="U75" s="925" t="s">
        <v>2210</v>
      </c>
      <c r="V75" s="926">
        <v>8</v>
      </c>
      <c r="W75" s="927">
        <v>2</v>
      </c>
      <c r="X75" s="928"/>
      <c r="Y75" s="929" t="s">
        <v>89</v>
      </c>
      <c r="Z75" s="929" t="s">
        <v>2413</v>
      </c>
      <c r="AA75" s="930" t="s">
        <v>2414</v>
      </c>
      <c r="AB75" s="951" t="s">
        <v>2033</v>
      </c>
      <c r="AC75" s="951" t="s">
        <v>2035</v>
      </c>
      <c r="AD75" s="951"/>
      <c r="AE75" s="951"/>
      <c r="AF75" s="951"/>
      <c r="AG75" s="932"/>
      <c r="AI75" s="270" t="s">
        <v>254</v>
      </c>
      <c r="AJ75" s="45" t="s">
        <v>254</v>
      </c>
      <c r="AK75" s="1150" t="str">
        <f t="shared" si="24"/>
        <v>4124</v>
      </c>
      <c r="AL75" s="1150" t="str">
        <f t="shared" si="25"/>
        <v>да</v>
      </c>
      <c r="AM75" s="1150" t="e">
        <f t="shared" si="26"/>
        <v>#N/A</v>
      </c>
      <c r="AN75" s="262"/>
      <c r="AO75" s="12"/>
    </row>
    <row r="76" spans="1:41" s="872" customFormat="1" ht="48" hidden="1" thickBot="1" x14ac:dyDescent="0.3">
      <c r="A76" s="1003" t="str">
        <f t="shared" si="21"/>
        <v>3215</v>
      </c>
      <c r="B76" s="1004" t="str">
        <f t="shared" si="22"/>
        <v>321</v>
      </c>
      <c r="C76" s="919">
        <v>3</v>
      </c>
      <c r="D76" s="893">
        <v>2</v>
      </c>
      <c r="E76" s="893">
        <v>1</v>
      </c>
      <c r="F76" s="894">
        <v>5</v>
      </c>
      <c r="G76" s="877" t="str">
        <f t="shared" si="23"/>
        <v>3.2.1.5</v>
      </c>
      <c r="H76" s="895" t="s">
        <v>2203</v>
      </c>
      <c r="I76" s="896"/>
      <c r="J76" s="921" t="s">
        <v>2386</v>
      </c>
      <c r="K76" s="1005" t="s">
        <v>2402</v>
      </c>
      <c r="L76" s="1006" t="s">
        <v>40</v>
      </c>
      <c r="M76" s="1007" t="s">
        <v>2415</v>
      </c>
      <c r="N76" s="924"/>
      <c r="O76" s="898"/>
      <c r="P76" s="898"/>
      <c r="Q76" s="898"/>
      <c r="R76" s="898"/>
      <c r="S76" s="898"/>
      <c r="T76" s="898"/>
      <c r="U76" s="925"/>
      <c r="V76" s="1008">
        <v>8</v>
      </c>
      <c r="W76" s="1009"/>
      <c r="X76" s="1010">
        <v>1</v>
      </c>
      <c r="Y76" s="1011" t="s">
        <v>93</v>
      </c>
      <c r="Z76" s="1011" t="s">
        <v>2413</v>
      </c>
      <c r="AA76" s="1012" t="s">
        <v>2416</v>
      </c>
      <c r="AB76" s="1013"/>
      <c r="AC76" s="1013"/>
      <c r="AD76" s="1013"/>
      <c r="AE76" s="1013"/>
      <c r="AF76" s="1013"/>
      <c r="AG76" s="1014"/>
      <c r="AI76" s="270" t="s">
        <v>299</v>
      </c>
      <c r="AJ76" s="45" t="s">
        <v>299</v>
      </c>
      <c r="AK76" s="1150" t="str">
        <f t="shared" si="24"/>
        <v>4125</v>
      </c>
      <c r="AL76" s="1150" t="str">
        <f t="shared" si="25"/>
        <v>да</v>
      </c>
      <c r="AM76" s="1150" t="e">
        <f t="shared" si="26"/>
        <v>#N/A</v>
      </c>
      <c r="AN76" s="447"/>
      <c r="AO76" s="1162"/>
    </row>
    <row r="77" spans="1:41" s="872" customFormat="1" ht="63.75" thickBot="1" x14ac:dyDescent="0.3">
      <c r="A77" s="873" t="str">
        <f t="shared" si="21"/>
        <v>3216</v>
      </c>
      <c r="B77" s="933" t="str">
        <f t="shared" si="22"/>
        <v>321</v>
      </c>
      <c r="C77" s="919">
        <v>3</v>
      </c>
      <c r="D77" s="893">
        <v>2</v>
      </c>
      <c r="E77" s="893">
        <v>1</v>
      </c>
      <c r="F77" s="894">
        <v>6</v>
      </c>
      <c r="G77" s="877" t="str">
        <f t="shared" si="23"/>
        <v>3.2.1.6</v>
      </c>
      <c r="H77" s="895" t="s">
        <v>2203</v>
      </c>
      <c r="I77" s="896"/>
      <c r="J77" s="921" t="s">
        <v>2386</v>
      </c>
      <c r="K77" s="900" t="s">
        <v>2402</v>
      </c>
      <c r="L77" s="898" t="s">
        <v>40</v>
      </c>
      <c r="M77" s="936" t="s">
        <v>2417</v>
      </c>
      <c r="N77" s="924" t="s">
        <v>2404</v>
      </c>
      <c r="O77" s="898" t="s">
        <v>2373</v>
      </c>
      <c r="P77" s="898" t="s">
        <v>2405</v>
      </c>
      <c r="Q77" s="898" t="s">
        <v>2406</v>
      </c>
      <c r="R77" s="898" t="s">
        <v>2418</v>
      </c>
      <c r="S77" s="898"/>
      <c r="T77" s="898"/>
      <c r="U77" s="925" t="s">
        <v>2210</v>
      </c>
      <c r="V77" s="934">
        <v>8</v>
      </c>
      <c r="W77" s="891">
        <v>2</v>
      </c>
      <c r="X77" s="903"/>
      <c r="Y77" s="885" t="s">
        <v>89</v>
      </c>
      <c r="Z77" s="885" t="s">
        <v>2413</v>
      </c>
      <c r="AA77" s="886" t="s">
        <v>2419</v>
      </c>
      <c r="AB77" s="887"/>
      <c r="AC77" s="887"/>
      <c r="AD77" s="887"/>
      <c r="AE77" s="887"/>
      <c r="AF77" s="887"/>
      <c r="AG77" s="888"/>
      <c r="AI77" s="274" t="s">
        <v>300</v>
      </c>
      <c r="AJ77" s="89" t="s">
        <v>300</v>
      </c>
      <c r="AK77" s="1150" t="str">
        <f t="shared" si="24"/>
        <v>4126</v>
      </c>
      <c r="AL77" s="1150" t="str">
        <f t="shared" si="25"/>
        <v>да</v>
      </c>
      <c r="AM77" s="1150" t="str">
        <f t="shared" si="26"/>
        <v>3216</v>
      </c>
      <c r="AN77" s="262"/>
      <c r="AO77" s="12"/>
    </row>
    <row r="78" spans="1:41" s="1015" customFormat="1" ht="48" hidden="1" thickBot="1" x14ac:dyDescent="0.3">
      <c r="A78" s="1003" t="str">
        <f t="shared" si="21"/>
        <v>3217</v>
      </c>
      <c r="B78" s="1004" t="str">
        <f t="shared" si="22"/>
        <v>321</v>
      </c>
      <c r="C78" s="919">
        <v>3</v>
      </c>
      <c r="D78" s="893">
        <v>2</v>
      </c>
      <c r="E78" s="893">
        <v>1</v>
      </c>
      <c r="F78" s="894">
        <v>7</v>
      </c>
      <c r="G78" s="877" t="str">
        <f t="shared" si="23"/>
        <v>3.2.1.7</v>
      </c>
      <c r="H78" s="895" t="s">
        <v>2203</v>
      </c>
      <c r="I78" s="896"/>
      <c r="J78" s="921" t="s">
        <v>2386</v>
      </c>
      <c r="K78" s="1005" t="s">
        <v>2402</v>
      </c>
      <c r="L78" s="1006" t="s">
        <v>40</v>
      </c>
      <c r="M78" s="1007" t="s">
        <v>2420</v>
      </c>
      <c r="N78" s="924"/>
      <c r="O78" s="898"/>
      <c r="P78" s="898"/>
      <c r="Q78" s="898"/>
      <c r="R78" s="898"/>
      <c r="S78" s="898"/>
      <c r="T78" s="898"/>
      <c r="U78" s="925"/>
      <c r="V78" s="1008">
        <v>8</v>
      </c>
      <c r="W78" s="1009"/>
      <c r="X78" s="1010">
        <v>1</v>
      </c>
      <c r="Y78" s="1011" t="s">
        <v>93</v>
      </c>
      <c r="Z78" s="1011" t="s">
        <v>2413</v>
      </c>
      <c r="AA78" s="1012"/>
      <c r="AB78" s="1013"/>
      <c r="AC78" s="1013"/>
      <c r="AD78" s="1013"/>
      <c r="AE78" s="1013"/>
      <c r="AF78" s="1013"/>
      <c r="AG78" s="1014"/>
      <c r="AI78" s="281">
        <v>4127</v>
      </c>
      <c r="AJ78" s="46">
        <v>4127</v>
      </c>
      <c r="AK78" s="1150" t="str">
        <f t="shared" si="24"/>
        <v>4127</v>
      </c>
      <c r="AL78" s="1150" t="str">
        <f t="shared" si="25"/>
        <v>да</v>
      </c>
      <c r="AM78" s="1150" t="e">
        <f t="shared" si="26"/>
        <v>#N/A</v>
      </c>
      <c r="AN78" s="447"/>
      <c r="AO78" s="1162"/>
    </row>
    <row r="79" spans="1:41" s="872" customFormat="1" ht="63.75" thickBot="1" x14ac:dyDescent="0.3">
      <c r="A79" s="939" t="str">
        <f t="shared" si="21"/>
        <v>3218</v>
      </c>
      <c r="B79" s="940" t="str">
        <f t="shared" si="22"/>
        <v>321</v>
      </c>
      <c r="C79" s="919">
        <v>3</v>
      </c>
      <c r="D79" s="893">
        <v>2</v>
      </c>
      <c r="E79" s="893">
        <v>1</v>
      </c>
      <c r="F79" s="894">
        <v>8</v>
      </c>
      <c r="G79" s="877" t="str">
        <f t="shared" si="23"/>
        <v>3.2.1.8</v>
      </c>
      <c r="H79" s="895" t="s">
        <v>2203</v>
      </c>
      <c r="I79" s="896"/>
      <c r="J79" s="921" t="s">
        <v>2386</v>
      </c>
      <c r="K79" s="966" t="s">
        <v>2402</v>
      </c>
      <c r="L79" s="941" t="s">
        <v>40</v>
      </c>
      <c r="M79" s="972" t="s">
        <v>2421</v>
      </c>
      <c r="N79" s="924" t="s">
        <v>2404</v>
      </c>
      <c r="O79" s="898" t="s">
        <v>2373</v>
      </c>
      <c r="P79" s="898" t="s">
        <v>2405</v>
      </c>
      <c r="Q79" s="898" t="s">
        <v>2406</v>
      </c>
      <c r="R79" s="898" t="s">
        <v>2422</v>
      </c>
      <c r="S79" s="898"/>
      <c r="T79" s="1016"/>
      <c r="U79" s="925" t="s">
        <v>2210</v>
      </c>
      <c r="V79" s="942">
        <v>8</v>
      </c>
      <c r="W79" s="943">
        <v>2</v>
      </c>
      <c r="X79" s="968"/>
      <c r="Y79" s="945" t="s">
        <v>89</v>
      </c>
      <c r="Z79" s="945" t="s">
        <v>2413</v>
      </c>
      <c r="AA79" s="946"/>
      <c r="AB79" s="947"/>
      <c r="AC79" s="947"/>
      <c r="AD79" s="947"/>
      <c r="AE79" s="947"/>
      <c r="AF79" s="947"/>
      <c r="AG79" s="948"/>
      <c r="AI79" s="276">
        <v>4141</v>
      </c>
      <c r="AJ79" s="48">
        <v>4141</v>
      </c>
      <c r="AK79" s="1150" t="str">
        <f t="shared" si="24"/>
        <v>4141</v>
      </c>
      <c r="AL79" s="1150" t="str">
        <f t="shared" si="25"/>
        <v>да</v>
      </c>
      <c r="AM79" s="1150" t="str">
        <f t="shared" si="26"/>
        <v>3218</v>
      </c>
      <c r="AN79" s="262"/>
      <c r="AO79" s="12"/>
    </row>
    <row r="80" spans="1:41" s="1015" customFormat="1" ht="79.5" hidden="1" thickBot="1" x14ac:dyDescent="0.3">
      <c r="A80" s="1017" t="str">
        <f t="shared" si="21"/>
        <v>3219</v>
      </c>
      <c r="B80" s="1018" t="str">
        <f t="shared" si="22"/>
        <v>321</v>
      </c>
      <c r="C80" s="893">
        <v>3</v>
      </c>
      <c r="D80" s="893">
        <v>2</v>
      </c>
      <c r="E80" s="893">
        <v>1</v>
      </c>
      <c r="F80" s="894">
        <v>9</v>
      </c>
      <c r="G80" s="877" t="str">
        <f t="shared" si="23"/>
        <v>3.2.1.9</v>
      </c>
      <c r="H80" s="895" t="s">
        <v>2203</v>
      </c>
      <c r="I80" s="896"/>
      <c r="J80" s="897" t="s">
        <v>2386</v>
      </c>
      <c r="K80" s="1019" t="s">
        <v>2402</v>
      </c>
      <c r="L80" s="1019" t="s">
        <v>40</v>
      </c>
      <c r="M80" s="1020" t="s">
        <v>2423</v>
      </c>
      <c r="N80" s="900" t="s">
        <v>2404</v>
      </c>
      <c r="O80" s="898" t="s">
        <v>2373</v>
      </c>
      <c r="P80" s="898" t="s">
        <v>2405</v>
      </c>
      <c r="Q80" s="898" t="s">
        <v>2406</v>
      </c>
      <c r="R80" s="898" t="s">
        <v>2424</v>
      </c>
      <c r="S80" s="898"/>
      <c r="T80" s="898"/>
      <c r="U80" s="901" t="s">
        <v>2210</v>
      </c>
      <c r="V80" s="910">
        <v>8</v>
      </c>
      <c r="W80" s="911">
        <v>1.1428571428571428</v>
      </c>
      <c r="X80" s="1021"/>
      <c r="Y80" s="1022" t="s">
        <v>93</v>
      </c>
      <c r="Z80" s="1022" t="s">
        <v>93</v>
      </c>
      <c r="AA80" s="1023"/>
      <c r="AB80" s="1024"/>
      <c r="AC80" s="1024"/>
      <c r="AD80" s="1024"/>
      <c r="AE80" s="1024"/>
      <c r="AF80" s="1024"/>
      <c r="AG80" s="1025"/>
      <c r="AI80" s="288">
        <v>4143</v>
      </c>
      <c r="AJ80" s="57">
        <v>4143</v>
      </c>
      <c r="AK80" s="1150" t="str">
        <f t="shared" si="24"/>
        <v>4143</v>
      </c>
      <c r="AL80" s="1150" t="str">
        <f t="shared" si="25"/>
        <v>да</v>
      </c>
      <c r="AM80" s="1150" t="e">
        <f t="shared" si="26"/>
        <v>#N/A</v>
      </c>
      <c r="AN80" s="262"/>
      <c r="AO80" s="12"/>
    </row>
    <row r="81" spans="1:41" s="872" customFormat="1" ht="48" thickBot="1" x14ac:dyDescent="0.3">
      <c r="A81" s="917" t="str">
        <f t="shared" si="21"/>
        <v>32110</v>
      </c>
      <c r="B81" s="918" t="str">
        <f t="shared" si="22"/>
        <v>321</v>
      </c>
      <c r="C81" s="919">
        <v>3</v>
      </c>
      <c r="D81" s="893">
        <v>2</v>
      </c>
      <c r="E81" s="893">
        <v>1</v>
      </c>
      <c r="F81" s="894">
        <v>10</v>
      </c>
      <c r="G81" s="877" t="str">
        <f t="shared" si="23"/>
        <v>3.2.1.10</v>
      </c>
      <c r="H81" s="895" t="s">
        <v>2203</v>
      </c>
      <c r="I81" s="896"/>
      <c r="J81" s="921" t="s">
        <v>2386</v>
      </c>
      <c r="K81" s="949" t="s">
        <v>2402</v>
      </c>
      <c r="L81" s="922" t="s">
        <v>40</v>
      </c>
      <c r="M81" s="923" t="s">
        <v>2425</v>
      </c>
      <c r="N81" s="924" t="s">
        <v>2404</v>
      </c>
      <c r="O81" s="898" t="s">
        <v>2373</v>
      </c>
      <c r="P81" s="898" t="s">
        <v>2405</v>
      </c>
      <c r="Q81" s="898" t="s">
        <v>2406</v>
      </c>
      <c r="R81" s="898" t="s">
        <v>2426</v>
      </c>
      <c r="S81" s="898"/>
      <c r="T81" s="898"/>
      <c r="U81" s="925" t="s">
        <v>2210</v>
      </c>
      <c r="V81" s="926">
        <v>8</v>
      </c>
      <c r="W81" s="927">
        <v>2</v>
      </c>
      <c r="X81" s="928"/>
      <c r="Y81" s="929" t="s">
        <v>89</v>
      </c>
      <c r="Z81" s="929" t="s">
        <v>2413</v>
      </c>
      <c r="AA81" s="930"/>
      <c r="AB81" s="951"/>
      <c r="AC81" s="951"/>
      <c r="AD81" s="951"/>
      <c r="AE81" s="951"/>
      <c r="AF81" s="951"/>
      <c r="AG81" s="932"/>
      <c r="AI81" s="289">
        <v>4151</v>
      </c>
      <c r="AJ81" s="94">
        <v>4151</v>
      </c>
      <c r="AK81" s="1150" t="str">
        <f t="shared" si="24"/>
        <v>4151</v>
      </c>
      <c r="AL81" s="1150" t="str">
        <f t="shared" si="25"/>
        <v>да</v>
      </c>
      <c r="AM81" s="1150" t="str">
        <f t="shared" si="26"/>
        <v>32110</v>
      </c>
      <c r="AN81" s="262"/>
      <c r="AO81" s="12"/>
    </row>
    <row r="82" spans="1:41" s="872" customFormat="1" ht="48" hidden="1" thickBot="1" x14ac:dyDescent="0.3">
      <c r="A82" s="1003" t="str">
        <f t="shared" si="21"/>
        <v>32111</v>
      </c>
      <c r="B82" s="1004" t="str">
        <f t="shared" si="22"/>
        <v>321</v>
      </c>
      <c r="C82" s="919">
        <v>3</v>
      </c>
      <c r="D82" s="893">
        <v>2</v>
      </c>
      <c r="E82" s="893">
        <v>1</v>
      </c>
      <c r="F82" s="894">
        <v>11</v>
      </c>
      <c r="G82" s="877" t="str">
        <f t="shared" si="23"/>
        <v>3.2.1.11</v>
      </c>
      <c r="H82" s="895" t="s">
        <v>2203</v>
      </c>
      <c r="I82" s="896"/>
      <c r="J82" s="921" t="s">
        <v>2386</v>
      </c>
      <c r="K82" s="1005" t="s">
        <v>2402</v>
      </c>
      <c r="L82" s="1006" t="s">
        <v>40</v>
      </c>
      <c r="M82" s="1007" t="s">
        <v>2427</v>
      </c>
      <c r="N82" s="924"/>
      <c r="O82" s="898"/>
      <c r="P82" s="898"/>
      <c r="Q82" s="898"/>
      <c r="R82" s="898"/>
      <c r="S82" s="898"/>
      <c r="T82" s="898"/>
      <c r="U82" s="925"/>
      <c r="V82" s="1008">
        <v>8</v>
      </c>
      <c r="W82" s="1009"/>
      <c r="X82" s="1010">
        <v>1</v>
      </c>
      <c r="Y82" s="1011" t="s">
        <v>93</v>
      </c>
      <c r="Z82" s="1011" t="s">
        <v>2413</v>
      </c>
      <c r="AA82" s="1012"/>
      <c r="AB82" s="1013"/>
      <c r="AC82" s="1013"/>
      <c r="AD82" s="1013"/>
      <c r="AE82" s="1013"/>
      <c r="AF82" s="1013"/>
      <c r="AG82" s="1014"/>
      <c r="AI82" s="290">
        <v>4152</v>
      </c>
      <c r="AJ82" s="95">
        <v>4152</v>
      </c>
      <c r="AK82" s="1150" t="str">
        <f t="shared" si="24"/>
        <v>4152</v>
      </c>
      <c r="AL82" s="1150" t="str">
        <f t="shared" si="25"/>
        <v>да</v>
      </c>
      <c r="AM82" s="1150" t="e">
        <f t="shared" si="26"/>
        <v>#N/A</v>
      </c>
      <c r="AN82" s="262"/>
      <c r="AO82" s="12"/>
    </row>
    <row r="83" spans="1:41" s="872" customFormat="1" ht="48" thickBot="1" x14ac:dyDescent="0.3">
      <c r="A83" s="873" t="str">
        <f t="shared" si="21"/>
        <v>32112</v>
      </c>
      <c r="B83" s="933" t="str">
        <f t="shared" si="22"/>
        <v>321</v>
      </c>
      <c r="C83" s="919">
        <v>3</v>
      </c>
      <c r="D83" s="893">
        <v>2</v>
      </c>
      <c r="E83" s="893">
        <v>1</v>
      </c>
      <c r="F83" s="894">
        <v>12</v>
      </c>
      <c r="G83" s="877" t="str">
        <f t="shared" si="23"/>
        <v>3.2.1.12</v>
      </c>
      <c r="H83" s="895" t="s">
        <v>2203</v>
      </c>
      <c r="I83" s="896"/>
      <c r="J83" s="921" t="s">
        <v>2386</v>
      </c>
      <c r="K83" s="900" t="s">
        <v>2402</v>
      </c>
      <c r="L83" s="898" t="s">
        <v>40</v>
      </c>
      <c r="M83" s="936" t="s">
        <v>2428</v>
      </c>
      <c r="N83" s="924" t="s">
        <v>2429</v>
      </c>
      <c r="O83" s="898" t="s">
        <v>2215</v>
      </c>
      <c r="P83" s="898" t="s">
        <v>2430</v>
      </c>
      <c r="Q83" s="898" t="s">
        <v>2431</v>
      </c>
      <c r="R83" s="898" t="s">
        <v>2432</v>
      </c>
      <c r="S83" s="898"/>
      <c r="T83" s="898"/>
      <c r="U83" s="925" t="s">
        <v>2210</v>
      </c>
      <c r="V83" s="934">
        <v>8</v>
      </c>
      <c r="W83" s="891"/>
      <c r="X83" s="953">
        <v>1</v>
      </c>
      <c r="Y83" s="885" t="s">
        <v>89</v>
      </c>
      <c r="Z83" s="885" t="s">
        <v>2303</v>
      </c>
      <c r="AA83" s="886" t="s">
        <v>2357</v>
      </c>
      <c r="AB83" s="887"/>
      <c r="AC83" s="887"/>
      <c r="AD83" s="887"/>
      <c r="AE83" s="887"/>
      <c r="AF83" s="887"/>
      <c r="AG83" s="888"/>
      <c r="AI83" s="291">
        <v>4153</v>
      </c>
      <c r="AJ83" s="55">
        <v>4153</v>
      </c>
      <c r="AK83" s="1150" t="str">
        <f t="shared" si="24"/>
        <v>4153</v>
      </c>
      <c r="AL83" s="1150" t="str">
        <f t="shared" si="25"/>
        <v>да</v>
      </c>
      <c r="AM83" s="1150" t="e">
        <f t="shared" si="26"/>
        <v>#N/A</v>
      </c>
      <c r="AN83" s="262"/>
      <c r="AO83" s="12"/>
    </row>
    <row r="84" spans="1:41" s="1015" customFormat="1" ht="48" thickBot="1" x14ac:dyDescent="0.3">
      <c r="A84" s="873" t="str">
        <f t="shared" si="21"/>
        <v>32113</v>
      </c>
      <c r="B84" s="933" t="str">
        <f t="shared" si="22"/>
        <v>321</v>
      </c>
      <c r="C84" s="919">
        <v>3</v>
      </c>
      <c r="D84" s="893">
        <v>2</v>
      </c>
      <c r="E84" s="893">
        <v>1</v>
      </c>
      <c r="F84" s="894">
        <v>13</v>
      </c>
      <c r="G84" s="877"/>
      <c r="H84" s="895"/>
      <c r="I84" s="896"/>
      <c r="J84" s="921"/>
      <c r="K84" s="900" t="s">
        <v>2402</v>
      </c>
      <c r="L84" s="898" t="s">
        <v>40</v>
      </c>
      <c r="M84" s="936" t="s">
        <v>2433</v>
      </c>
      <c r="N84" s="924"/>
      <c r="O84" s="898"/>
      <c r="P84" s="898"/>
      <c r="Q84" s="898"/>
      <c r="R84" s="898"/>
      <c r="S84" s="898"/>
      <c r="T84" s="898"/>
      <c r="U84" s="925"/>
      <c r="V84" s="934">
        <v>8</v>
      </c>
      <c r="W84" s="891"/>
      <c r="X84" s="953">
        <v>1</v>
      </c>
      <c r="Y84" s="885" t="s">
        <v>89</v>
      </c>
      <c r="Z84" s="885" t="s">
        <v>2413</v>
      </c>
      <c r="AA84" s="886"/>
      <c r="AB84" s="887"/>
      <c r="AC84" s="887"/>
      <c r="AD84" s="887"/>
      <c r="AE84" s="887"/>
      <c r="AF84" s="887"/>
      <c r="AG84" s="888"/>
      <c r="AI84" s="274">
        <v>4134</v>
      </c>
      <c r="AJ84" s="89">
        <v>4134</v>
      </c>
      <c r="AK84" s="1150" t="str">
        <f t="shared" si="24"/>
        <v>4134</v>
      </c>
      <c r="AL84" s="1150" t="str">
        <f t="shared" si="25"/>
        <v>да</v>
      </c>
      <c r="AM84" s="1150" t="e">
        <f t="shared" si="26"/>
        <v>#N/A</v>
      </c>
      <c r="AN84" s="262"/>
      <c r="AO84" s="12"/>
    </row>
    <row r="85" spans="1:41" s="872" customFormat="1" ht="48" thickBot="1" x14ac:dyDescent="0.3">
      <c r="A85" s="906" t="str">
        <f t="shared" si="21"/>
        <v>32114</v>
      </c>
      <c r="B85" s="954" t="str">
        <f t="shared" si="22"/>
        <v>321</v>
      </c>
      <c r="C85" s="919">
        <v>3</v>
      </c>
      <c r="D85" s="893">
        <v>2</v>
      </c>
      <c r="E85" s="893">
        <v>1</v>
      </c>
      <c r="F85" s="894">
        <v>14</v>
      </c>
      <c r="G85" s="877" t="str">
        <f t="shared" ref="G85:G134" si="27">CONCATENATE(C85,".",D85,".",E85,".",F85)</f>
        <v>3.2.1.14</v>
      </c>
      <c r="H85" s="895" t="s">
        <v>2203</v>
      </c>
      <c r="I85" s="896"/>
      <c r="J85" s="921" t="s">
        <v>2386</v>
      </c>
      <c r="K85" s="955" t="s">
        <v>2402</v>
      </c>
      <c r="L85" s="908" t="s">
        <v>40</v>
      </c>
      <c r="M85" s="956" t="s">
        <v>2434</v>
      </c>
      <c r="N85" s="924" t="s">
        <v>2429</v>
      </c>
      <c r="O85" s="898"/>
      <c r="P85" s="898"/>
      <c r="Q85" s="898"/>
      <c r="R85" s="898"/>
      <c r="S85" s="898"/>
      <c r="T85" s="898"/>
      <c r="U85" s="925"/>
      <c r="V85" s="958">
        <v>8</v>
      </c>
      <c r="W85" s="1026"/>
      <c r="X85" s="1027">
        <v>0.5</v>
      </c>
      <c r="Y85" s="913" t="s">
        <v>89</v>
      </c>
      <c r="Z85" s="913" t="s">
        <v>2303</v>
      </c>
      <c r="AA85" s="914" t="s">
        <v>2357</v>
      </c>
      <c r="AB85" s="915"/>
      <c r="AC85" s="915"/>
      <c r="AD85" s="915"/>
      <c r="AE85" s="915"/>
      <c r="AF85" s="915"/>
      <c r="AG85" s="916"/>
      <c r="AI85" s="272">
        <v>4135</v>
      </c>
      <c r="AJ85" s="87">
        <v>4135</v>
      </c>
      <c r="AK85" s="1150" t="str">
        <f t="shared" si="24"/>
        <v>4135</v>
      </c>
      <c r="AL85" s="1150" t="str">
        <f t="shared" si="25"/>
        <v>да</v>
      </c>
      <c r="AM85" s="1150" t="str">
        <f t="shared" si="26"/>
        <v>32114</v>
      </c>
      <c r="AN85" s="262"/>
      <c r="AO85" s="12"/>
    </row>
    <row r="86" spans="1:41" s="872" customFormat="1" ht="63.75" thickBot="1" x14ac:dyDescent="0.3">
      <c r="A86" s="917" t="str">
        <f t="shared" si="21"/>
        <v>3311</v>
      </c>
      <c r="B86" s="918" t="str">
        <f t="shared" si="22"/>
        <v>331</v>
      </c>
      <c r="C86" s="919">
        <v>3</v>
      </c>
      <c r="D86" s="893">
        <v>3</v>
      </c>
      <c r="E86" s="893">
        <v>1</v>
      </c>
      <c r="F86" s="894">
        <v>1</v>
      </c>
      <c r="G86" s="877" t="str">
        <f t="shared" si="27"/>
        <v>3.3.1.1</v>
      </c>
      <c r="H86" s="895" t="s">
        <v>2203</v>
      </c>
      <c r="I86" s="896" t="s">
        <v>2175</v>
      </c>
      <c r="J86" s="921" t="s">
        <v>2386</v>
      </c>
      <c r="K86" s="949" t="s">
        <v>2435</v>
      </c>
      <c r="L86" s="922" t="s">
        <v>41</v>
      </c>
      <c r="M86" s="923" t="s">
        <v>2436</v>
      </c>
      <c r="N86" s="924" t="s">
        <v>2437</v>
      </c>
      <c r="O86" s="898" t="s">
        <v>2373</v>
      </c>
      <c r="P86" s="898" t="s">
        <v>2438</v>
      </c>
      <c r="Q86" s="898" t="s">
        <v>2439</v>
      </c>
      <c r="R86" s="898" t="s">
        <v>2407</v>
      </c>
      <c r="S86" s="898"/>
      <c r="T86" s="898"/>
      <c r="U86" s="925" t="s">
        <v>2210</v>
      </c>
      <c r="V86" s="926">
        <v>5</v>
      </c>
      <c r="W86" s="927">
        <v>3</v>
      </c>
      <c r="X86" s="928"/>
      <c r="Y86" s="929" t="s">
        <v>89</v>
      </c>
      <c r="Z86" s="929" t="s">
        <v>2303</v>
      </c>
      <c r="AA86" s="930" t="s">
        <v>2357</v>
      </c>
      <c r="AB86" s="951"/>
      <c r="AC86" s="951"/>
      <c r="AD86" s="951"/>
      <c r="AE86" s="951"/>
      <c r="AF86" s="951"/>
      <c r="AG86" s="932"/>
      <c r="AI86" s="284" t="s">
        <v>255</v>
      </c>
      <c r="AJ86" s="126" t="s">
        <v>255</v>
      </c>
      <c r="AK86" s="1150" t="str">
        <f t="shared" si="24"/>
        <v>7141</v>
      </c>
      <c r="AL86" s="1150" t="str">
        <f t="shared" si="25"/>
        <v>да</v>
      </c>
      <c r="AM86" s="1150" t="str">
        <f t="shared" si="26"/>
        <v>3311</v>
      </c>
      <c r="AN86" s="262"/>
      <c r="AO86" s="12"/>
    </row>
    <row r="87" spans="1:41" s="872" customFormat="1" ht="48" thickBot="1" x14ac:dyDescent="0.3">
      <c r="A87" s="939" t="str">
        <f t="shared" si="21"/>
        <v>3312</v>
      </c>
      <c r="B87" s="940" t="str">
        <f t="shared" si="22"/>
        <v>331</v>
      </c>
      <c r="C87" s="919">
        <v>3</v>
      </c>
      <c r="D87" s="893">
        <v>3</v>
      </c>
      <c r="E87" s="893">
        <v>1</v>
      </c>
      <c r="F87" s="894">
        <v>2</v>
      </c>
      <c r="G87" s="877" t="str">
        <f t="shared" si="27"/>
        <v>3.3.1.2</v>
      </c>
      <c r="H87" s="895" t="s">
        <v>2203</v>
      </c>
      <c r="I87" s="896" t="s">
        <v>2175</v>
      </c>
      <c r="J87" s="921" t="s">
        <v>2386</v>
      </c>
      <c r="K87" s="966" t="s">
        <v>2435</v>
      </c>
      <c r="L87" s="941" t="s">
        <v>41</v>
      </c>
      <c r="M87" s="972" t="s">
        <v>2440</v>
      </c>
      <c r="N87" s="924" t="s">
        <v>2441</v>
      </c>
      <c r="O87" s="898" t="s">
        <v>2373</v>
      </c>
      <c r="P87" s="898" t="s">
        <v>2442</v>
      </c>
      <c r="Q87" s="898" t="s">
        <v>2439</v>
      </c>
      <c r="R87" s="898" t="s">
        <v>2407</v>
      </c>
      <c r="S87" s="898"/>
      <c r="T87" s="898"/>
      <c r="U87" s="925" t="s">
        <v>2210</v>
      </c>
      <c r="V87" s="942">
        <v>5</v>
      </c>
      <c r="W87" s="943">
        <v>1</v>
      </c>
      <c r="X87" s="968"/>
      <c r="Y87" s="945" t="s">
        <v>89</v>
      </c>
      <c r="Z87" s="945" t="s">
        <v>2303</v>
      </c>
      <c r="AA87" s="946" t="s">
        <v>2357</v>
      </c>
      <c r="AB87" s="947"/>
      <c r="AC87" s="947"/>
      <c r="AD87" s="947"/>
      <c r="AE87" s="947"/>
      <c r="AF87" s="947"/>
      <c r="AG87" s="948"/>
      <c r="AI87" s="277" t="s">
        <v>256</v>
      </c>
      <c r="AJ87" s="127" t="s">
        <v>256</v>
      </c>
      <c r="AK87" s="1150" t="str">
        <f t="shared" si="24"/>
        <v>7143</v>
      </c>
      <c r="AL87" s="1150" t="str">
        <f t="shared" si="25"/>
        <v>да</v>
      </c>
      <c r="AM87" s="1150" t="str">
        <f t="shared" si="26"/>
        <v>3312</v>
      </c>
      <c r="AN87" s="262"/>
      <c r="AO87" s="12"/>
    </row>
    <row r="88" spans="1:41" s="872" customFormat="1" ht="48" hidden="1" thickBot="1" x14ac:dyDescent="0.3">
      <c r="A88" s="1017" t="str">
        <f t="shared" si="21"/>
        <v>3316</v>
      </c>
      <c r="B88" s="1018" t="str">
        <f t="shared" si="22"/>
        <v>331</v>
      </c>
      <c r="C88" s="893">
        <v>3</v>
      </c>
      <c r="D88" s="893">
        <v>3</v>
      </c>
      <c r="E88" s="893">
        <v>1</v>
      </c>
      <c r="F88" s="894">
        <v>6</v>
      </c>
      <c r="G88" s="877" t="str">
        <f t="shared" si="27"/>
        <v>3.3.1.6</v>
      </c>
      <c r="H88" s="895" t="s">
        <v>2203</v>
      </c>
      <c r="I88" s="896" t="s">
        <v>2175</v>
      </c>
      <c r="J88" s="897" t="s">
        <v>2386</v>
      </c>
      <c r="K88" s="1019" t="s">
        <v>2435</v>
      </c>
      <c r="L88" s="1019" t="s">
        <v>41</v>
      </c>
      <c r="M88" s="1020" t="s">
        <v>2443</v>
      </c>
      <c r="N88" s="900"/>
      <c r="O88" s="898"/>
      <c r="P88" s="898"/>
      <c r="Q88" s="898"/>
      <c r="R88" s="898"/>
      <c r="S88" s="898"/>
      <c r="T88" s="898"/>
      <c r="U88" s="901"/>
      <c r="V88" s="910">
        <v>5</v>
      </c>
      <c r="W88" s="911">
        <v>1.6666666666666667</v>
      </c>
      <c r="X88" s="1021"/>
      <c r="Y88" s="1022" t="s">
        <v>93</v>
      </c>
      <c r="Z88" s="1022" t="s">
        <v>93</v>
      </c>
      <c r="AA88" s="1023"/>
      <c r="AB88" s="1024"/>
      <c r="AC88" s="1024"/>
      <c r="AD88" s="1024"/>
      <c r="AE88" s="1024"/>
      <c r="AF88" s="1024"/>
      <c r="AG88" s="1025"/>
      <c r="AI88" s="276" t="s">
        <v>257</v>
      </c>
      <c r="AJ88" s="48" t="s">
        <v>257</v>
      </c>
      <c r="AK88" s="1150" t="str">
        <f t="shared" si="24"/>
        <v>7211</v>
      </c>
      <c r="AL88" s="1150" t="str">
        <f t="shared" si="25"/>
        <v>да</v>
      </c>
      <c r="AM88" s="1150" t="e">
        <f t="shared" si="26"/>
        <v>#N/A</v>
      </c>
      <c r="AN88" s="262"/>
      <c r="AO88" s="12"/>
    </row>
    <row r="89" spans="1:41" s="872" customFormat="1" ht="48" thickBot="1" x14ac:dyDescent="0.3">
      <c r="A89" s="976" t="str">
        <f t="shared" si="21"/>
        <v>3313</v>
      </c>
      <c r="B89" s="977" t="str">
        <f t="shared" si="22"/>
        <v>331</v>
      </c>
      <c r="C89" s="919">
        <v>3</v>
      </c>
      <c r="D89" s="893">
        <v>3</v>
      </c>
      <c r="E89" s="893">
        <v>1</v>
      </c>
      <c r="F89" s="894">
        <v>3</v>
      </c>
      <c r="G89" s="877" t="str">
        <f t="shared" si="27"/>
        <v>3.3.1.3</v>
      </c>
      <c r="H89" s="895" t="s">
        <v>2203</v>
      </c>
      <c r="I89" s="896" t="s">
        <v>2175</v>
      </c>
      <c r="J89" s="921" t="s">
        <v>2386</v>
      </c>
      <c r="K89" s="978" t="s">
        <v>2435</v>
      </c>
      <c r="L89" s="979" t="s">
        <v>41</v>
      </c>
      <c r="M89" s="980" t="s">
        <v>2444</v>
      </c>
      <c r="N89" s="924" t="s">
        <v>2445</v>
      </c>
      <c r="O89" s="898" t="s">
        <v>2373</v>
      </c>
      <c r="P89" s="898" t="s">
        <v>2446</v>
      </c>
      <c r="Q89" s="898" t="s">
        <v>2447</v>
      </c>
      <c r="R89" s="898" t="s">
        <v>2407</v>
      </c>
      <c r="S89" s="898"/>
      <c r="T89" s="898"/>
      <c r="U89" s="925" t="s">
        <v>2210</v>
      </c>
      <c r="V89" s="981">
        <v>5</v>
      </c>
      <c r="W89" s="982">
        <v>1</v>
      </c>
      <c r="X89" s="1028"/>
      <c r="Y89" s="985" t="s">
        <v>89</v>
      </c>
      <c r="Z89" s="985" t="s">
        <v>2348</v>
      </c>
      <c r="AA89" s="986" t="s">
        <v>2448</v>
      </c>
      <c r="AB89" s="987"/>
      <c r="AC89" s="987"/>
      <c r="AD89" s="987"/>
      <c r="AE89" s="987"/>
      <c r="AF89" s="987"/>
      <c r="AG89" s="1029"/>
      <c r="AI89" s="270" t="s">
        <v>258</v>
      </c>
      <c r="AJ89" s="45" t="s">
        <v>258</v>
      </c>
      <c r="AK89" s="1150" t="str">
        <f t="shared" si="24"/>
        <v>7212</v>
      </c>
      <c r="AL89" s="1150" t="str">
        <f t="shared" si="25"/>
        <v>да</v>
      </c>
      <c r="AM89" s="1150" t="str">
        <f t="shared" si="26"/>
        <v>3313</v>
      </c>
      <c r="AN89" s="262"/>
      <c r="AO89" s="12"/>
    </row>
    <row r="90" spans="1:41" s="872" customFormat="1" ht="126.75" hidden="1" thickBot="1" x14ac:dyDescent="0.3">
      <c r="A90" s="1017" t="str">
        <f t="shared" si="21"/>
        <v>3321</v>
      </c>
      <c r="B90" s="1018" t="str">
        <f t="shared" si="22"/>
        <v>332</v>
      </c>
      <c r="C90" s="893">
        <v>3</v>
      </c>
      <c r="D90" s="893">
        <v>3</v>
      </c>
      <c r="E90" s="893">
        <v>2</v>
      </c>
      <c r="F90" s="894">
        <v>1</v>
      </c>
      <c r="G90" s="877" t="str">
        <f t="shared" si="27"/>
        <v>3.3.2.1</v>
      </c>
      <c r="H90" s="895" t="s">
        <v>2203</v>
      </c>
      <c r="I90" s="896" t="s">
        <v>2175</v>
      </c>
      <c r="J90" s="897" t="s">
        <v>2386</v>
      </c>
      <c r="K90" s="1019" t="s">
        <v>2435</v>
      </c>
      <c r="L90" s="1019" t="s">
        <v>42</v>
      </c>
      <c r="M90" s="1020" t="s">
        <v>2449</v>
      </c>
      <c r="N90" s="900" t="s">
        <v>2450</v>
      </c>
      <c r="O90" s="898" t="s">
        <v>2373</v>
      </c>
      <c r="P90" s="898" t="s">
        <v>2451</v>
      </c>
      <c r="Q90" s="898" t="s">
        <v>2452</v>
      </c>
      <c r="R90" s="898" t="s">
        <v>2412</v>
      </c>
      <c r="S90" s="898"/>
      <c r="T90" s="898" t="s">
        <v>2453</v>
      </c>
      <c r="U90" s="901" t="s">
        <v>2210</v>
      </c>
      <c r="V90" s="910">
        <v>6</v>
      </c>
      <c r="W90" s="911">
        <v>1.2</v>
      </c>
      <c r="X90" s="1021"/>
      <c r="Y90" s="1022" t="s">
        <v>93</v>
      </c>
      <c r="Z90" s="1022" t="s">
        <v>93</v>
      </c>
      <c r="AA90" s="1023" t="s">
        <v>2454</v>
      </c>
      <c r="AB90" s="1024"/>
      <c r="AC90" s="1024"/>
      <c r="AD90" s="1024"/>
      <c r="AE90" s="1024"/>
      <c r="AF90" s="1024"/>
      <c r="AG90" s="1025"/>
      <c r="AI90" s="271" t="s">
        <v>259</v>
      </c>
      <c r="AJ90" s="47" t="s">
        <v>259</v>
      </c>
      <c r="AK90" s="1150" t="str">
        <f t="shared" si="24"/>
        <v>7213</v>
      </c>
      <c r="AL90" s="1150" t="str">
        <f t="shared" si="25"/>
        <v>да</v>
      </c>
      <c r="AM90" s="1150" t="e">
        <f t="shared" si="26"/>
        <v>#N/A</v>
      </c>
      <c r="AN90" s="262"/>
      <c r="AO90" s="12"/>
    </row>
    <row r="91" spans="1:41" s="872" customFormat="1" ht="63.75" thickBot="1" x14ac:dyDescent="0.3">
      <c r="A91" s="917" t="str">
        <f t="shared" si="21"/>
        <v>3322</v>
      </c>
      <c r="B91" s="918" t="str">
        <f t="shared" si="22"/>
        <v>332</v>
      </c>
      <c r="C91" s="919">
        <v>3</v>
      </c>
      <c r="D91" s="893">
        <v>3</v>
      </c>
      <c r="E91" s="893">
        <v>2</v>
      </c>
      <c r="F91" s="894">
        <v>2</v>
      </c>
      <c r="G91" s="877" t="str">
        <f t="shared" si="27"/>
        <v>3.3.2.2</v>
      </c>
      <c r="H91" s="895" t="s">
        <v>2203</v>
      </c>
      <c r="I91" s="896" t="s">
        <v>2175</v>
      </c>
      <c r="J91" s="921" t="s">
        <v>2386</v>
      </c>
      <c r="K91" s="949" t="s">
        <v>2435</v>
      </c>
      <c r="L91" s="922" t="s">
        <v>42</v>
      </c>
      <c r="M91" s="1030" t="s">
        <v>2455</v>
      </c>
      <c r="N91" s="924" t="s">
        <v>2456</v>
      </c>
      <c r="O91" s="898" t="s">
        <v>2373</v>
      </c>
      <c r="P91" s="898" t="s">
        <v>2457</v>
      </c>
      <c r="Q91" s="898" t="s">
        <v>2458</v>
      </c>
      <c r="R91" s="898" t="s">
        <v>2459</v>
      </c>
      <c r="S91" s="898" t="s">
        <v>2460</v>
      </c>
      <c r="T91" s="898"/>
      <c r="U91" s="925" t="s">
        <v>2210</v>
      </c>
      <c r="V91" s="926">
        <v>6</v>
      </c>
      <c r="W91" s="927">
        <v>2</v>
      </c>
      <c r="X91" s="928"/>
      <c r="Y91" s="929" t="s">
        <v>89</v>
      </c>
      <c r="Z91" s="929" t="s">
        <v>2461</v>
      </c>
      <c r="AA91" s="930" t="s">
        <v>2462</v>
      </c>
      <c r="AB91" s="951"/>
      <c r="AC91" s="951"/>
      <c r="AD91" s="951"/>
      <c r="AE91" s="951"/>
      <c r="AF91" s="951"/>
      <c r="AG91" s="932"/>
      <c r="AI91" s="273" t="s">
        <v>260</v>
      </c>
      <c r="AJ91" s="44" t="s">
        <v>260</v>
      </c>
      <c r="AK91" s="1150" t="str">
        <f t="shared" si="24"/>
        <v>8111</v>
      </c>
      <c r="AL91" s="1150" t="str">
        <f t="shared" si="25"/>
        <v>да</v>
      </c>
      <c r="AM91" s="1150" t="str">
        <f t="shared" si="26"/>
        <v>3322</v>
      </c>
      <c r="AN91" s="262"/>
      <c r="AO91" s="12"/>
    </row>
    <row r="92" spans="1:41" s="872" customFormat="1" ht="95.25" thickBot="1" x14ac:dyDescent="0.3">
      <c r="A92" s="873" t="str">
        <f t="shared" si="21"/>
        <v>3323</v>
      </c>
      <c r="B92" s="933" t="str">
        <f t="shared" si="22"/>
        <v>332</v>
      </c>
      <c r="C92" s="919">
        <v>3</v>
      </c>
      <c r="D92" s="893">
        <v>3</v>
      </c>
      <c r="E92" s="893">
        <v>2</v>
      </c>
      <c r="F92" s="894">
        <v>3</v>
      </c>
      <c r="G92" s="877" t="str">
        <f t="shared" si="27"/>
        <v>3.3.2.3</v>
      </c>
      <c r="H92" s="895" t="s">
        <v>2203</v>
      </c>
      <c r="I92" s="896" t="s">
        <v>2175</v>
      </c>
      <c r="J92" s="921" t="s">
        <v>2386</v>
      </c>
      <c r="K92" s="900" t="s">
        <v>2435</v>
      </c>
      <c r="L92" s="898" t="s">
        <v>42</v>
      </c>
      <c r="M92" s="938" t="s">
        <v>2463</v>
      </c>
      <c r="N92" s="924" t="s">
        <v>2464</v>
      </c>
      <c r="O92" s="898" t="s">
        <v>2373</v>
      </c>
      <c r="P92" s="898" t="s">
        <v>2465</v>
      </c>
      <c r="Q92" s="898" t="s">
        <v>2466</v>
      </c>
      <c r="R92" s="898" t="s">
        <v>2459</v>
      </c>
      <c r="S92" s="898"/>
      <c r="T92" s="898"/>
      <c r="U92" s="925" t="s">
        <v>2210</v>
      </c>
      <c r="V92" s="934">
        <v>6</v>
      </c>
      <c r="W92" s="891">
        <v>2</v>
      </c>
      <c r="X92" s="903"/>
      <c r="Y92" s="885" t="s">
        <v>89</v>
      </c>
      <c r="Z92" s="885" t="s">
        <v>2461</v>
      </c>
      <c r="AA92" s="886" t="s">
        <v>2467</v>
      </c>
      <c r="AB92" s="887"/>
      <c r="AC92" s="887"/>
      <c r="AD92" s="887"/>
      <c r="AE92" s="887"/>
      <c r="AF92" s="887"/>
      <c r="AG92" s="888"/>
      <c r="AI92" s="292" t="s">
        <v>261</v>
      </c>
      <c r="AJ92" s="128" t="s">
        <v>261</v>
      </c>
      <c r="AK92" s="1150" t="str">
        <f t="shared" si="24"/>
        <v>8211</v>
      </c>
      <c r="AL92" s="1150" t="str">
        <f t="shared" si="25"/>
        <v>да</v>
      </c>
      <c r="AM92" s="1150" t="str">
        <f t="shared" si="26"/>
        <v>3323</v>
      </c>
      <c r="AN92" s="262"/>
      <c r="AO92" s="12"/>
    </row>
    <row r="93" spans="1:41" s="872" customFormat="1" ht="63.75" thickBot="1" x14ac:dyDescent="0.3">
      <c r="A93" s="873" t="str">
        <f t="shared" si="21"/>
        <v>3324</v>
      </c>
      <c r="B93" s="933" t="str">
        <f t="shared" si="22"/>
        <v>332</v>
      </c>
      <c r="C93" s="919">
        <v>3</v>
      </c>
      <c r="D93" s="893">
        <v>3</v>
      </c>
      <c r="E93" s="893">
        <v>2</v>
      </c>
      <c r="F93" s="894">
        <v>4</v>
      </c>
      <c r="G93" s="877" t="str">
        <f t="shared" si="27"/>
        <v>3.3.2.4</v>
      </c>
      <c r="H93" s="895" t="s">
        <v>2203</v>
      </c>
      <c r="I93" s="896" t="s">
        <v>2175</v>
      </c>
      <c r="J93" s="921" t="s">
        <v>2386</v>
      </c>
      <c r="K93" s="900" t="s">
        <v>2435</v>
      </c>
      <c r="L93" s="898" t="s">
        <v>42</v>
      </c>
      <c r="M93" s="1031" t="s">
        <v>2468</v>
      </c>
      <c r="N93" s="924"/>
      <c r="O93" s="898"/>
      <c r="P93" s="898"/>
      <c r="Q93" s="898"/>
      <c r="R93" s="898"/>
      <c r="S93" s="898"/>
      <c r="T93" s="898"/>
      <c r="U93" s="925"/>
      <c r="V93" s="934">
        <v>6</v>
      </c>
      <c r="W93" s="891"/>
      <c r="X93" s="1032">
        <v>0.2</v>
      </c>
      <c r="Y93" s="885" t="s">
        <v>89</v>
      </c>
      <c r="Z93" s="885" t="s">
        <v>2461</v>
      </c>
      <c r="AA93" s="886" t="s">
        <v>2469</v>
      </c>
      <c r="AB93" s="887"/>
      <c r="AC93" s="887"/>
      <c r="AD93" s="887"/>
      <c r="AE93" s="887"/>
      <c r="AF93" s="887"/>
      <c r="AG93" s="888"/>
      <c r="AI93" s="270" t="s">
        <v>262</v>
      </c>
      <c r="AJ93" s="45" t="s">
        <v>262</v>
      </c>
      <c r="AK93" s="1150" t="str">
        <f t="shared" si="24"/>
        <v>8212</v>
      </c>
      <c r="AL93" s="1150" t="str">
        <f t="shared" si="25"/>
        <v>да</v>
      </c>
      <c r="AM93" s="1150" t="str">
        <f t="shared" si="26"/>
        <v>3324</v>
      </c>
      <c r="AN93" s="262"/>
      <c r="AO93" s="12"/>
    </row>
    <row r="94" spans="1:41" s="872" customFormat="1" ht="32.25" thickBot="1" x14ac:dyDescent="0.3">
      <c r="A94" s="873" t="str">
        <f t="shared" si="21"/>
        <v>3325</v>
      </c>
      <c r="B94" s="933" t="str">
        <f t="shared" si="22"/>
        <v>332</v>
      </c>
      <c r="C94" s="919">
        <v>3</v>
      </c>
      <c r="D94" s="893">
        <v>3</v>
      </c>
      <c r="E94" s="893">
        <v>2</v>
      </c>
      <c r="F94" s="894">
        <v>5</v>
      </c>
      <c r="G94" s="877" t="str">
        <f t="shared" si="27"/>
        <v>3.3.2.5</v>
      </c>
      <c r="H94" s="895"/>
      <c r="I94" s="896"/>
      <c r="J94" s="921"/>
      <c r="K94" s="900" t="s">
        <v>2435</v>
      </c>
      <c r="L94" s="898" t="s">
        <v>42</v>
      </c>
      <c r="M94" s="1033" t="s">
        <v>2470</v>
      </c>
      <c r="N94" s="924"/>
      <c r="O94" s="898"/>
      <c r="P94" s="898"/>
      <c r="Q94" s="898"/>
      <c r="R94" s="898"/>
      <c r="S94" s="898"/>
      <c r="T94" s="898"/>
      <c r="U94" s="925"/>
      <c r="V94" s="934">
        <v>6</v>
      </c>
      <c r="W94" s="891"/>
      <c r="X94" s="1032">
        <v>0.2</v>
      </c>
      <c r="Y94" s="885" t="s">
        <v>89</v>
      </c>
      <c r="Z94" s="885" t="s">
        <v>2461</v>
      </c>
      <c r="AA94" s="886" t="s">
        <v>2471</v>
      </c>
      <c r="AB94" s="887"/>
      <c r="AC94" s="887"/>
      <c r="AD94" s="887"/>
      <c r="AE94" s="887"/>
      <c r="AF94" s="887"/>
      <c r="AG94" s="888"/>
      <c r="AI94" s="271" t="s">
        <v>263</v>
      </c>
      <c r="AJ94" s="47" t="s">
        <v>263</v>
      </c>
      <c r="AK94" s="1150" t="str">
        <f t="shared" si="24"/>
        <v>8213</v>
      </c>
      <c r="AL94" s="1150" t="str">
        <f t="shared" si="25"/>
        <v>да</v>
      </c>
      <c r="AM94" s="1150" t="str">
        <f t="shared" si="26"/>
        <v>3325</v>
      </c>
      <c r="AN94" s="262"/>
      <c r="AO94" s="12"/>
    </row>
    <row r="95" spans="1:41" s="872" customFormat="1" ht="48" thickBot="1" x14ac:dyDescent="0.3">
      <c r="A95" s="873" t="str">
        <f t="shared" si="21"/>
        <v>3326</v>
      </c>
      <c r="B95" s="933" t="str">
        <f t="shared" si="22"/>
        <v>332</v>
      </c>
      <c r="C95" s="919">
        <v>3</v>
      </c>
      <c r="D95" s="893">
        <v>3</v>
      </c>
      <c r="E95" s="893">
        <v>2</v>
      </c>
      <c r="F95" s="894">
        <v>6</v>
      </c>
      <c r="G95" s="877" t="str">
        <f t="shared" si="27"/>
        <v>3.3.2.6</v>
      </c>
      <c r="H95" s="895" t="s">
        <v>2203</v>
      </c>
      <c r="I95" s="896" t="s">
        <v>2175</v>
      </c>
      <c r="J95" s="921" t="s">
        <v>2386</v>
      </c>
      <c r="K95" s="900" t="s">
        <v>2435</v>
      </c>
      <c r="L95" s="898" t="s">
        <v>42</v>
      </c>
      <c r="M95" s="1034" t="s">
        <v>2472</v>
      </c>
      <c r="N95" s="924" t="s">
        <v>2473</v>
      </c>
      <c r="O95" s="898" t="s">
        <v>2373</v>
      </c>
      <c r="P95" s="898" t="s">
        <v>2474</v>
      </c>
      <c r="Q95" s="898" t="s">
        <v>2475</v>
      </c>
      <c r="R95" s="898" t="s">
        <v>2476</v>
      </c>
      <c r="S95" s="898"/>
      <c r="T95" s="898"/>
      <c r="U95" s="925" t="s">
        <v>2210</v>
      </c>
      <c r="V95" s="1035">
        <v>6</v>
      </c>
      <c r="W95" s="1036">
        <v>2</v>
      </c>
      <c r="X95" s="1032"/>
      <c r="Y95" s="885" t="s">
        <v>89</v>
      </c>
      <c r="Z95" s="885" t="s">
        <v>2461</v>
      </c>
      <c r="AA95" s="886" t="s">
        <v>2477</v>
      </c>
      <c r="AB95" s="887"/>
      <c r="AC95" s="887"/>
      <c r="AD95" s="887"/>
      <c r="AE95" s="887"/>
      <c r="AF95" s="887"/>
      <c r="AG95" s="888"/>
      <c r="AI95" s="273">
        <v>8331</v>
      </c>
      <c r="AJ95" s="44">
        <v>8331</v>
      </c>
      <c r="AK95" s="1150" t="str">
        <f t="shared" si="24"/>
        <v>8331</v>
      </c>
      <c r="AL95" s="1150" t="str">
        <f t="shared" si="25"/>
        <v>да</v>
      </c>
      <c r="AM95" s="1150" t="str">
        <f t="shared" si="26"/>
        <v>3326</v>
      </c>
      <c r="AN95" s="262"/>
      <c r="AO95" s="12"/>
    </row>
    <row r="96" spans="1:41" s="872" customFormat="1" ht="48" hidden="1" thickBot="1" x14ac:dyDescent="0.3">
      <c r="A96" s="1037" t="str">
        <f t="shared" si="21"/>
        <v>3327</v>
      </c>
      <c r="B96" s="1038" t="str">
        <f t="shared" si="22"/>
        <v>332</v>
      </c>
      <c r="C96" s="919">
        <v>3</v>
      </c>
      <c r="D96" s="893">
        <v>3</v>
      </c>
      <c r="E96" s="893">
        <v>2</v>
      </c>
      <c r="F96" s="894">
        <v>7</v>
      </c>
      <c r="G96" s="877" t="str">
        <f t="shared" si="27"/>
        <v>3.3.2.7</v>
      </c>
      <c r="H96" s="895" t="s">
        <v>2203</v>
      </c>
      <c r="I96" s="896" t="s">
        <v>2175</v>
      </c>
      <c r="J96" s="921" t="s">
        <v>2386</v>
      </c>
      <c r="K96" s="1039" t="s">
        <v>2435</v>
      </c>
      <c r="L96" s="1040" t="s">
        <v>42</v>
      </c>
      <c r="M96" s="1041" t="s">
        <v>2478</v>
      </c>
      <c r="N96" s="924"/>
      <c r="O96" s="898"/>
      <c r="P96" s="898"/>
      <c r="Q96" s="898"/>
      <c r="R96" s="898"/>
      <c r="S96" s="898"/>
      <c r="T96" s="898"/>
      <c r="U96" s="925" t="s">
        <v>2210</v>
      </c>
      <c r="V96" s="942">
        <v>6</v>
      </c>
      <c r="W96" s="943"/>
      <c r="X96" s="1042"/>
      <c r="Y96" s="1043" t="s">
        <v>93</v>
      </c>
      <c r="Z96" s="1043" t="s">
        <v>2479</v>
      </c>
      <c r="AA96" s="1044"/>
      <c r="AB96" s="1045"/>
      <c r="AC96" s="1045"/>
      <c r="AD96" s="1045"/>
      <c r="AE96" s="1045"/>
      <c r="AF96" s="1045"/>
      <c r="AG96" s="1046"/>
      <c r="AI96" s="289">
        <v>8332</v>
      </c>
      <c r="AJ96" s="94">
        <v>8332</v>
      </c>
      <c r="AK96" s="1150" t="str">
        <f t="shared" si="24"/>
        <v>8332</v>
      </c>
      <c r="AL96" s="1150" t="str">
        <f t="shared" si="25"/>
        <v>да</v>
      </c>
      <c r="AM96" s="1150" t="e">
        <f t="shared" si="26"/>
        <v>#N/A</v>
      </c>
      <c r="AN96" s="262"/>
      <c r="AO96" s="12"/>
    </row>
    <row r="97" spans="1:41" s="872" customFormat="1" ht="48" hidden="1" thickBot="1" x14ac:dyDescent="0.3">
      <c r="A97" s="854" t="str">
        <f t="shared" si="21"/>
        <v>3328</v>
      </c>
      <c r="B97" s="855" t="str">
        <f t="shared" si="22"/>
        <v>332</v>
      </c>
      <c r="C97" s="893">
        <v>3</v>
      </c>
      <c r="D97" s="893">
        <v>3</v>
      </c>
      <c r="E97" s="893">
        <v>2</v>
      </c>
      <c r="F97" s="894">
        <v>8</v>
      </c>
      <c r="G97" s="877" t="str">
        <f t="shared" si="27"/>
        <v>3.3.2.8</v>
      </c>
      <c r="H97" s="895" t="s">
        <v>2203</v>
      </c>
      <c r="I97" s="896" t="s">
        <v>2175</v>
      </c>
      <c r="J97" s="897" t="s">
        <v>2386</v>
      </c>
      <c r="K97" s="995" t="s">
        <v>2435</v>
      </c>
      <c r="L97" s="995" t="s">
        <v>42</v>
      </c>
      <c r="M97" s="996" t="s">
        <v>2480</v>
      </c>
      <c r="N97" s="900" t="s">
        <v>2481</v>
      </c>
      <c r="O97" s="898" t="s">
        <v>2373</v>
      </c>
      <c r="P97" s="898" t="s">
        <v>2482</v>
      </c>
      <c r="Q97" s="898" t="s">
        <v>2483</v>
      </c>
      <c r="R97" s="898" t="s">
        <v>2459</v>
      </c>
      <c r="S97" s="898"/>
      <c r="T97" s="898"/>
      <c r="U97" s="901" t="s">
        <v>2210</v>
      </c>
      <c r="V97" s="865">
        <v>6</v>
      </c>
      <c r="W97" s="866">
        <v>1.2</v>
      </c>
      <c r="X97" s="997"/>
      <c r="Y97" s="868" t="s">
        <v>93</v>
      </c>
      <c r="Z97" s="868" t="s">
        <v>93</v>
      </c>
      <c r="AA97" s="869" t="s">
        <v>2454</v>
      </c>
      <c r="AB97" s="870"/>
      <c r="AC97" s="870"/>
      <c r="AD97" s="870"/>
      <c r="AE97" s="870"/>
      <c r="AF97" s="870"/>
      <c r="AG97" s="871"/>
      <c r="AI97" s="289">
        <v>8333</v>
      </c>
      <c r="AJ97" s="94">
        <v>8333</v>
      </c>
      <c r="AK97" s="1150" t="str">
        <f t="shared" si="24"/>
        <v>8333</v>
      </c>
      <c r="AL97" s="1150" t="str">
        <f t="shared" si="25"/>
        <v>да</v>
      </c>
      <c r="AM97" s="1150" t="e">
        <f t="shared" si="26"/>
        <v>#N/A</v>
      </c>
      <c r="AN97" s="262"/>
      <c r="AO97" s="12"/>
    </row>
    <row r="98" spans="1:41" s="872" customFormat="1" ht="48" hidden="1" thickBot="1" x14ac:dyDescent="0.3">
      <c r="A98" s="906" t="str">
        <f t="shared" si="21"/>
        <v>3329</v>
      </c>
      <c r="B98" s="907" t="str">
        <f t="shared" si="22"/>
        <v>332</v>
      </c>
      <c r="C98" s="893">
        <v>3</v>
      </c>
      <c r="D98" s="893">
        <v>3</v>
      </c>
      <c r="E98" s="893">
        <v>2</v>
      </c>
      <c r="F98" s="894">
        <v>9</v>
      </c>
      <c r="G98" s="877" t="str">
        <f t="shared" si="27"/>
        <v>3.3.2.9</v>
      </c>
      <c r="H98" s="895" t="s">
        <v>2203</v>
      </c>
      <c r="I98" s="896" t="s">
        <v>2175</v>
      </c>
      <c r="J98" s="897" t="s">
        <v>2386</v>
      </c>
      <c r="K98" s="908" t="s">
        <v>2435</v>
      </c>
      <c r="L98" s="908" t="s">
        <v>42</v>
      </c>
      <c r="M98" s="909" t="s">
        <v>2484</v>
      </c>
      <c r="N98" s="900" t="s">
        <v>2485</v>
      </c>
      <c r="O98" s="898" t="s">
        <v>2373</v>
      </c>
      <c r="P98" s="898" t="s">
        <v>2486</v>
      </c>
      <c r="Q98" s="898" t="s">
        <v>2487</v>
      </c>
      <c r="R98" s="898" t="s">
        <v>2424</v>
      </c>
      <c r="S98" s="898"/>
      <c r="T98" s="898"/>
      <c r="U98" s="901" t="s">
        <v>2210</v>
      </c>
      <c r="V98" s="910">
        <v>6</v>
      </c>
      <c r="W98" s="911">
        <v>1.2</v>
      </c>
      <c r="X98" s="912"/>
      <c r="Y98" s="913" t="s">
        <v>93</v>
      </c>
      <c r="Z98" s="913" t="s">
        <v>93</v>
      </c>
      <c r="AA98" s="914" t="s">
        <v>2488</v>
      </c>
      <c r="AB98" s="915"/>
      <c r="AC98" s="915"/>
      <c r="AD98" s="915"/>
      <c r="AE98" s="915"/>
      <c r="AF98" s="915"/>
      <c r="AG98" s="916"/>
      <c r="AI98" s="282">
        <v>8351</v>
      </c>
      <c r="AJ98" s="123">
        <v>8351</v>
      </c>
      <c r="AK98" s="1150" t="str">
        <f t="shared" si="24"/>
        <v>8351</v>
      </c>
      <c r="AL98" s="1150" t="str">
        <f t="shared" si="25"/>
        <v>да</v>
      </c>
      <c r="AM98" s="1150" t="e">
        <f t="shared" si="26"/>
        <v>#N/A</v>
      </c>
      <c r="AN98" s="262"/>
      <c r="AO98" s="12"/>
    </row>
    <row r="99" spans="1:41" s="872" customFormat="1" ht="48" hidden="1" thickBot="1" x14ac:dyDescent="0.3">
      <c r="A99" s="917" t="str">
        <f t="shared" si="21"/>
        <v>3331</v>
      </c>
      <c r="B99" s="918" t="str">
        <f t="shared" si="22"/>
        <v>333</v>
      </c>
      <c r="C99" s="919">
        <v>3</v>
      </c>
      <c r="D99" s="893">
        <v>3</v>
      </c>
      <c r="E99" s="893">
        <v>3</v>
      </c>
      <c r="F99" s="894">
        <v>1</v>
      </c>
      <c r="G99" s="877" t="str">
        <f t="shared" si="27"/>
        <v>3.3.3.1</v>
      </c>
      <c r="H99" s="895" t="s">
        <v>2203</v>
      </c>
      <c r="I99" s="896" t="s">
        <v>2175</v>
      </c>
      <c r="J99" s="921" t="s">
        <v>2386</v>
      </c>
      <c r="K99" s="949" t="s">
        <v>2435</v>
      </c>
      <c r="L99" s="922" t="s">
        <v>43</v>
      </c>
      <c r="M99" s="923" t="s">
        <v>2489</v>
      </c>
      <c r="N99" s="924" t="s">
        <v>2490</v>
      </c>
      <c r="O99" s="898" t="s">
        <v>2373</v>
      </c>
      <c r="P99" s="898" t="s">
        <v>2491</v>
      </c>
      <c r="Q99" s="898" t="s">
        <v>2492</v>
      </c>
      <c r="R99" s="898" t="s">
        <v>2493</v>
      </c>
      <c r="S99" s="898"/>
      <c r="T99" s="898"/>
      <c r="U99" s="925" t="s">
        <v>2210</v>
      </c>
      <c r="V99" s="926">
        <v>4</v>
      </c>
      <c r="W99" s="927"/>
      <c r="X99" s="928"/>
      <c r="Y99" s="929" t="s">
        <v>93</v>
      </c>
      <c r="Z99" s="929" t="s">
        <v>2461</v>
      </c>
      <c r="AA99" s="930"/>
      <c r="AB99" s="951"/>
      <c r="AC99" s="951"/>
      <c r="AD99" s="951"/>
      <c r="AE99" s="951"/>
      <c r="AF99" s="951"/>
      <c r="AG99" s="932"/>
      <c r="AI99" s="273">
        <v>8341</v>
      </c>
      <c r="AJ99" s="44">
        <v>8341</v>
      </c>
      <c r="AK99" s="1150" t="str">
        <f t="shared" si="24"/>
        <v>8341</v>
      </c>
      <c r="AL99" s="1150" t="str">
        <f t="shared" ref="AL99:AL104" si="28">VLOOKUP(AK99,$A$3:$Y$227,25,FALSE)</f>
        <v>да</v>
      </c>
      <c r="AM99" s="1150" t="e">
        <f t="shared" si="26"/>
        <v>#N/A</v>
      </c>
      <c r="AN99" s="262"/>
      <c r="AO99" s="12"/>
    </row>
    <row r="100" spans="1:41" s="872" customFormat="1" ht="48" thickBot="1" x14ac:dyDescent="0.3">
      <c r="A100" s="873" t="str">
        <f t="shared" si="21"/>
        <v>3332</v>
      </c>
      <c r="B100" s="933" t="str">
        <f t="shared" si="22"/>
        <v>333</v>
      </c>
      <c r="C100" s="919">
        <v>3</v>
      </c>
      <c r="D100" s="893">
        <v>3</v>
      </c>
      <c r="E100" s="893">
        <v>3</v>
      </c>
      <c r="F100" s="894">
        <v>2</v>
      </c>
      <c r="G100" s="877" t="str">
        <f t="shared" si="27"/>
        <v>3.3.3.2</v>
      </c>
      <c r="H100" s="895" t="s">
        <v>2203</v>
      </c>
      <c r="I100" s="896" t="s">
        <v>2175</v>
      </c>
      <c r="J100" s="921" t="s">
        <v>2386</v>
      </c>
      <c r="K100" s="900" t="s">
        <v>2435</v>
      </c>
      <c r="L100" s="898" t="s">
        <v>43</v>
      </c>
      <c r="M100" s="936" t="s">
        <v>2494</v>
      </c>
      <c r="N100" s="924"/>
      <c r="O100" s="898"/>
      <c r="P100" s="898"/>
      <c r="Q100" s="898"/>
      <c r="R100" s="898"/>
      <c r="S100" s="898"/>
      <c r="T100" s="898"/>
      <c r="U100" s="925"/>
      <c r="V100" s="934">
        <v>4</v>
      </c>
      <c r="W100" s="891">
        <v>0.75</v>
      </c>
      <c r="X100" s="903"/>
      <c r="Y100" s="885" t="s">
        <v>89</v>
      </c>
      <c r="Z100" s="885" t="s">
        <v>2461</v>
      </c>
      <c r="AA100" s="886"/>
      <c r="AB100" s="887"/>
      <c r="AC100" s="887"/>
      <c r="AD100" s="887"/>
      <c r="AE100" s="887"/>
      <c r="AF100" s="887"/>
      <c r="AG100" s="888"/>
      <c r="AI100" s="273">
        <v>8342</v>
      </c>
      <c r="AJ100" s="44">
        <v>8342</v>
      </c>
      <c r="AK100" s="1150" t="str">
        <f t="shared" si="24"/>
        <v>8342</v>
      </c>
      <c r="AL100" s="1150" t="str">
        <f t="shared" si="28"/>
        <v>да</v>
      </c>
      <c r="AM100" s="1150" t="str">
        <f t="shared" si="26"/>
        <v>3332</v>
      </c>
      <c r="AN100" s="262"/>
      <c r="AO100" s="12"/>
    </row>
    <row r="101" spans="1:41" s="872" customFormat="1" ht="48" thickBot="1" x14ac:dyDescent="0.3">
      <c r="A101" s="873" t="str">
        <f t="shared" si="21"/>
        <v>3333</v>
      </c>
      <c r="B101" s="933" t="str">
        <f t="shared" si="22"/>
        <v>333</v>
      </c>
      <c r="C101" s="919">
        <v>3</v>
      </c>
      <c r="D101" s="893">
        <v>3</v>
      </c>
      <c r="E101" s="893">
        <v>3</v>
      </c>
      <c r="F101" s="894">
        <v>3</v>
      </c>
      <c r="G101" s="877" t="str">
        <f t="shared" si="27"/>
        <v>3.3.3.3</v>
      </c>
      <c r="H101" s="895" t="s">
        <v>2203</v>
      </c>
      <c r="I101" s="896" t="s">
        <v>2175</v>
      </c>
      <c r="J101" s="921" t="s">
        <v>2386</v>
      </c>
      <c r="K101" s="900" t="s">
        <v>2435</v>
      </c>
      <c r="L101" s="898" t="s">
        <v>43</v>
      </c>
      <c r="M101" s="936" t="s">
        <v>2495</v>
      </c>
      <c r="N101" s="924" t="s">
        <v>2496</v>
      </c>
      <c r="O101" s="898" t="s">
        <v>2373</v>
      </c>
      <c r="P101" s="898" t="s">
        <v>2497</v>
      </c>
      <c r="Q101" s="898" t="s">
        <v>2492</v>
      </c>
      <c r="R101" s="898" t="s">
        <v>2498</v>
      </c>
      <c r="S101" s="898"/>
      <c r="T101" s="898"/>
      <c r="U101" s="925" t="s">
        <v>2210</v>
      </c>
      <c r="V101" s="1035">
        <v>4</v>
      </c>
      <c r="W101" s="1036">
        <v>0.75</v>
      </c>
      <c r="X101" s="903"/>
      <c r="Y101" s="885" t="s">
        <v>89</v>
      </c>
      <c r="Z101" s="885" t="s">
        <v>2461</v>
      </c>
      <c r="AA101" s="886"/>
      <c r="AB101" s="887"/>
      <c r="AC101" s="887"/>
      <c r="AD101" s="887"/>
      <c r="AE101" s="887"/>
      <c r="AF101" s="887"/>
      <c r="AG101" s="888"/>
      <c r="AI101" s="276">
        <v>8343</v>
      </c>
      <c r="AJ101" s="48">
        <v>8343</v>
      </c>
      <c r="AK101" s="1150" t="str">
        <f t="shared" si="24"/>
        <v>8343</v>
      </c>
      <c r="AL101" s="1150" t="str">
        <f t="shared" si="28"/>
        <v>да</v>
      </c>
      <c r="AM101" s="1150" t="str">
        <f t="shared" si="26"/>
        <v>3333</v>
      </c>
      <c r="AN101" s="262"/>
      <c r="AO101" s="12"/>
    </row>
    <row r="102" spans="1:41" s="872" customFormat="1" ht="48" hidden="1" thickBot="1" x14ac:dyDescent="0.3">
      <c r="A102" s="1017" t="str">
        <f t="shared" si="21"/>
        <v>3334</v>
      </c>
      <c r="B102" s="1018" t="str">
        <f t="shared" si="22"/>
        <v>333</v>
      </c>
      <c r="C102" s="893">
        <v>3</v>
      </c>
      <c r="D102" s="893">
        <v>3</v>
      </c>
      <c r="E102" s="893">
        <v>3</v>
      </c>
      <c r="F102" s="894">
        <v>4</v>
      </c>
      <c r="G102" s="877" t="str">
        <f t="shared" si="27"/>
        <v>3.3.3.4</v>
      </c>
      <c r="H102" s="895" t="s">
        <v>2203</v>
      </c>
      <c r="I102" s="896" t="s">
        <v>2175</v>
      </c>
      <c r="J102" s="897" t="s">
        <v>2386</v>
      </c>
      <c r="K102" s="1019" t="s">
        <v>2435</v>
      </c>
      <c r="L102" s="1019" t="s">
        <v>43</v>
      </c>
      <c r="M102" s="1020" t="s">
        <v>2499</v>
      </c>
      <c r="N102" s="900" t="s">
        <v>2500</v>
      </c>
      <c r="O102" s="898" t="s">
        <v>2373</v>
      </c>
      <c r="P102" s="898" t="s">
        <v>2501</v>
      </c>
      <c r="Q102" s="898" t="s">
        <v>2492</v>
      </c>
      <c r="R102" s="898" t="s">
        <v>2502</v>
      </c>
      <c r="S102" s="898"/>
      <c r="T102" s="898"/>
      <c r="U102" s="901" t="s">
        <v>2210</v>
      </c>
      <c r="V102" s="910">
        <v>4</v>
      </c>
      <c r="W102" s="911">
        <v>1.3333333333333333</v>
      </c>
      <c r="X102" s="1021"/>
      <c r="Y102" s="1022" t="s">
        <v>93</v>
      </c>
      <c r="Z102" s="1022" t="s">
        <v>93</v>
      </c>
      <c r="AA102" s="1023" t="s">
        <v>2454</v>
      </c>
      <c r="AB102" s="1024"/>
      <c r="AC102" s="1024"/>
      <c r="AD102" s="1024"/>
      <c r="AE102" s="1024"/>
      <c r="AF102" s="1024"/>
      <c r="AG102" s="1025"/>
      <c r="AI102" s="276">
        <v>8361</v>
      </c>
      <c r="AJ102" s="48">
        <v>8361</v>
      </c>
      <c r="AK102" s="1150" t="str">
        <f t="shared" si="24"/>
        <v>8361</v>
      </c>
      <c r="AL102" s="1150" t="str">
        <f t="shared" si="28"/>
        <v>да</v>
      </c>
      <c r="AM102" s="1150" t="e">
        <f t="shared" si="26"/>
        <v>#N/A</v>
      </c>
      <c r="AN102" s="262"/>
      <c r="AO102" s="12"/>
    </row>
    <row r="103" spans="1:41" s="872" customFormat="1" ht="79.5" thickBot="1" x14ac:dyDescent="0.3">
      <c r="A103" s="976" t="str">
        <f t="shared" si="21"/>
        <v>3335</v>
      </c>
      <c r="B103" s="977" t="str">
        <f t="shared" si="22"/>
        <v>333</v>
      </c>
      <c r="C103" s="919">
        <v>3</v>
      </c>
      <c r="D103" s="893">
        <v>3</v>
      </c>
      <c r="E103" s="893">
        <v>3</v>
      </c>
      <c r="F103" s="894">
        <v>5</v>
      </c>
      <c r="G103" s="877" t="str">
        <f t="shared" si="27"/>
        <v>3.3.3.5</v>
      </c>
      <c r="H103" s="895" t="s">
        <v>2203</v>
      </c>
      <c r="I103" s="896" t="s">
        <v>2175</v>
      </c>
      <c r="J103" s="921" t="s">
        <v>2386</v>
      </c>
      <c r="K103" s="978" t="s">
        <v>2435</v>
      </c>
      <c r="L103" s="979" t="s">
        <v>43</v>
      </c>
      <c r="M103" s="980" t="s">
        <v>2503</v>
      </c>
      <c r="N103" s="1047" t="s">
        <v>2504</v>
      </c>
      <c r="O103" s="898" t="s">
        <v>2373</v>
      </c>
      <c r="P103" s="1001" t="s">
        <v>2505</v>
      </c>
      <c r="Q103" s="898" t="s">
        <v>2492</v>
      </c>
      <c r="R103" s="898" t="s">
        <v>2506</v>
      </c>
      <c r="S103" s="898" t="s">
        <v>2507</v>
      </c>
      <c r="T103" s="898"/>
      <c r="U103" s="925" t="s">
        <v>2210</v>
      </c>
      <c r="V103" s="981">
        <v>4</v>
      </c>
      <c r="W103" s="982">
        <v>2.5</v>
      </c>
      <c r="X103" s="1028"/>
      <c r="Y103" s="985" t="s">
        <v>89</v>
      </c>
      <c r="Z103" s="985" t="s">
        <v>2508</v>
      </c>
      <c r="AA103" s="986" t="s">
        <v>2509</v>
      </c>
      <c r="AB103" s="987" t="s">
        <v>2036</v>
      </c>
      <c r="AC103" s="987" t="s">
        <v>1921</v>
      </c>
      <c r="AD103" s="987"/>
      <c r="AE103" s="987"/>
      <c r="AF103" s="987"/>
      <c r="AG103" s="1029"/>
      <c r="AI103" s="276">
        <v>8362</v>
      </c>
      <c r="AJ103" s="48">
        <v>8362</v>
      </c>
      <c r="AK103" s="1150" t="str">
        <f t="shared" si="24"/>
        <v>8362</v>
      </c>
      <c r="AL103" s="1150" t="str">
        <f t="shared" si="28"/>
        <v>да</v>
      </c>
      <c r="AM103" s="1150" t="str">
        <f t="shared" si="26"/>
        <v>3335</v>
      </c>
      <c r="AN103" s="262"/>
      <c r="AO103" s="12"/>
    </row>
    <row r="104" spans="1:41" s="872" customFormat="1" ht="48" hidden="1" thickBot="1" x14ac:dyDescent="0.3">
      <c r="A104" s="854" t="str">
        <f t="shared" si="21"/>
        <v>3337</v>
      </c>
      <c r="B104" s="855" t="str">
        <f t="shared" si="22"/>
        <v>333</v>
      </c>
      <c r="C104" s="893">
        <v>3</v>
      </c>
      <c r="D104" s="893">
        <v>3</v>
      </c>
      <c r="E104" s="893">
        <v>3</v>
      </c>
      <c r="F104" s="894">
        <v>7</v>
      </c>
      <c r="G104" s="877" t="str">
        <f t="shared" si="27"/>
        <v>3.3.3.7</v>
      </c>
      <c r="H104" s="895" t="s">
        <v>2203</v>
      </c>
      <c r="I104" s="896" t="s">
        <v>2175</v>
      </c>
      <c r="J104" s="897" t="s">
        <v>2386</v>
      </c>
      <c r="K104" s="995" t="s">
        <v>2435</v>
      </c>
      <c r="L104" s="995" t="s">
        <v>43</v>
      </c>
      <c r="M104" s="996" t="s">
        <v>2510</v>
      </c>
      <c r="N104" s="1048" t="s">
        <v>554</v>
      </c>
      <c r="O104" s="898"/>
      <c r="P104" s="1001"/>
      <c r="Q104" s="898"/>
      <c r="R104" s="898" t="s">
        <v>2511</v>
      </c>
      <c r="S104" s="898"/>
      <c r="T104" s="898"/>
      <c r="U104" s="901" t="s">
        <v>2210</v>
      </c>
      <c r="V104" s="865">
        <v>4</v>
      </c>
      <c r="W104" s="866">
        <v>1.3333333333333333</v>
      </c>
      <c r="X104" s="997"/>
      <c r="Y104" s="868" t="s">
        <v>93</v>
      </c>
      <c r="Z104" s="868" t="s">
        <v>93</v>
      </c>
      <c r="AA104" s="869" t="s">
        <v>2454</v>
      </c>
      <c r="AB104" s="870"/>
      <c r="AC104" s="870"/>
      <c r="AD104" s="870"/>
      <c r="AE104" s="870"/>
      <c r="AF104" s="870"/>
      <c r="AG104" s="871"/>
      <c r="AI104" s="276">
        <v>8363</v>
      </c>
      <c r="AJ104" s="48">
        <v>8363</v>
      </c>
      <c r="AK104" s="1150" t="str">
        <f t="shared" si="24"/>
        <v>8363</v>
      </c>
      <c r="AL104" s="1150" t="str">
        <f t="shared" si="28"/>
        <v>да</v>
      </c>
      <c r="AM104" s="1150" t="e">
        <f t="shared" si="26"/>
        <v>#N/A</v>
      </c>
      <c r="AN104" s="262"/>
      <c r="AO104" s="12"/>
    </row>
    <row r="105" spans="1:41" s="872" customFormat="1" ht="65.099999999999994" hidden="1" customHeight="1" x14ac:dyDescent="0.25">
      <c r="A105" s="873" t="str">
        <f t="shared" si="21"/>
        <v>3338</v>
      </c>
      <c r="B105" s="874" t="str">
        <f t="shared" si="22"/>
        <v>333</v>
      </c>
      <c r="C105" s="893">
        <v>3</v>
      </c>
      <c r="D105" s="893">
        <v>3</v>
      </c>
      <c r="E105" s="893">
        <v>3</v>
      </c>
      <c r="F105" s="894">
        <v>8</v>
      </c>
      <c r="G105" s="877" t="str">
        <f t="shared" si="27"/>
        <v>3.3.3.8</v>
      </c>
      <c r="H105" s="895" t="s">
        <v>2203</v>
      </c>
      <c r="I105" s="896" t="s">
        <v>2175</v>
      </c>
      <c r="J105" s="897" t="s">
        <v>2386</v>
      </c>
      <c r="K105" s="898" t="s">
        <v>2435</v>
      </c>
      <c r="L105" s="898" t="s">
        <v>43</v>
      </c>
      <c r="M105" s="899" t="s">
        <v>2512</v>
      </c>
      <c r="N105" s="1048" t="s">
        <v>2513</v>
      </c>
      <c r="O105" s="898" t="s">
        <v>2373</v>
      </c>
      <c r="P105" s="1001" t="s">
        <v>2514</v>
      </c>
      <c r="Q105" s="898" t="s">
        <v>2515</v>
      </c>
      <c r="R105" s="898"/>
      <c r="S105" s="898"/>
      <c r="T105" s="898"/>
      <c r="U105" s="901" t="s">
        <v>2210</v>
      </c>
      <c r="V105" s="865">
        <v>4</v>
      </c>
      <c r="W105" s="866">
        <v>1.3333333333333333</v>
      </c>
      <c r="X105" s="902"/>
      <c r="Y105" s="885" t="s">
        <v>93</v>
      </c>
      <c r="Z105" s="885" t="s">
        <v>93</v>
      </c>
      <c r="AA105" s="886" t="s">
        <v>2454</v>
      </c>
      <c r="AB105" s="887"/>
      <c r="AC105" s="887"/>
      <c r="AD105" s="887"/>
      <c r="AE105" s="887"/>
      <c r="AF105" s="887"/>
      <c r="AG105" s="888"/>
      <c r="AI105" s="1158"/>
      <c r="AJ105" s="1158"/>
      <c r="AK105" s="1150"/>
      <c r="AL105" s="1150"/>
      <c r="AM105" s="1150" t="e">
        <f t="shared" si="26"/>
        <v>#N/A</v>
      </c>
    </row>
    <row r="106" spans="1:41" s="872" customFormat="1" ht="47.25" hidden="1" x14ac:dyDescent="0.25">
      <c r="A106" s="873" t="str">
        <f t="shared" si="21"/>
        <v>3336</v>
      </c>
      <c r="B106" s="874" t="str">
        <f t="shared" si="22"/>
        <v>333</v>
      </c>
      <c r="C106" s="893">
        <v>3</v>
      </c>
      <c r="D106" s="893">
        <v>3</v>
      </c>
      <c r="E106" s="893">
        <v>3</v>
      </c>
      <c r="F106" s="894">
        <v>6</v>
      </c>
      <c r="G106" s="877" t="str">
        <f t="shared" si="27"/>
        <v>3.3.3.6</v>
      </c>
      <c r="H106" s="895" t="s">
        <v>2203</v>
      </c>
      <c r="I106" s="896" t="s">
        <v>2175</v>
      </c>
      <c r="J106" s="897" t="s">
        <v>2386</v>
      </c>
      <c r="K106" s="898" t="s">
        <v>2435</v>
      </c>
      <c r="L106" s="898" t="s">
        <v>43</v>
      </c>
      <c r="M106" s="899" t="s">
        <v>2516</v>
      </c>
      <c r="N106" s="1048"/>
      <c r="O106" s="898"/>
      <c r="P106" s="1001"/>
      <c r="Q106" s="898"/>
      <c r="R106" s="898"/>
      <c r="S106" s="898"/>
      <c r="T106" s="898"/>
      <c r="U106" s="901"/>
      <c r="V106" s="865">
        <v>4</v>
      </c>
      <c r="W106" s="866">
        <v>1.3333333333333333</v>
      </c>
      <c r="X106" s="902"/>
      <c r="Y106" s="885" t="s">
        <v>93</v>
      </c>
      <c r="Z106" s="885" t="s">
        <v>89</v>
      </c>
      <c r="AA106" s="886" t="s">
        <v>2517</v>
      </c>
      <c r="AB106" s="887" t="s">
        <v>2036</v>
      </c>
      <c r="AC106" s="887" t="s">
        <v>1921</v>
      </c>
      <c r="AD106" s="887"/>
      <c r="AE106" s="887"/>
      <c r="AF106" s="887"/>
      <c r="AG106" s="888"/>
      <c r="AI106" s="1158"/>
      <c r="AJ106" s="1158"/>
      <c r="AK106" s="1150"/>
      <c r="AL106" s="1150"/>
      <c r="AM106" s="1150" t="e">
        <f t="shared" si="26"/>
        <v>#N/A</v>
      </c>
    </row>
    <row r="107" spans="1:41" s="872" customFormat="1" ht="47.25" x14ac:dyDescent="0.25">
      <c r="A107" s="873" t="str">
        <f t="shared" si="21"/>
        <v>341a1</v>
      </c>
      <c r="B107" s="874" t="str">
        <f t="shared" si="22"/>
        <v>341a</v>
      </c>
      <c r="C107" s="893">
        <v>3</v>
      </c>
      <c r="D107" s="893">
        <v>4</v>
      </c>
      <c r="E107" s="893" t="s">
        <v>2518</v>
      </c>
      <c r="F107" s="894">
        <v>1</v>
      </c>
      <c r="G107" s="877" t="str">
        <f t="shared" si="27"/>
        <v>3.4.1a.1</v>
      </c>
      <c r="H107" s="895" t="s">
        <v>2174</v>
      </c>
      <c r="I107" s="896"/>
      <c r="J107" s="897" t="s">
        <v>2386</v>
      </c>
      <c r="K107" s="898" t="s">
        <v>2519</v>
      </c>
      <c r="L107" s="898" t="s">
        <v>44</v>
      </c>
      <c r="M107" s="899" t="s">
        <v>2520</v>
      </c>
      <c r="N107" s="1048" t="s">
        <v>2521</v>
      </c>
      <c r="O107" s="898" t="s">
        <v>2373</v>
      </c>
      <c r="P107" s="1001" t="s">
        <v>2522</v>
      </c>
      <c r="Q107" s="898" t="s">
        <v>2523</v>
      </c>
      <c r="R107" s="898" t="s">
        <v>2524</v>
      </c>
      <c r="S107" s="898"/>
      <c r="T107" s="898"/>
      <c r="U107" s="901"/>
      <c r="V107" s="890">
        <v>2</v>
      </c>
      <c r="W107" s="891">
        <v>1</v>
      </c>
      <c r="X107" s="903"/>
      <c r="Y107" s="885" t="s">
        <v>89</v>
      </c>
      <c r="Z107" s="885" t="s">
        <v>2525</v>
      </c>
      <c r="AA107" s="886" t="s">
        <v>2357</v>
      </c>
      <c r="AB107" s="887"/>
      <c r="AC107" s="887"/>
      <c r="AD107" s="887"/>
      <c r="AE107" s="887"/>
      <c r="AF107" s="887"/>
      <c r="AG107" s="888"/>
      <c r="AI107" s="1158"/>
      <c r="AJ107" s="1158"/>
      <c r="AK107" s="1150"/>
      <c r="AL107" s="1150"/>
      <c r="AM107" s="1150" t="str">
        <f t="shared" si="26"/>
        <v>341a1</v>
      </c>
    </row>
    <row r="108" spans="1:41" s="872" customFormat="1" ht="36.950000000000003" hidden="1" customHeight="1" x14ac:dyDescent="0.25">
      <c r="A108" s="873" t="str">
        <f t="shared" si="21"/>
        <v>341,12</v>
      </c>
      <c r="B108" s="874" t="str">
        <f t="shared" si="22"/>
        <v>341,1</v>
      </c>
      <c r="C108" s="893">
        <v>3</v>
      </c>
      <c r="D108" s="893">
        <v>4</v>
      </c>
      <c r="E108" s="893">
        <v>1.1000000000000001</v>
      </c>
      <c r="F108" s="894">
        <v>2</v>
      </c>
      <c r="G108" s="877" t="str">
        <f t="shared" si="27"/>
        <v>3.4.1,1.2</v>
      </c>
      <c r="H108" s="895" t="s">
        <v>2174</v>
      </c>
      <c r="I108" s="896"/>
      <c r="J108" s="897" t="s">
        <v>2386</v>
      </c>
      <c r="K108" s="898" t="s">
        <v>2519</v>
      </c>
      <c r="L108" s="898" t="s">
        <v>44</v>
      </c>
      <c r="M108" s="899" t="s">
        <v>2526</v>
      </c>
      <c r="N108" s="1048" t="s">
        <v>2527</v>
      </c>
      <c r="O108" s="898" t="s">
        <v>2373</v>
      </c>
      <c r="P108" s="1001" t="s">
        <v>2528</v>
      </c>
      <c r="Q108" s="898" t="s">
        <v>2529</v>
      </c>
      <c r="R108" s="898" t="s">
        <v>2530</v>
      </c>
      <c r="S108" s="898"/>
      <c r="T108" s="898"/>
      <c r="U108" s="901" t="s">
        <v>80</v>
      </c>
      <c r="V108" s="865" t="s">
        <v>2771</v>
      </c>
      <c r="W108" s="866" t="s">
        <v>2772</v>
      </c>
      <c r="X108" s="902"/>
      <c r="Y108" s="885" t="s">
        <v>93</v>
      </c>
      <c r="Z108" s="885" t="s">
        <v>93</v>
      </c>
      <c r="AA108" s="886" t="s">
        <v>2454</v>
      </c>
      <c r="AB108" s="887"/>
      <c r="AC108" s="887"/>
      <c r="AD108" s="887"/>
      <c r="AE108" s="887"/>
      <c r="AF108" s="887"/>
      <c r="AG108" s="888"/>
      <c r="AI108" s="1158"/>
      <c r="AJ108" s="1158"/>
      <c r="AK108" s="1150"/>
      <c r="AL108" s="1150"/>
      <c r="AM108" s="1150" t="e">
        <f t="shared" si="26"/>
        <v>#N/A</v>
      </c>
    </row>
    <row r="109" spans="1:41" s="872" customFormat="1" ht="63" hidden="1" x14ac:dyDescent="0.25">
      <c r="A109" s="873" t="str">
        <f t="shared" si="21"/>
        <v>341,13</v>
      </c>
      <c r="B109" s="874" t="str">
        <f t="shared" si="22"/>
        <v>341,1</v>
      </c>
      <c r="C109" s="893">
        <v>3</v>
      </c>
      <c r="D109" s="893">
        <v>4</v>
      </c>
      <c r="E109" s="893">
        <v>1.1000000000000001</v>
      </c>
      <c r="F109" s="894">
        <v>3</v>
      </c>
      <c r="G109" s="877" t="str">
        <f t="shared" si="27"/>
        <v>3.4.1,1.3</v>
      </c>
      <c r="H109" s="895" t="s">
        <v>2174</v>
      </c>
      <c r="I109" s="896"/>
      <c r="J109" s="897" t="s">
        <v>2386</v>
      </c>
      <c r="K109" s="898" t="s">
        <v>2519</v>
      </c>
      <c r="L109" s="898" t="s">
        <v>44</v>
      </c>
      <c r="M109" s="899" t="s">
        <v>2531</v>
      </c>
      <c r="N109" s="1048" t="s">
        <v>2532</v>
      </c>
      <c r="O109" s="898" t="s">
        <v>2373</v>
      </c>
      <c r="P109" s="1001" t="s">
        <v>2533</v>
      </c>
      <c r="Q109" s="898" t="s">
        <v>2529</v>
      </c>
      <c r="R109" s="898" t="s">
        <v>2534</v>
      </c>
      <c r="S109" s="898"/>
      <c r="T109" s="898"/>
      <c r="U109" s="901" t="s">
        <v>80</v>
      </c>
      <c r="V109" s="865" t="s">
        <v>2771</v>
      </c>
      <c r="W109" s="866" t="s">
        <v>2772</v>
      </c>
      <c r="X109" s="902"/>
      <c r="Y109" s="885" t="s">
        <v>93</v>
      </c>
      <c r="Z109" s="885" t="s">
        <v>93</v>
      </c>
      <c r="AA109" s="886" t="s">
        <v>2454</v>
      </c>
      <c r="AB109" s="887"/>
      <c r="AC109" s="887"/>
      <c r="AD109" s="887"/>
      <c r="AE109" s="887"/>
      <c r="AF109" s="887"/>
      <c r="AG109" s="888"/>
      <c r="AI109" s="1158"/>
      <c r="AJ109" s="1158"/>
      <c r="AK109" s="1150"/>
      <c r="AL109" s="1150"/>
      <c r="AM109" s="1150" t="e">
        <f t="shared" si="26"/>
        <v>#N/A</v>
      </c>
    </row>
    <row r="110" spans="1:41" s="872" customFormat="1" ht="63" hidden="1" x14ac:dyDescent="0.25">
      <c r="A110" s="873" t="str">
        <f t="shared" si="21"/>
        <v>341,14</v>
      </c>
      <c r="B110" s="874" t="str">
        <f t="shared" si="22"/>
        <v>341,1</v>
      </c>
      <c r="C110" s="893">
        <v>3</v>
      </c>
      <c r="D110" s="893">
        <v>4</v>
      </c>
      <c r="E110" s="893">
        <v>1.1000000000000001</v>
      </c>
      <c r="F110" s="894">
        <v>4</v>
      </c>
      <c r="G110" s="877" t="str">
        <f t="shared" si="27"/>
        <v>3.4.1,1.4</v>
      </c>
      <c r="H110" s="895" t="s">
        <v>2174</v>
      </c>
      <c r="I110" s="896"/>
      <c r="J110" s="897" t="s">
        <v>2386</v>
      </c>
      <c r="K110" s="898" t="s">
        <v>2519</v>
      </c>
      <c r="L110" s="898" t="s">
        <v>44</v>
      </c>
      <c r="M110" s="899" t="s">
        <v>2535</v>
      </c>
      <c r="N110" s="1048" t="s">
        <v>2536</v>
      </c>
      <c r="O110" s="898" t="s">
        <v>2373</v>
      </c>
      <c r="P110" s="1001" t="s">
        <v>2537</v>
      </c>
      <c r="Q110" s="898" t="s">
        <v>2538</v>
      </c>
      <c r="R110" s="898" t="s">
        <v>2539</v>
      </c>
      <c r="S110" s="898"/>
      <c r="T110" s="898"/>
      <c r="U110" s="901"/>
      <c r="V110" s="865" t="s">
        <v>2771</v>
      </c>
      <c r="W110" s="866" t="s">
        <v>2772</v>
      </c>
      <c r="X110" s="902"/>
      <c r="Y110" s="885" t="s">
        <v>93</v>
      </c>
      <c r="Z110" s="885" t="s">
        <v>93</v>
      </c>
      <c r="AA110" s="886" t="s">
        <v>2454</v>
      </c>
      <c r="AB110" s="887"/>
      <c r="AC110" s="887"/>
      <c r="AD110" s="887"/>
      <c r="AE110" s="887"/>
      <c r="AF110" s="887"/>
      <c r="AG110" s="888"/>
      <c r="AI110" s="1158"/>
      <c r="AJ110" s="1158"/>
      <c r="AK110" s="1150"/>
      <c r="AL110" s="1150"/>
      <c r="AM110" s="1150" t="e">
        <f t="shared" si="26"/>
        <v>#N/A</v>
      </c>
    </row>
    <row r="111" spans="1:41" s="872" customFormat="1" ht="63" hidden="1" x14ac:dyDescent="0.25">
      <c r="A111" s="873" t="str">
        <f t="shared" si="21"/>
        <v>341,15</v>
      </c>
      <c r="B111" s="874" t="str">
        <f t="shared" si="22"/>
        <v>341,1</v>
      </c>
      <c r="C111" s="893">
        <v>3</v>
      </c>
      <c r="D111" s="893">
        <v>4</v>
      </c>
      <c r="E111" s="893">
        <v>1.1000000000000001</v>
      </c>
      <c r="F111" s="894">
        <v>5</v>
      </c>
      <c r="G111" s="877" t="str">
        <f t="shared" si="27"/>
        <v>3.4.1,1.5</v>
      </c>
      <c r="H111" s="895" t="s">
        <v>2174</v>
      </c>
      <c r="I111" s="896"/>
      <c r="J111" s="897" t="s">
        <v>2386</v>
      </c>
      <c r="K111" s="898" t="s">
        <v>2519</v>
      </c>
      <c r="L111" s="898" t="s">
        <v>44</v>
      </c>
      <c r="M111" s="899" t="s">
        <v>2540</v>
      </c>
      <c r="N111" s="1048" t="s">
        <v>2541</v>
      </c>
      <c r="O111" s="898" t="s">
        <v>2373</v>
      </c>
      <c r="P111" s="1001" t="s">
        <v>2542</v>
      </c>
      <c r="Q111" s="898" t="s">
        <v>2543</v>
      </c>
      <c r="R111" s="898" t="s">
        <v>2544</v>
      </c>
      <c r="S111" s="898"/>
      <c r="T111" s="898"/>
      <c r="U111" s="901"/>
      <c r="V111" s="865" t="s">
        <v>2771</v>
      </c>
      <c r="W111" s="866" t="s">
        <v>2772</v>
      </c>
      <c r="X111" s="902"/>
      <c r="Y111" s="885" t="s">
        <v>93</v>
      </c>
      <c r="Z111" s="885" t="s">
        <v>93</v>
      </c>
      <c r="AA111" s="886" t="s">
        <v>2454</v>
      </c>
      <c r="AB111" s="887"/>
      <c r="AC111" s="887"/>
      <c r="AD111" s="887"/>
      <c r="AE111" s="887"/>
      <c r="AF111" s="887"/>
      <c r="AG111" s="888"/>
      <c r="AI111" s="1158"/>
      <c r="AJ111" s="1158"/>
      <c r="AK111" s="1150"/>
      <c r="AL111" s="1150"/>
      <c r="AM111" s="1150" t="e">
        <f t="shared" si="26"/>
        <v>#N/A</v>
      </c>
    </row>
    <row r="112" spans="1:41" s="872" customFormat="1" ht="78.75" hidden="1" x14ac:dyDescent="0.25">
      <c r="A112" s="873" t="str">
        <f t="shared" si="21"/>
        <v>341,16</v>
      </c>
      <c r="B112" s="874" t="str">
        <f t="shared" si="22"/>
        <v>341,1</v>
      </c>
      <c r="C112" s="893">
        <v>3</v>
      </c>
      <c r="D112" s="893">
        <v>4</v>
      </c>
      <c r="E112" s="893">
        <v>1.1000000000000001</v>
      </c>
      <c r="F112" s="894">
        <v>6</v>
      </c>
      <c r="G112" s="877" t="str">
        <f t="shared" si="27"/>
        <v>3.4.1,1.6</v>
      </c>
      <c r="H112" s="895" t="s">
        <v>2174</v>
      </c>
      <c r="I112" s="896"/>
      <c r="J112" s="897" t="s">
        <v>2386</v>
      </c>
      <c r="K112" s="898" t="s">
        <v>2519</v>
      </c>
      <c r="L112" s="898" t="s">
        <v>44</v>
      </c>
      <c r="M112" s="899" t="s">
        <v>2545</v>
      </c>
      <c r="N112" s="1048" t="s">
        <v>2546</v>
      </c>
      <c r="O112" s="898" t="s">
        <v>2373</v>
      </c>
      <c r="P112" s="1001" t="s">
        <v>2547</v>
      </c>
      <c r="Q112" s="898" t="s">
        <v>2548</v>
      </c>
      <c r="R112" s="898" t="s">
        <v>2549</v>
      </c>
      <c r="S112" s="898"/>
      <c r="T112" s="898"/>
      <c r="U112" s="901"/>
      <c r="V112" s="865" t="s">
        <v>2771</v>
      </c>
      <c r="W112" s="866" t="s">
        <v>2772</v>
      </c>
      <c r="X112" s="902"/>
      <c r="Y112" s="885" t="s">
        <v>93</v>
      </c>
      <c r="Z112" s="885" t="s">
        <v>93</v>
      </c>
      <c r="AA112" s="886" t="s">
        <v>2454</v>
      </c>
      <c r="AB112" s="887"/>
      <c r="AC112" s="887"/>
      <c r="AD112" s="887"/>
      <c r="AE112" s="887"/>
      <c r="AF112" s="887"/>
      <c r="AG112" s="888"/>
      <c r="AI112" s="1158"/>
      <c r="AJ112" s="1158"/>
      <c r="AK112" s="1150"/>
      <c r="AL112" s="1150"/>
      <c r="AM112" s="1150" t="e">
        <f t="shared" si="26"/>
        <v>#N/A</v>
      </c>
    </row>
    <row r="113" spans="1:39" s="872" customFormat="1" ht="63" hidden="1" x14ac:dyDescent="0.25">
      <c r="A113" s="873" t="str">
        <f t="shared" si="21"/>
        <v>341,17</v>
      </c>
      <c r="B113" s="874" t="str">
        <f t="shared" si="22"/>
        <v>341,1</v>
      </c>
      <c r="C113" s="893">
        <v>3</v>
      </c>
      <c r="D113" s="893">
        <v>4</v>
      </c>
      <c r="E113" s="893">
        <v>1.1000000000000001</v>
      </c>
      <c r="F113" s="894">
        <v>7</v>
      </c>
      <c r="G113" s="877" t="str">
        <f t="shared" si="27"/>
        <v>3.4.1,1.7</v>
      </c>
      <c r="H113" s="895" t="s">
        <v>2174</v>
      </c>
      <c r="I113" s="896"/>
      <c r="J113" s="897" t="s">
        <v>2386</v>
      </c>
      <c r="K113" s="898" t="s">
        <v>2519</v>
      </c>
      <c r="L113" s="898" t="s">
        <v>44</v>
      </c>
      <c r="M113" s="899" t="s">
        <v>2550</v>
      </c>
      <c r="N113" s="1048"/>
      <c r="O113" s="898"/>
      <c r="P113" s="1001" t="s">
        <v>2522</v>
      </c>
      <c r="Q113" s="898" t="s">
        <v>2523</v>
      </c>
      <c r="R113" s="898" t="s">
        <v>2524</v>
      </c>
      <c r="S113" s="898"/>
      <c r="T113" s="898"/>
      <c r="U113" s="901"/>
      <c r="V113" s="865" t="s">
        <v>2771</v>
      </c>
      <c r="W113" s="866" t="s">
        <v>2772</v>
      </c>
      <c r="X113" s="902"/>
      <c r="Y113" s="885" t="s">
        <v>93</v>
      </c>
      <c r="Z113" s="885" t="s">
        <v>93</v>
      </c>
      <c r="AA113" s="886" t="s">
        <v>2454</v>
      </c>
      <c r="AB113" s="887"/>
      <c r="AC113" s="887"/>
      <c r="AD113" s="887"/>
      <c r="AE113" s="887"/>
      <c r="AF113" s="887"/>
      <c r="AG113" s="888"/>
      <c r="AI113" s="1158"/>
      <c r="AJ113" s="1158"/>
      <c r="AK113" s="1150"/>
      <c r="AL113" s="1150"/>
      <c r="AM113" s="1150" t="e">
        <f t="shared" si="26"/>
        <v>#N/A</v>
      </c>
    </row>
    <row r="114" spans="1:39" s="872" customFormat="1" ht="47.25" x14ac:dyDescent="0.25">
      <c r="A114" s="873" t="str">
        <f t="shared" si="21"/>
        <v>341a8</v>
      </c>
      <c r="B114" s="874" t="str">
        <f t="shared" si="22"/>
        <v>341a</v>
      </c>
      <c r="C114" s="893">
        <v>3</v>
      </c>
      <c r="D114" s="893">
        <v>4</v>
      </c>
      <c r="E114" s="893" t="s">
        <v>2518</v>
      </c>
      <c r="F114" s="894">
        <v>8</v>
      </c>
      <c r="G114" s="877" t="str">
        <f t="shared" si="27"/>
        <v>3.4.1a.8</v>
      </c>
      <c r="H114" s="895" t="s">
        <v>2174</v>
      </c>
      <c r="I114" s="896"/>
      <c r="J114" s="897" t="s">
        <v>2386</v>
      </c>
      <c r="K114" s="898" t="s">
        <v>2519</v>
      </c>
      <c r="L114" s="898" t="s">
        <v>44</v>
      </c>
      <c r="M114" s="899" t="s">
        <v>2551</v>
      </c>
      <c r="N114" s="1048"/>
      <c r="O114" s="898"/>
      <c r="P114" s="1001"/>
      <c r="Q114" s="898"/>
      <c r="R114" s="898"/>
      <c r="S114" s="898"/>
      <c r="T114" s="898"/>
      <c r="U114" s="901"/>
      <c r="V114" s="890">
        <v>2</v>
      </c>
      <c r="W114" s="891">
        <v>1</v>
      </c>
      <c r="X114" s="903"/>
      <c r="Y114" s="885" t="s">
        <v>89</v>
      </c>
      <c r="Z114" s="885" t="s">
        <v>2525</v>
      </c>
      <c r="AA114" s="886" t="s">
        <v>2357</v>
      </c>
      <c r="AB114" s="887"/>
      <c r="AC114" s="887"/>
      <c r="AD114" s="887"/>
      <c r="AE114" s="887"/>
      <c r="AF114" s="887"/>
      <c r="AG114" s="888"/>
      <c r="AI114" s="1158"/>
      <c r="AJ114" s="1158"/>
      <c r="AK114" s="1150"/>
      <c r="AL114" s="1150"/>
      <c r="AM114" s="1150" t="str">
        <f t="shared" si="26"/>
        <v>341a8</v>
      </c>
    </row>
    <row r="115" spans="1:39" s="872" customFormat="1" ht="47.25" x14ac:dyDescent="0.25">
      <c r="A115" s="873" t="str">
        <f t="shared" si="21"/>
        <v>341b1</v>
      </c>
      <c r="B115" s="874" t="str">
        <f t="shared" si="22"/>
        <v>341b</v>
      </c>
      <c r="C115" s="893">
        <v>3</v>
      </c>
      <c r="D115" s="893">
        <v>4</v>
      </c>
      <c r="E115" s="893" t="s">
        <v>2552</v>
      </c>
      <c r="F115" s="894">
        <v>1</v>
      </c>
      <c r="G115" s="877" t="str">
        <f t="shared" si="27"/>
        <v>3.4.1b.1</v>
      </c>
      <c r="H115" s="895" t="s">
        <v>2174</v>
      </c>
      <c r="I115" s="896"/>
      <c r="J115" s="897" t="s">
        <v>2386</v>
      </c>
      <c r="K115" s="898" t="s">
        <v>2519</v>
      </c>
      <c r="L115" s="898" t="s">
        <v>264</v>
      </c>
      <c r="M115" s="899" t="s">
        <v>2553</v>
      </c>
      <c r="N115" s="1048"/>
      <c r="O115" s="898"/>
      <c r="P115" s="1001"/>
      <c r="Q115" s="898"/>
      <c r="R115" s="898"/>
      <c r="S115" s="898"/>
      <c r="T115" s="898"/>
      <c r="U115" s="901"/>
      <c r="V115" s="890">
        <v>3</v>
      </c>
      <c r="W115" s="891">
        <v>1</v>
      </c>
      <c r="X115" s="903"/>
      <c r="Y115" s="885" t="s">
        <v>89</v>
      </c>
      <c r="Z115" s="885" t="s">
        <v>2235</v>
      </c>
      <c r="AA115" s="886"/>
      <c r="AB115" s="887"/>
      <c r="AC115" s="887"/>
      <c r="AD115" s="887"/>
      <c r="AE115" s="887"/>
      <c r="AF115" s="887"/>
      <c r="AG115" s="888"/>
      <c r="AI115" s="1158"/>
      <c r="AJ115" s="1158"/>
      <c r="AK115" s="1150"/>
      <c r="AL115" s="1150"/>
      <c r="AM115" s="1150" t="str">
        <f t="shared" si="26"/>
        <v>341b1</v>
      </c>
    </row>
    <row r="116" spans="1:39" s="872" customFormat="1" ht="47.25" hidden="1" x14ac:dyDescent="0.25">
      <c r="A116" s="873" t="str">
        <f t="shared" si="21"/>
        <v>341b2</v>
      </c>
      <c r="B116" s="874" t="str">
        <f t="shared" si="22"/>
        <v>341b</v>
      </c>
      <c r="C116" s="893">
        <v>3</v>
      </c>
      <c r="D116" s="893">
        <v>4</v>
      </c>
      <c r="E116" s="893" t="s">
        <v>2552</v>
      </c>
      <c r="F116" s="894">
        <v>2</v>
      </c>
      <c r="G116" s="877" t="str">
        <f t="shared" si="27"/>
        <v>3.4.1b.2</v>
      </c>
      <c r="H116" s="895" t="s">
        <v>2174</v>
      </c>
      <c r="I116" s="896"/>
      <c r="J116" s="897" t="s">
        <v>2386</v>
      </c>
      <c r="K116" s="898" t="s">
        <v>2519</v>
      </c>
      <c r="L116" s="898" t="s">
        <v>264</v>
      </c>
      <c r="M116" s="899" t="s">
        <v>2554</v>
      </c>
      <c r="N116" s="1048"/>
      <c r="O116" s="898"/>
      <c r="P116" s="1001"/>
      <c r="Q116" s="898"/>
      <c r="R116" s="898"/>
      <c r="S116" s="898"/>
      <c r="T116" s="898"/>
      <c r="U116" s="901"/>
      <c r="V116" s="865">
        <v>3</v>
      </c>
      <c r="W116" s="866">
        <v>1</v>
      </c>
      <c r="X116" s="902"/>
      <c r="Y116" s="885" t="s">
        <v>93</v>
      </c>
      <c r="Z116" s="885" t="s">
        <v>2303</v>
      </c>
      <c r="AA116" s="886"/>
      <c r="AB116" s="887"/>
      <c r="AC116" s="887"/>
      <c r="AD116" s="887"/>
      <c r="AE116" s="887"/>
      <c r="AF116" s="887"/>
      <c r="AG116" s="888"/>
      <c r="AI116" s="1158"/>
      <c r="AJ116" s="1158"/>
      <c r="AK116" s="1150"/>
      <c r="AL116" s="1150"/>
      <c r="AM116" s="1150" t="e">
        <f t="shared" si="26"/>
        <v>#N/A</v>
      </c>
    </row>
    <row r="117" spans="1:39" s="872" customFormat="1" ht="42" hidden="1" customHeight="1" x14ac:dyDescent="0.25">
      <c r="A117" s="873" t="str">
        <f t="shared" si="21"/>
        <v>341b3</v>
      </c>
      <c r="B117" s="874" t="str">
        <f t="shared" si="22"/>
        <v>341b</v>
      </c>
      <c r="C117" s="893">
        <v>3</v>
      </c>
      <c r="D117" s="893">
        <v>4</v>
      </c>
      <c r="E117" s="893" t="s">
        <v>2552</v>
      </c>
      <c r="F117" s="894">
        <v>3</v>
      </c>
      <c r="G117" s="877" t="str">
        <f t="shared" si="27"/>
        <v>3.4.1b.3</v>
      </c>
      <c r="H117" s="895" t="s">
        <v>2174</v>
      </c>
      <c r="I117" s="896"/>
      <c r="J117" s="897" t="s">
        <v>2386</v>
      </c>
      <c r="K117" s="898" t="s">
        <v>2519</v>
      </c>
      <c r="L117" s="898" t="s">
        <v>264</v>
      </c>
      <c r="M117" s="899" t="s">
        <v>2555</v>
      </c>
      <c r="N117" s="1048"/>
      <c r="O117" s="898"/>
      <c r="P117" s="1001"/>
      <c r="Q117" s="898"/>
      <c r="R117" s="898"/>
      <c r="S117" s="898"/>
      <c r="T117" s="898"/>
      <c r="U117" s="901"/>
      <c r="V117" s="865">
        <v>3</v>
      </c>
      <c r="W117" s="866">
        <v>1</v>
      </c>
      <c r="X117" s="902"/>
      <c r="Y117" s="885" t="s">
        <v>93</v>
      </c>
      <c r="Z117" s="885" t="s">
        <v>2303</v>
      </c>
      <c r="AA117" s="886" t="s">
        <v>2556</v>
      </c>
      <c r="AB117" s="887"/>
      <c r="AC117" s="887"/>
      <c r="AD117" s="887"/>
      <c r="AE117" s="887"/>
      <c r="AF117" s="887"/>
      <c r="AG117" s="888"/>
      <c r="AI117" s="1158"/>
      <c r="AJ117" s="1158"/>
      <c r="AK117" s="1150"/>
      <c r="AL117" s="1150"/>
      <c r="AM117" s="1150" t="e">
        <f t="shared" si="26"/>
        <v>#N/A</v>
      </c>
    </row>
    <row r="118" spans="1:39" s="872" customFormat="1" ht="47.25" hidden="1" x14ac:dyDescent="0.25">
      <c r="A118" s="873" t="str">
        <f t="shared" si="21"/>
        <v>341b4</v>
      </c>
      <c r="B118" s="874" t="str">
        <f t="shared" si="22"/>
        <v>341b</v>
      </c>
      <c r="C118" s="893">
        <v>3</v>
      </c>
      <c r="D118" s="893">
        <v>4</v>
      </c>
      <c r="E118" s="893" t="s">
        <v>2552</v>
      </c>
      <c r="F118" s="894">
        <v>4</v>
      </c>
      <c r="G118" s="877" t="str">
        <f t="shared" si="27"/>
        <v>3.4.1b.4</v>
      </c>
      <c r="H118" s="895" t="s">
        <v>2174</v>
      </c>
      <c r="I118" s="896"/>
      <c r="J118" s="897" t="s">
        <v>2386</v>
      </c>
      <c r="K118" s="898" t="s">
        <v>2519</v>
      </c>
      <c r="L118" s="898" t="s">
        <v>264</v>
      </c>
      <c r="M118" s="899" t="s">
        <v>2557</v>
      </c>
      <c r="N118" s="1048"/>
      <c r="O118" s="898"/>
      <c r="P118" s="1001"/>
      <c r="Q118" s="898"/>
      <c r="R118" s="898"/>
      <c r="S118" s="898"/>
      <c r="T118" s="898"/>
      <c r="U118" s="901"/>
      <c r="V118" s="865">
        <v>3</v>
      </c>
      <c r="W118" s="866">
        <v>1</v>
      </c>
      <c r="X118" s="902"/>
      <c r="Y118" s="885" t="s">
        <v>93</v>
      </c>
      <c r="Z118" s="885" t="s">
        <v>2303</v>
      </c>
      <c r="AA118" s="886"/>
      <c r="AB118" s="887"/>
      <c r="AC118" s="887"/>
      <c r="AD118" s="887"/>
      <c r="AE118" s="887"/>
      <c r="AF118" s="887"/>
      <c r="AG118" s="888"/>
      <c r="AI118" s="1158"/>
      <c r="AJ118" s="1158"/>
      <c r="AK118" s="1150"/>
      <c r="AL118" s="1150"/>
      <c r="AM118" s="1150" t="e">
        <f t="shared" si="26"/>
        <v>#N/A</v>
      </c>
    </row>
    <row r="119" spans="1:39" s="872" customFormat="1" ht="35.1" customHeight="1" x14ac:dyDescent="0.25">
      <c r="A119" s="873" t="str">
        <f t="shared" si="21"/>
        <v>341b5</v>
      </c>
      <c r="B119" s="874" t="str">
        <f t="shared" si="22"/>
        <v>341b</v>
      </c>
      <c r="C119" s="893">
        <v>3</v>
      </c>
      <c r="D119" s="893">
        <v>4</v>
      </c>
      <c r="E119" s="893" t="s">
        <v>2552</v>
      </c>
      <c r="F119" s="894">
        <v>5</v>
      </c>
      <c r="G119" s="877" t="str">
        <f t="shared" si="27"/>
        <v>3.4.1b.5</v>
      </c>
      <c r="H119" s="895" t="s">
        <v>2174</v>
      </c>
      <c r="I119" s="896"/>
      <c r="J119" s="897" t="s">
        <v>2386</v>
      </c>
      <c r="K119" s="898" t="s">
        <v>2519</v>
      </c>
      <c r="L119" s="898" t="s">
        <v>264</v>
      </c>
      <c r="M119" s="899" t="s">
        <v>2558</v>
      </c>
      <c r="N119" s="1048"/>
      <c r="O119" s="898"/>
      <c r="P119" s="1001"/>
      <c r="Q119" s="898"/>
      <c r="R119" s="898"/>
      <c r="S119" s="898"/>
      <c r="T119" s="898"/>
      <c r="U119" s="901"/>
      <c r="V119" s="890">
        <v>3</v>
      </c>
      <c r="W119" s="891">
        <v>1</v>
      </c>
      <c r="X119" s="903"/>
      <c r="Y119" s="885" t="s">
        <v>89</v>
      </c>
      <c r="Z119" s="885" t="s">
        <v>2235</v>
      </c>
      <c r="AA119" s="886"/>
      <c r="AB119" s="887"/>
      <c r="AC119" s="887"/>
      <c r="AD119" s="887"/>
      <c r="AE119" s="887"/>
      <c r="AF119" s="887"/>
      <c r="AG119" s="888"/>
      <c r="AI119" s="1158"/>
      <c r="AJ119" s="1158"/>
      <c r="AK119" s="1150"/>
      <c r="AL119" s="1150"/>
      <c r="AM119" s="1150" t="str">
        <f t="shared" si="26"/>
        <v>341b5</v>
      </c>
    </row>
    <row r="120" spans="1:39" s="872" customFormat="1" ht="47.25" hidden="1" x14ac:dyDescent="0.25">
      <c r="A120" s="873" t="str">
        <f t="shared" si="21"/>
        <v>341b6</v>
      </c>
      <c r="B120" s="874" t="str">
        <f t="shared" si="22"/>
        <v>341b</v>
      </c>
      <c r="C120" s="893">
        <v>3</v>
      </c>
      <c r="D120" s="893">
        <v>4</v>
      </c>
      <c r="E120" s="893" t="s">
        <v>2552</v>
      </c>
      <c r="F120" s="894">
        <v>6</v>
      </c>
      <c r="G120" s="877" t="str">
        <f t="shared" si="27"/>
        <v>3.4.1b.6</v>
      </c>
      <c r="H120" s="895" t="s">
        <v>2174</v>
      </c>
      <c r="I120" s="896"/>
      <c r="J120" s="897" t="s">
        <v>2386</v>
      </c>
      <c r="K120" s="898" t="s">
        <v>2519</v>
      </c>
      <c r="L120" s="898" t="s">
        <v>264</v>
      </c>
      <c r="M120" s="1049" t="s">
        <v>2559</v>
      </c>
      <c r="N120" s="1048"/>
      <c r="O120" s="898"/>
      <c r="P120" s="1001"/>
      <c r="Q120" s="898"/>
      <c r="R120" s="898"/>
      <c r="S120" s="898"/>
      <c r="T120" s="898"/>
      <c r="U120" s="901"/>
      <c r="V120" s="865">
        <v>3</v>
      </c>
      <c r="W120" s="866">
        <v>1</v>
      </c>
      <c r="X120" s="902"/>
      <c r="Y120" s="885" t="s">
        <v>93</v>
      </c>
      <c r="Z120" s="885" t="s">
        <v>89</v>
      </c>
      <c r="AA120" s="886"/>
      <c r="AB120" s="887"/>
      <c r="AC120" s="887"/>
      <c r="AD120" s="887"/>
      <c r="AE120" s="887"/>
      <c r="AF120" s="887"/>
      <c r="AG120" s="888"/>
      <c r="AI120" s="1158"/>
      <c r="AJ120" s="1158"/>
      <c r="AK120" s="1150"/>
      <c r="AL120" s="1150"/>
      <c r="AM120" s="1150" t="e">
        <f t="shared" si="26"/>
        <v>#N/A</v>
      </c>
    </row>
    <row r="121" spans="1:39" s="872" customFormat="1" ht="63" x14ac:dyDescent="0.25">
      <c r="A121" s="873" t="str">
        <f t="shared" si="21"/>
        <v>341b7</v>
      </c>
      <c r="B121" s="874" t="str">
        <f t="shared" si="22"/>
        <v>341b</v>
      </c>
      <c r="C121" s="893">
        <v>3</v>
      </c>
      <c r="D121" s="893">
        <v>4</v>
      </c>
      <c r="E121" s="893" t="s">
        <v>2552</v>
      </c>
      <c r="F121" s="894">
        <v>7</v>
      </c>
      <c r="G121" s="877" t="str">
        <f t="shared" si="27"/>
        <v>3.4.1b.7</v>
      </c>
      <c r="H121" s="895" t="s">
        <v>2174</v>
      </c>
      <c r="I121" s="896"/>
      <c r="J121" s="897" t="s">
        <v>2386</v>
      </c>
      <c r="K121" s="898" t="s">
        <v>2519</v>
      </c>
      <c r="L121" s="898" t="s">
        <v>264</v>
      </c>
      <c r="M121" s="1049" t="s">
        <v>2560</v>
      </c>
      <c r="N121" s="1048"/>
      <c r="O121" s="898"/>
      <c r="P121" s="1001"/>
      <c r="Q121" s="898"/>
      <c r="R121" s="898"/>
      <c r="S121" s="898"/>
      <c r="T121" s="898"/>
      <c r="U121" s="901"/>
      <c r="V121" s="890">
        <v>3</v>
      </c>
      <c r="W121" s="891">
        <v>1</v>
      </c>
      <c r="X121" s="953"/>
      <c r="Y121" s="885" t="s">
        <v>89</v>
      </c>
      <c r="Z121" s="885" t="s">
        <v>2235</v>
      </c>
      <c r="AA121" s="886"/>
      <c r="AB121" s="887"/>
      <c r="AC121" s="887"/>
      <c r="AD121" s="887"/>
      <c r="AE121" s="887"/>
      <c r="AF121" s="887"/>
      <c r="AG121" s="888"/>
      <c r="AI121" s="1158"/>
      <c r="AJ121" s="1158"/>
      <c r="AK121" s="1150"/>
      <c r="AL121" s="1150"/>
      <c r="AM121" s="1150" t="str">
        <f t="shared" si="26"/>
        <v>341b7</v>
      </c>
    </row>
    <row r="122" spans="1:39" s="872" customFormat="1" ht="47.25" x14ac:dyDescent="0.25">
      <c r="A122" s="873" t="str">
        <f t="shared" si="21"/>
        <v>341c1</v>
      </c>
      <c r="B122" s="874" t="str">
        <f t="shared" si="22"/>
        <v>341c</v>
      </c>
      <c r="C122" s="893">
        <v>3</v>
      </c>
      <c r="D122" s="893">
        <v>4</v>
      </c>
      <c r="E122" s="893" t="s">
        <v>2561</v>
      </c>
      <c r="F122" s="894">
        <v>1</v>
      </c>
      <c r="G122" s="877" t="str">
        <f t="shared" si="27"/>
        <v>3.4.1c.1</v>
      </c>
      <c r="H122" s="895" t="s">
        <v>2174</v>
      </c>
      <c r="I122" s="896"/>
      <c r="J122" s="897" t="s">
        <v>2386</v>
      </c>
      <c r="K122" s="898" t="s">
        <v>2519</v>
      </c>
      <c r="L122" s="898" t="s">
        <v>265</v>
      </c>
      <c r="M122" s="1050" t="s">
        <v>2562</v>
      </c>
      <c r="N122" s="1048"/>
      <c r="O122" s="898"/>
      <c r="P122" s="1001"/>
      <c r="Q122" s="898"/>
      <c r="R122" s="898"/>
      <c r="S122" s="898"/>
      <c r="T122" s="898"/>
      <c r="U122" s="901"/>
      <c r="V122" s="890">
        <v>2</v>
      </c>
      <c r="W122" s="891">
        <v>1</v>
      </c>
      <c r="X122" s="903"/>
      <c r="Y122" s="885" t="s">
        <v>89</v>
      </c>
      <c r="Z122" s="885" t="s">
        <v>2563</v>
      </c>
      <c r="AA122" s="886"/>
      <c r="AB122" s="887"/>
      <c r="AC122" s="887"/>
      <c r="AD122" s="887"/>
      <c r="AE122" s="887"/>
      <c r="AF122" s="887"/>
      <c r="AG122" s="888"/>
      <c r="AI122" s="1158"/>
      <c r="AJ122" s="1158"/>
      <c r="AK122" s="1150"/>
      <c r="AL122" s="1150"/>
      <c r="AM122" s="1150" t="str">
        <f t="shared" si="26"/>
        <v>341c1</v>
      </c>
    </row>
    <row r="123" spans="1:39" s="872" customFormat="1" ht="47.25" x14ac:dyDescent="0.25">
      <c r="A123" s="873" t="str">
        <f t="shared" si="21"/>
        <v>341c2</v>
      </c>
      <c r="B123" s="874" t="str">
        <f t="shared" si="22"/>
        <v>341c</v>
      </c>
      <c r="C123" s="893">
        <v>3</v>
      </c>
      <c r="D123" s="893">
        <v>4</v>
      </c>
      <c r="E123" s="893" t="s">
        <v>2561</v>
      </c>
      <c r="F123" s="894">
        <v>2</v>
      </c>
      <c r="G123" s="877" t="str">
        <f t="shared" si="27"/>
        <v>3.4.1c.2</v>
      </c>
      <c r="H123" s="895" t="s">
        <v>2174</v>
      </c>
      <c r="I123" s="896"/>
      <c r="J123" s="897" t="s">
        <v>2386</v>
      </c>
      <c r="K123" s="898" t="s">
        <v>2519</v>
      </c>
      <c r="L123" s="898" t="s">
        <v>265</v>
      </c>
      <c r="M123" s="1049" t="s">
        <v>2564</v>
      </c>
      <c r="N123" s="1048"/>
      <c r="O123" s="898"/>
      <c r="P123" s="1001"/>
      <c r="Q123" s="898"/>
      <c r="R123" s="898"/>
      <c r="S123" s="898"/>
      <c r="T123" s="898"/>
      <c r="U123" s="901"/>
      <c r="V123" s="890">
        <v>2</v>
      </c>
      <c r="W123" s="891">
        <v>1</v>
      </c>
      <c r="X123" s="903"/>
      <c r="Y123" s="885" t="s">
        <v>89</v>
      </c>
      <c r="Z123" s="885" t="s">
        <v>2563</v>
      </c>
      <c r="AA123" s="886"/>
      <c r="AB123" s="887"/>
      <c r="AC123" s="887"/>
      <c r="AD123" s="887"/>
      <c r="AE123" s="887"/>
      <c r="AF123" s="887"/>
      <c r="AG123" s="888"/>
      <c r="AI123" s="1158"/>
      <c r="AJ123" s="1158"/>
      <c r="AK123" s="1150"/>
      <c r="AL123" s="1150"/>
      <c r="AM123" s="1150" t="str">
        <f t="shared" si="26"/>
        <v>341c2</v>
      </c>
    </row>
    <row r="124" spans="1:39" s="872" customFormat="1" ht="78.75" hidden="1" x14ac:dyDescent="0.25">
      <c r="A124" s="873" t="str">
        <f t="shared" si="21"/>
        <v>341c3</v>
      </c>
      <c r="B124" s="874" t="str">
        <f t="shared" si="22"/>
        <v>341c</v>
      </c>
      <c r="C124" s="893">
        <v>3</v>
      </c>
      <c r="D124" s="893">
        <v>4</v>
      </c>
      <c r="E124" s="893" t="s">
        <v>2561</v>
      </c>
      <c r="F124" s="894">
        <v>3</v>
      </c>
      <c r="G124" s="877" t="str">
        <f t="shared" si="27"/>
        <v>3.4.1c.3</v>
      </c>
      <c r="H124" s="895" t="s">
        <v>2174</v>
      </c>
      <c r="I124" s="896"/>
      <c r="J124" s="897" t="s">
        <v>2386</v>
      </c>
      <c r="K124" s="898" t="s">
        <v>2519</v>
      </c>
      <c r="L124" s="898" t="s">
        <v>265</v>
      </c>
      <c r="M124" s="1051" t="s">
        <v>2565</v>
      </c>
      <c r="N124" s="1048"/>
      <c r="O124" s="898"/>
      <c r="P124" s="1001"/>
      <c r="Q124" s="898"/>
      <c r="R124" s="898"/>
      <c r="S124" s="898"/>
      <c r="T124" s="898"/>
      <c r="U124" s="901"/>
      <c r="V124" s="865">
        <v>2</v>
      </c>
      <c r="W124" s="866">
        <v>1</v>
      </c>
      <c r="X124" s="902"/>
      <c r="Y124" s="885" t="s">
        <v>93</v>
      </c>
      <c r="Z124" s="885" t="s">
        <v>89</v>
      </c>
      <c r="AA124" s="886"/>
      <c r="AB124" s="887"/>
      <c r="AC124" s="887"/>
      <c r="AD124" s="887"/>
      <c r="AE124" s="887"/>
      <c r="AF124" s="887"/>
      <c r="AG124" s="888"/>
      <c r="AI124" s="1158"/>
      <c r="AJ124" s="1158"/>
      <c r="AK124" s="1150"/>
      <c r="AL124" s="1150"/>
      <c r="AM124" s="1150" t="e">
        <f t="shared" si="26"/>
        <v>#N/A</v>
      </c>
    </row>
    <row r="125" spans="1:39" s="872" customFormat="1" ht="63" x14ac:dyDescent="0.25">
      <c r="A125" s="873" t="str">
        <f t="shared" si="21"/>
        <v>351a1</v>
      </c>
      <c r="B125" s="874" t="str">
        <f t="shared" si="22"/>
        <v>351a</v>
      </c>
      <c r="C125" s="893">
        <v>3</v>
      </c>
      <c r="D125" s="893">
        <v>5</v>
      </c>
      <c r="E125" s="893" t="s">
        <v>2518</v>
      </c>
      <c r="F125" s="894">
        <v>1</v>
      </c>
      <c r="G125" s="877" t="str">
        <f t="shared" si="27"/>
        <v>3.5.1a.1</v>
      </c>
      <c r="H125" s="895" t="s">
        <v>2174</v>
      </c>
      <c r="I125" s="896"/>
      <c r="J125" s="897" t="s">
        <v>2386</v>
      </c>
      <c r="K125" s="898" t="s">
        <v>2566</v>
      </c>
      <c r="L125" s="898" t="s">
        <v>45</v>
      </c>
      <c r="M125" s="899" t="s">
        <v>2567</v>
      </c>
      <c r="N125" s="1048" t="s">
        <v>2568</v>
      </c>
      <c r="O125" s="898" t="s">
        <v>2373</v>
      </c>
      <c r="P125" s="1001" t="s">
        <v>2569</v>
      </c>
      <c r="Q125" s="898" t="s">
        <v>2570</v>
      </c>
      <c r="R125" s="898" t="s">
        <v>2571</v>
      </c>
      <c r="S125" s="898"/>
      <c r="T125" s="898"/>
      <c r="U125" s="901" t="s">
        <v>80</v>
      </c>
      <c r="V125" s="890">
        <v>3</v>
      </c>
      <c r="W125" s="891">
        <v>0.5</v>
      </c>
      <c r="X125" s="903"/>
      <c r="Y125" s="885" t="s">
        <v>89</v>
      </c>
      <c r="Z125" s="885" t="s">
        <v>2572</v>
      </c>
      <c r="AA125" s="886"/>
      <c r="AB125" s="887"/>
      <c r="AC125" s="887"/>
      <c r="AD125" s="887"/>
      <c r="AE125" s="887"/>
      <c r="AF125" s="887"/>
      <c r="AG125" s="888"/>
      <c r="AI125" s="1158"/>
      <c r="AJ125" s="1158"/>
      <c r="AK125" s="1150"/>
      <c r="AL125" s="1150"/>
      <c r="AM125" s="1150" t="str">
        <f t="shared" si="26"/>
        <v>351a1</v>
      </c>
    </row>
    <row r="126" spans="1:39" s="872" customFormat="1" ht="63" x14ac:dyDescent="0.25">
      <c r="A126" s="873" t="str">
        <f t="shared" si="21"/>
        <v>351a2</v>
      </c>
      <c r="B126" s="874" t="str">
        <f t="shared" si="22"/>
        <v>351a</v>
      </c>
      <c r="C126" s="893">
        <v>3</v>
      </c>
      <c r="D126" s="893">
        <v>5</v>
      </c>
      <c r="E126" s="893" t="s">
        <v>2518</v>
      </c>
      <c r="F126" s="894">
        <v>2</v>
      </c>
      <c r="G126" s="877" t="str">
        <f t="shared" si="27"/>
        <v>3.5.1a.2</v>
      </c>
      <c r="H126" s="895" t="s">
        <v>2174</v>
      </c>
      <c r="I126" s="896"/>
      <c r="J126" s="897" t="s">
        <v>2386</v>
      </c>
      <c r="K126" s="898" t="s">
        <v>2566</v>
      </c>
      <c r="L126" s="898" t="s">
        <v>45</v>
      </c>
      <c r="M126" s="990" t="s">
        <v>2573</v>
      </c>
      <c r="N126" s="1048" t="s">
        <v>2574</v>
      </c>
      <c r="O126" s="898" t="s">
        <v>2373</v>
      </c>
      <c r="P126" s="1001" t="s">
        <v>2575</v>
      </c>
      <c r="Q126" s="898" t="s">
        <v>2576</v>
      </c>
      <c r="R126" s="898" t="s">
        <v>2577</v>
      </c>
      <c r="S126" s="898"/>
      <c r="T126" s="898"/>
      <c r="U126" s="901" t="s">
        <v>80</v>
      </c>
      <c r="V126" s="890">
        <v>3</v>
      </c>
      <c r="W126" s="891">
        <v>1.5</v>
      </c>
      <c r="X126" s="903"/>
      <c r="Y126" s="885" t="s">
        <v>89</v>
      </c>
      <c r="Z126" s="885" t="s">
        <v>2235</v>
      </c>
      <c r="AA126" s="886"/>
      <c r="AB126" s="887"/>
      <c r="AC126" s="887"/>
      <c r="AD126" s="887"/>
      <c r="AE126" s="887"/>
      <c r="AF126" s="887"/>
      <c r="AG126" s="888"/>
      <c r="AI126" s="1158"/>
      <c r="AJ126" s="1158"/>
      <c r="AK126" s="1150"/>
      <c r="AL126" s="1150"/>
      <c r="AM126" s="1150" t="str">
        <f t="shared" si="26"/>
        <v>351a2</v>
      </c>
    </row>
    <row r="127" spans="1:39" s="872" customFormat="1" ht="47.25" hidden="1" x14ac:dyDescent="0.25">
      <c r="A127" s="873" t="str">
        <f t="shared" ref="A127:A190" si="29">CONCATENATE(C127,D127,E127,F127)</f>
        <v>351a3</v>
      </c>
      <c r="B127" s="874" t="str">
        <f t="shared" si="22"/>
        <v>351a</v>
      </c>
      <c r="C127" s="893">
        <v>3</v>
      </c>
      <c r="D127" s="893">
        <v>5</v>
      </c>
      <c r="E127" s="893" t="s">
        <v>2518</v>
      </c>
      <c r="F127" s="894">
        <v>3</v>
      </c>
      <c r="G127" s="877" t="str">
        <f t="shared" si="27"/>
        <v>3.5.1a.3</v>
      </c>
      <c r="H127" s="895" t="s">
        <v>2174</v>
      </c>
      <c r="I127" s="896"/>
      <c r="J127" s="897" t="s">
        <v>2386</v>
      </c>
      <c r="K127" s="898" t="s">
        <v>2566</v>
      </c>
      <c r="L127" s="898" t="s">
        <v>45</v>
      </c>
      <c r="M127" s="899" t="s">
        <v>2578</v>
      </c>
      <c r="N127" s="1048"/>
      <c r="O127" s="898"/>
      <c r="P127" s="1001"/>
      <c r="Q127" s="898"/>
      <c r="R127" s="898"/>
      <c r="S127" s="898"/>
      <c r="T127" s="898"/>
      <c r="U127" s="901"/>
      <c r="V127" s="865">
        <v>3</v>
      </c>
      <c r="W127" s="866">
        <v>1</v>
      </c>
      <c r="X127" s="902"/>
      <c r="Y127" s="885" t="s">
        <v>93</v>
      </c>
      <c r="Z127" s="885" t="s">
        <v>89</v>
      </c>
      <c r="AA127" s="886"/>
      <c r="AB127" s="887"/>
      <c r="AC127" s="887"/>
      <c r="AD127" s="887"/>
      <c r="AE127" s="887"/>
      <c r="AF127" s="887"/>
      <c r="AG127" s="888"/>
      <c r="AI127" s="1158"/>
      <c r="AJ127" s="1158"/>
      <c r="AK127" s="1150"/>
      <c r="AL127" s="1150"/>
      <c r="AM127" s="1150" t="e">
        <f t="shared" si="26"/>
        <v>#N/A</v>
      </c>
    </row>
    <row r="128" spans="1:39" s="872" customFormat="1" ht="47.25" x14ac:dyDescent="0.25">
      <c r="A128" s="873" t="str">
        <f t="shared" si="29"/>
        <v>351a4</v>
      </c>
      <c r="B128" s="874" t="str">
        <f t="shared" ref="B128:B190" si="30">CONCATENATE(C128,D128,E128)</f>
        <v>351a</v>
      </c>
      <c r="C128" s="893">
        <v>3</v>
      </c>
      <c r="D128" s="893">
        <v>5</v>
      </c>
      <c r="E128" s="893" t="s">
        <v>2518</v>
      </c>
      <c r="F128" s="894">
        <v>4</v>
      </c>
      <c r="G128" s="877" t="str">
        <f t="shared" si="27"/>
        <v>3.5.1a.4</v>
      </c>
      <c r="H128" s="895" t="s">
        <v>2174</v>
      </c>
      <c r="I128" s="896"/>
      <c r="J128" s="897" t="s">
        <v>2386</v>
      </c>
      <c r="K128" s="898" t="s">
        <v>2566</v>
      </c>
      <c r="L128" s="898" t="s">
        <v>45</v>
      </c>
      <c r="M128" s="899" t="s">
        <v>2579</v>
      </c>
      <c r="N128" s="1048"/>
      <c r="O128" s="898"/>
      <c r="P128" s="1001"/>
      <c r="Q128" s="898"/>
      <c r="R128" s="898"/>
      <c r="S128" s="898"/>
      <c r="T128" s="898"/>
      <c r="U128" s="901"/>
      <c r="V128" s="890">
        <v>3</v>
      </c>
      <c r="W128" s="891">
        <v>1</v>
      </c>
      <c r="X128" s="903"/>
      <c r="Y128" s="885" t="s">
        <v>89</v>
      </c>
      <c r="Z128" s="885" t="s">
        <v>2235</v>
      </c>
      <c r="AA128" s="886"/>
      <c r="AB128" s="887"/>
      <c r="AC128" s="887"/>
      <c r="AD128" s="887"/>
      <c r="AE128" s="887"/>
      <c r="AF128" s="887"/>
      <c r="AG128" s="888"/>
      <c r="AI128" s="1158"/>
      <c r="AJ128" s="1158"/>
      <c r="AK128" s="1150"/>
      <c r="AL128" s="1150"/>
      <c r="AM128" s="1150" t="str">
        <f t="shared" si="26"/>
        <v>351a4</v>
      </c>
    </row>
    <row r="129" spans="1:39" s="872" customFormat="1" ht="47.25" x14ac:dyDescent="0.25">
      <c r="A129" s="873" t="str">
        <f t="shared" si="29"/>
        <v>351b1</v>
      </c>
      <c r="B129" s="874" t="str">
        <f t="shared" si="30"/>
        <v>351b</v>
      </c>
      <c r="C129" s="893">
        <v>3</v>
      </c>
      <c r="D129" s="893">
        <v>5</v>
      </c>
      <c r="E129" s="893" t="s">
        <v>2552</v>
      </c>
      <c r="F129" s="894">
        <v>1</v>
      </c>
      <c r="G129" s="877" t="str">
        <f t="shared" si="27"/>
        <v>3.5.1b.1</v>
      </c>
      <c r="H129" s="895" t="s">
        <v>2174</v>
      </c>
      <c r="I129" s="896"/>
      <c r="J129" s="897" t="s">
        <v>2386</v>
      </c>
      <c r="K129" s="898" t="s">
        <v>2566</v>
      </c>
      <c r="L129" s="898" t="s">
        <v>266</v>
      </c>
      <c r="M129" s="1050" t="s">
        <v>2580</v>
      </c>
      <c r="N129" s="1048"/>
      <c r="O129" s="898"/>
      <c r="P129" s="1001"/>
      <c r="Q129" s="898"/>
      <c r="R129" s="898"/>
      <c r="S129" s="898"/>
      <c r="T129" s="898"/>
      <c r="U129" s="901"/>
      <c r="V129" s="890">
        <v>3</v>
      </c>
      <c r="W129" s="891">
        <v>0.5</v>
      </c>
      <c r="X129" s="903"/>
      <c r="Y129" s="885" t="s">
        <v>89</v>
      </c>
      <c r="Z129" s="885" t="s">
        <v>2235</v>
      </c>
      <c r="AA129" s="886"/>
      <c r="AB129" s="887"/>
      <c r="AC129" s="887"/>
      <c r="AD129" s="887"/>
      <c r="AE129" s="887"/>
      <c r="AF129" s="887"/>
      <c r="AG129" s="888"/>
      <c r="AI129" s="1158"/>
      <c r="AJ129" s="1158"/>
      <c r="AK129" s="1150"/>
      <c r="AL129" s="1150"/>
      <c r="AM129" s="1150" t="str">
        <f t="shared" si="26"/>
        <v>351b1</v>
      </c>
    </row>
    <row r="130" spans="1:39" s="872" customFormat="1" ht="63" x14ac:dyDescent="0.25">
      <c r="A130" s="873" t="str">
        <f t="shared" si="29"/>
        <v>351b2</v>
      </c>
      <c r="B130" s="874" t="str">
        <f t="shared" si="30"/>
        <v>351b</v>
      </c>
      <c r="C130" s="893">
        <v>3</v>
      </c>
      <c r="D130" s="893">
        <v>5</v>
      </c>
      <c r="E130" s="893" t="s">
        <v>2552</v>
      </c>
      <c r="F130" s="894">
        <v>2</v>
      </c>
      <c r="G130" s="877" t="str">
        <f t="shared" si="27"/>
        <v>3.5.1b.2</v>
      </c>
      <c r="H130" s="895" t="s">
        <v>2174</v>
      </c>
      <c r="I130" s="896"/>
      <c r="J130" s="897" t="s">
        <v>2386</v>
      </c>
      <c r="K130" s="898" t="s">
        <v>2566</v>
      </c>
      <c r="L130" s="898" t="s">
        <v>266</v>
      </c>
      <c r="M130" s="1049" t="s">
        <v>2581</v>
      </c>
      <c r="N130" s="1048"/>
      <c r="O130" s="898"/>
      <c r="P130" s="1001"/>
      <c r="Q130" s="898"/>
      <c r="R130" s="898"/>
      <c r="S130" s="898"/>
      <c r="T130" s="898"/>
      <c r="U130" s="901"/>
      <c r="V130" s="890">
        <v>3</v>
      </c>
      <c r="W130" s="891">
        <v>1.25</v>
      </c>
      <c r="X130" s="903"/>
      <c r="Y130" s="885" t="s">
        <v>89</v>
      </c>
      <c r="Z130" s="885" t="s">
        <v>2235</v>
      </c>
      <c r="AA130" s="886"/>
      <c r="AB130" s="887"/>
      <c r="AC130" s="887"/>
      <c r="AD130" s="887"/>
      <c r="AE130" s="887"/>
      <c r="AF130" s="887"/>
      <c r="AG130" s="888"/>
      <c r="AI130" s="1158"/>
      <c r="AJ130" s="1158"/>
      <c r="AK130" s="1150"/>
      <c r="AL130" s="1150"/>
      <c r="AM130" s="1150" t="str">
        <f t="shared" si="26"/>
        <v>351b2</v>
      </c>
    </row>
    <row r="131" spans="1:39" s="872" customFormat="1" ht="63" x14ac:dyDescent="0.25">
      <c r="A131" s="873" t="str">
        <f t="shared" si="29"/>
        <v>351b3</v>
      </c>
      <c r="B131" s="874" t="str">
        <f t="shared" si="30"/>
        <v>351b</v>
      </c>
      <c r="C131" s="893">
        <v>3</v>
      </c>
      <c r="D131" s="893">
        <v>5</v>
      </c>
      <c r="E131" s="893" t="s">
        <v>2552</v>
      </c>
      <c r="F131" s="894">
        <v>3</v>
      </c>
      <c r="G131" s="877" t="str">
        <f t="shared" si="27"/>
        <v>3.5.1b.3</v>
      </c>
      <c r="H131" s="895" t="s">
        <v>2174</v>
      </c>
      <c r="I131" s="896"/>
      <c r="J131" s="897" t="s">
        <v>2386</v>
      </c>
      <c r="K131" s="898" t="s">
        <v>2566</v>
      </c>
      <c r="L131" s="898" t="s">
        <v>266</v>
      </c>
      <c r="M131" s="899" t="s">
        <v>2582</v>
      </c>
      <c r="N131" s="1048"/>
      <c r="O131" s="898"/>
      <c r="P131" s="1001"/>
      <c r="Q131" s="898"/>
      <c r="R131" s="898"/>
      <c r="S131" s="898"/>
      <c r="T131" s="898"/>
      <c r="U131" s="901"/>
      <c r="V131" s="890">
        <v>3</v>
      </c>
      <c r="W131" s="891">
        <v>1.25</v>
      </c>
      <c r="X131" s="903"/>
      <c r="Y131" s="885" t="s">
        <v>89</v>
      </c>
      <c r="Z131" s="885" t="s">
        <v>2235</v>
      </c>
      <c r="AA131" s="886"/>
      <c r="AB131" s="887"/>
      <c r="AC131" s="887"/>
      <c r="AD131" s="887"/>
      <c r="AE131" s="887"/>
      <c r="AF131" s="887"/>
      <c r="AG131" s="888"/>
      <c r="AI131" s="1158"/>
      <c r="AJ131" s="1158"/>
      <c r="AK131" s="1150"/>
      <c r="AL131" s="1150"/>
      <c r="AM131" s="1150" t="str">
        <f t="shared" ref="AM131:AM194" si="31">VLOOKUP(A131,$AK$3:$AK$104,1,FALSE)</f>
        <v>351b3</v>
      </c>
    </row>
    <row r="132" spans="1:39" s="872" customFormat="1" ht="47.25" hidden="1" x14ac:dyDescent="0.25">
      <c r="A132" s="873" t="str">
        <f t="shared" si="29"/>
        <v>351b4</v>
      </c>
      <c r="B132" s="874" t="str">
        <f t="shared" si="30"/>
        <v>351b</v>
      </c>
      <c r="C132" s="893">
        <v>3</v>
      </c>
      <c r="D132" s="893">
        <v>5</v>
      </c>
      <c r="E132" s="893" t="s">
        <v>2552</v>
      </c>
      <c r="F132" s="894">
        <v>4</v>
      </c>
      <c r="G132" s="877" t="str">
        <f t="shared" si="27"/>
        <v>3.5.1b.4</v>
      </c>
      <c r="H132" s="895" t="s">
        <v>2174</v>
      </c>
      <c r="I132" s="896"/>
      <c r="J132" s="897" t="s">
        <v>2386</v>
      </c>
      <c r="K132" s="898" t="s">
        <v>2566</v>
      </c>
      <c r="L132" s="898" t="s">
        <v>266</v>
      </c>
      <c r="M132" s="1050" t="s">
        <v>2583</v>
      </c>
      <c r="N132" s="1048"/>
      <c r="O132" s="898"/>
      <c r="P132" s="1001"/>
      <c r="Q132" s="898"/>
      <c r="R132" s="898"/>
      <c r="S132" s="898"/>
      <c r="T132" s="898"/>
      <c r="U132" s="901"/>
      <c r="V132" s="865">
        <v>3</v>
      </c>
      <c r="W132" s="866">
        <v>1</v>
      </c>
      <c r="X132" s="902"/>
      <c r="Y132" s="885" t="s">
        <v>93</v>
      </c>
      <c r="Z132" s="885" t="s">
        <v>89</v>
      </c>
      <c r="AA132" s="886"/>
      <c r="AB132" s="887"/>
      <c r="AC132" s="887"/>
      <c r="AD132" s="887"/>
      <c r="AE132" s="887"/>
      <c r="AF132" s="887"/>
      <c r="AG132" s="888"/>
      <c r="AI132" s="1158"/>
      <c r="AJ132" s="1158"/>
      <c r="AK132" s="1150"/>
      <c r="AL132" s="1150"/>
      <c r="AM132" s="1150" t="e">
        <f t="shared" si="31"/>
        <v>#N/A</v>
      </c>
    </row>
    <row r="133" spans="1:39" s="872" customFormat="1" ht="47.25" hidden="1" x14ac:dyDescent="0.25">
      <c r="A133" s="873" t="str">
        <f t="shared" si="29"/>
        <v>351b5</v>
      </c>
      <c r="B133" s="874" t="str">
        <f t="shared" si="30"/>
        <v>351b</v>
      </c>
      <c r="C133" s="893">
        <v>3</v>
      </c>
      <c r="D133" s="893">
        <v>5</v>
      </c>
      <c r="E133" s="893" t="s">
        <v>2552</v>
      </c>
      <c r="F133" s="894">
        <v>5</v>
      </c>
      <c r="G133" s="877" t="str">
        <f t="shared" si="27"/>
        <v>3.5.1b.5</v>
      </c>
      <c r="H133" s="895" t="s">
        <v>2174</v>
      </c>
      <c r="I133" s="896"/>
      <c r="J133" s="897" t="s">
        <v>2386</v>
      </c>
      <c r="K133" s="898" t="s">
        <v>2566</v>
      </c>
      <c r="L133" s="898" t="s">
        <v>266</v>
      </c>
      <c r="M133" s="1052" t="s">
        <v>2584</v>
      </c>
      <c r="N133" s="1048"/>
      <c r="O133" s="898"/>
      <c r="P133" s="1001"/>
      <c r="Q133" s="898"/>
      <c r="R133" s="898"/>
      <c r="S133" s="898"/>
      <c r="T133" s="898"/>
      <c r="U133" s="901"/>
      <c r="V133" s="865">
        <v>3</v>
      </c>
      <c r="W133" s="866">
        <v>1</v>
      </c>
      <c r="X133" s="902"/>
      <c r="Y133" s="885" t="s">
        <v>93</v>
      </c>
      <c r="Z133" s="885" t="s">
        <v>89</v>
      </c>
      <c r="AA133" s="886"/>
      <c r="AB133" s="887"/>
      <c r="AC133" s="887"/>
      <c r="AD133" s="887"/>
      <c r="AE133" s="887"/>
      <c r="AF133" s="887"/>
      <c r="AG133" s="888"/>
      <c r="AI133" s="1158"/>
      <c r="AJ133" s="1158"/>
      <c r="AK133" s="1150"/>
      <c r="AL133" s="1150"/>
      <c r="AM133" s="1150" t="e">
        <f t="shared" si="31"/>
        <v>#N/A</v>
      </c>
    </row>
    <row r="134" spans="1:39" s="872" customFormat="1" ht="47.25" hidden="1" x14ac:dyDescent="0.25">
      <c r="A134" s="873" t="str">
        <f t="shared" si="29"/>
        <v>351b6</v>
      </c>
      <c r="B134" s="874" t="str">
        <f t="shared" si="30"/>
        <v>351b</v>
      </c>
      <c r="C134" s="893">
        <v>3</v>
      </c>
      <c r="D134" s="893">
        <v>5</v>
      </c>
      <c r="E134" s="893" t="s">
        <v>2552</v>
      </c>
      <c r="F134" s="894">
        <v>6</v>
      </c>
      <c r="G134" s="877" t="str">
        <f t="shared" si="27"/>
        <v>3.5.1b.6</v>
      </c>
      <c r="H134" s="895" t="s">
        <v>2174</v>
      </c>
      <c r="I134" s="896"/>
      <c r="J134" s="897" t="s">
        <v>2386</v>
      </c>
      <c r="K134" s="898" t="s">
        <v>2566</v>
      </c>
      <c r="L134" s="898" t="s">
        <v>266</v>
      </c>
      <c r="M134" s="1049" t="s">
        <v>2585</v>
      </c>
      <c r="N134" s="1048"/>
      <c r="O134" s="898"/>
      <c r="P134" s="1001"/>
      <c r="Q134" s="898"/>
      <c r="R134" s="898"/>
      <c r="S134" s="898"/>
      <c r="T134" s="898"/>
      <c r="U134" s="901"/>
      <c r="V134" s="865">
        <v>3</v>
      </c>
      <c r="W134" s="866">
        <v>1</v>
      </c>
      <c r="X134" s="902"/>
      <c r="Y134" s="885" t="s">
        <v>93</v>
      </c>
      <c r="Z134" s="885" t="s">
        <v>89</v>
      </c>
      <c r="AA134" s="886"/>
      <c r="AB134" s="887"/>
      <c r="AC134" s="887"/>
      <c r="AD134" s="887"/>
      <c r="AE134" s="887"/>
      <c r="AF134" s="887"/>
      <c r="AG134" s="888"/>
      <c r="AI134" s="1158"/>
      <c r="AJ134" s="1158"/>
      <c r="AK134" s="1150"/>
      <c r="AL134" s="1150"/>
      <c r="AM134" s="1150" t="e">
        <f t="shared" si="31"/>
        <v>#N/A</v>
      </c>
    </row>
    <row r="135" spans="1:39" s="872" customFormat="1" ht="31.5" hidden="1" x14ac:dyDescent="0.25">
      <c r="A135" s="873" t="str">
        <f t="shared" si="29"/>
        <v>351b7</v>
      </c>
      <c r="B135" s="874" t="str">
        <f t="shared" si="30"/>
        <v>351b</v>
      </c>
      <c r="C135" s="893">
        <v>3</v>
      </c>
      <c r="D135" s="893">
        <v>5</v>
      </c>
      <c r="E135" s="893" t="s">
        <v>2552</v>
      </c>
      <c r="F135" s="894">
        <v>7</v>
      </c>
      <c r="G135" s="877"/>
      <c r="H135" s="895"/>
      <c r="I135" s="896"/>
      <c r="J135" s="897"/>
      <c r="K135" s="898" t="s">
        <v>2566</v>
      </c>
      <c r="L135" s="898" t="s">
        <v>266</v>
      </c>
      <c r="M135" s="1052" t="s">
        <v>2586</v>
      </c>
      <c r="N135" s="1048"/>
      <c r="O135" s="898"/>
      <c r="P135" s="1001"/>
      <c r="Q135" s="898"/>
      <c r="R135" s="898"/>
      <c r="S135" s="898"/>
      <c r="T135" s="898"/>
      <c r="U135" s="901"/>
      <c r="V135" s="865">
        <v>3</v>
      </c>
      <c r="W135" s="866">
        <v>1</v>
      </c>
      <c r="X135" s="1053">
        <v>1</v>
      </c>
      <c r="Y135" s="885" t="s">
        <v>93</v>
      </c>
      <c r="Z135" s="885" t="s">
        <v>89</v>
      </c>
      <c r="AA135" s="886"/>
      <c r="AB135" s="887"/>
      <c r="AC135" s="887"/>
      <c r="AD135" s="887"/>
      <c r="AE135" s="887"/>
      <c r="AF135" s="887"/>
      <c r="AG135" s="888"/>
      <c r="AI135" s="1158"/>
      <c r="AJ135" s="1158"/>
      <c r="AK135" s="1150"/>
      <c r="AL135" s="1150"/>
      <c r="AM135" s="1150" t="e">
        <f t="shared" si="31"/>
        <v>#N/A</v>
      </c>
    </row>
    <row r="136" spans="1:39" s="872" customFormat="1" ht="47.25" x14ac:dyDescent="0.25">
      <c r="A136" s="873" t="str">
        <f t="shared" si="29"/>
        <v>351c1</v>
      </c>
      <c r="B136" s="874" t="str">
        <f t="shared" si="30"/>
        <v>351c</v>
      </c>
      <c r="C136" s="893">
        <v>3</v>
      </c>
      <c r="D136" s="893">
        <v>5</v>
      </c>
      <c r="E136" s="893" t="s">
        <v>2561</v>
      </c>
      <c r="F136" s="894">
        <v>1</v>
      </c>
      <c r="G136" s="877" t="str">
        <f t="shared" ref="G136:G157" si="32">CONCATENATE(C136,".",D136,".",E136,".",F136)</f>
        <v>3.5.1c.1</v>
      </c>
      <c r="H136" s="895" t="s">
        <v>2174</v>
      </c>
      <c r="I136" s="896"/>
      <c r="J136" s="897" t="s">
        <v>2386</v>
      </c>
      <c r="K136" s="898" t="s">
        <v>2566</v>
      </c>
      <c r="L136" s="898" t="s">
        <v>267</v>
      </c>
      <c r="M136" s="1050" t="s">
        <v>2587</v>
      </c>
      <c r="N136" s="1048"/>
      <c r="O136" s="898"/>
      <c r="P136" s="1001"/>
      <c r="Q136" s="898"/>
      <c r="R136" s="898"/>
      <c r="S136" s="898"/>
      <c r="T136" s="898"/>
      <c r="U136" s="901"/>
      <c r="V136" s="890">
        <v>2</v>
      </c>
      <c r="W136" s="891">
        <v>0.5</v>
      </c>
      <c r="X136" s="903"/>
      <c r="Y136" s="885" t="s">
        <v>89</v>
      </c>
      <c r="Z136" s="885" t="s">
        <v>2563</v>
      </c>
      <c r="AA136" s="886"/>
      <c r="AB136" s="887"/>
      <c r="AC136" s="887"/>
      <c r="AD136" s="887"/>
      <c r="AE136" s="887"/>
      <c r="AF136" s="887"/>
      <c r="AG136" s="888"/>
      <c r="AI136" s="1158"/>
      <c r="AJ136" s="1158"/>
      <c r="AK136" s="1150"/>
      <c r="AL136" s="1150"/>
      <c r="AM136" s="1150" t="str">
        <f t="shared" si="31"/>
        <v>351c1</v>
      </c>
    </row>
    <row r="137" spans="1:39" s="872" customFormat="1" ht="47.25" x14ac:dyDescent="0.25">
      <c r="A137" s="873" t="str">
        <f t="shared" si="29"/>
        <v>351c2</v>
      </c>
      <c r="B137" s="874" t="str">
        <f t="shared" si="30"/>
        <v>351c</v>
      </c>
      <c r="C137" s="893">
        <v>3</v>
      </c>
      <c r="D137" s="893">
        <v>5</v>
      </c>
      <c r="E137" s="893" t="s">
        <v>2561</v>
      </c>
      <c r="F137" s="894">
        <v>2</v>
      </c>
      <c r="G137" s="877" t="str">
        <f t="shared" si="32"/>
        <v>3.5.1c.2</v>
      </c>
      <c r="H137" s="895" t="s">
        <v>2174</v>
      </c>
      <c r="I137" s="896"/>
      <c r="J137" s="897" t="s">
        <v>2386</v>
      </c>
      <c r="K137" s="898" t="s">
        <v>2566</v>
      </c>
      <c r="L137" s="898" t="s">
        <v>267</v>
      </c>
      <c r="M137" s="1054" t="s">
        <v>2588</v>
      </c>
      <c r="N137" s="1048"/>
      <c r="O137" s="898"/>
      <c r="P137" s="1001"/>
      <c r="Q137" s="898"/>
      <c r="R137" s="898"/>
      <c r="S137" s="898"/>
      <c r="T137" s="898"/>
      <c r="U137" s="901"/>
      <c r="V137" s="890">
        <v>2</v>
      </c>
      <c r="W137" s="891">
        <v>0.5</v>
      </c>
      <c r="X137" s="903"/>
      <c r="Y137" s="885" t="s">
        <v>89</v>
      </c>
      <c r="Z137" s="885" t="s">
        <v>2563</v>
      </c>
      <c r="AA137" s="886"/>
      <c r="AB137" s="887"/>
      <c r="AC137" s="887"/>
      <c r="AD137" s="887"/>
      <c r="AE137" s="887"/>
      <c r="AF137" s="887"/>
      <c r="AG137" s="888"/>
      <c r="AI137" s="1158"/>
      <c r="AJ137" s="1158"/>
      <c r="AK137" s="1150"/>
      <c r="AL137" s="1150"/>
      <c r="AM137" s="1150" t="str">
        <f t="shared" si="31"/>
        <v>351c2</v>
      </c>
    </row>
    <row r="138" spans="1:39" s="872" customFormat="1" ht="48" thickBot="1" x14ac:dyDescent="0.3">
      <c r="A138" s="873" t="str">
        <f t="shared" si="29"/>
        <v>351c3</v>
      </c>
      <c r="B138" s="874" t="str">
        <f t="shared" si="30"/>
        <v>351c</v>
      </c>
      <c r="C138" s="893">
        <v>3</v>
      </c>
      <c r="D138" s="893">
        <v>5</v>
      </c>
      <c r="E138" s="893" t="s">
        <v>2561</v>
      </c>
      <c r="F138" s="894">
        <v>3</v>
      </c>
      <c r="G138" s="877" t="str">
        <f t="shared" si="32"/>
        <v>3.5.1c.3</v>
      </c>
      <c r="H138" s="895" t="s">
        <v>2174</v>
      </c>
      <c r="I138" s="896"/>
      <c r="J138" s="897" t="s">
        <v>2386</v>
      </c>
      <c r="K138" s="898" t="s">
        <v>2566</v>
      </c>
      <c r="L138" s="898" t="s">
        <v>267</v>
      </c>
      <c r="M138" s="899" t="s">
        <v>2589</v>
      </c>
      <c r="N138" s="1048"/>
      <c r="O138" s="898"/>
      <c r="P138" s="1001" t="s">
        <v>2590</v>
      </c>
      <c r="Q138" s="898" t="s">
        <v>2591</v>
      </c>
      <c r="R138" s="898" t="s">
        <v>2410</v>
      </c>
      <c r="S138" s="898"/>
      <c r="T138" s="898"/>
      <c r="U138" s="901"/>
      <c r="V138" s="890">
        <v>2</v>
      </c>
      <c r="W138" s="891">
        <v>1</v>
      </c>
      <c r="X138" s="903"/>
      <c r="Y138" s="885" t="s">
        <v>89</v>
      </c>
      <c r="Z138" s="885" t="s">
        <v>2235</v>
      </c>
      <c r="AA138" s="886"/>
      <c r="AB138" s="887"/>
      <c r="AC138" s="887"/>
      <c r="AD138" s="887"/>
      <c r="AE138" s="887"/>
      <c r="AF138" s="887"/>
      <c r="AG138" s="888"/>
      <c r="AI138" s="1158"/>
      <c r="AJ138" s="1158"/>
      <c r="AK138" s="1150"/>
      <c r="AL138" s="1150"/>
      <c r="AM138" s="1150" t="str">
        <f t="shared" si="31"/>
        <v>351c3</v>
      </c>
    </row>
    <row r="139" spans="1:39" s="872" customFormat="1" ht="48" hidden="1" thickBot="1" x14ac:dyDescent="0.3">
      <c r="A139" s="873" t="str">
        <f t="shared" si="29"/>
        <v>351c4</v>
      </c>
      <c r="B139" s="874" t="str">
        <f t="shared" si="30"/>
        <v>351c</v>
      </c>
      <c r="C139" s="893">
        <v>3</v>
      </c>
      <c r="D139" s="893">
        <v>5</v>
      </c>
      <c r="E139" s="893" t="s">
        <v>2561</v>
      </c>
      <c r="F139" s="894">
        <v>4</v>
      </c>
      <c r="G139" s="877" t="str">
        <f t="shared" si="32"/>
        <v>3.5.1c.4</v>
      </c>
      <c r="H139" s="895" t="s">
        <v>2174</v>
      </c>
      <c r="I139" s="896"/>
      <c r="J139" s="897" t="s">
        <v>2386</v>
      </c>
      <c r="K139" s="898" t="s">
        <v>2566</v>
      </c>
      <c r="L139" s="898" t="s">
        <v>267</v>
      </c>
      <c r="M139" s="899" t="s">
        <v>2592</v>
      </c>
      <c r="N139" s="1048"/>
      <c r="O139" s="898"/>
      <c r="P139" s="1001" t="s">
        <v>2593</v>
      </c>
      <c r="Q139" s="898" t="s">
        <v>2594</v>
      </c>
      <c r="R139" s="898" t="s">
        <v>2571</v>
      </c>
      <c r="S139" s="898"/>
      <c r="T139" s="898"/>
      <c r="U139" s="901"/>
      <c r="V139" s="865">
        <v>2</v>
      </c>
      <c r="W139" s="866">
        <v>0.66666666666666663</v>
      </c>
      <c r="X139" s="902"/>
      <c r="Y139" s="885" t="s">
        <v>93</v>
      </c>
      <c r="Z139" s="885" t="s">
        <v>89</v>
      </c>
      <c r="AA139" s="886"/>
      <c r="AB139" s="887"/>
      <c r="AC139" s="887"/>
      <c r="AD139" s="887"/>
      <c r="AE139" s="887"/>
      <c r="AF139" s="887"/>
      <c r="AG139" s="888"/>
      <c r="AI139" s="1158"/>
      <c r="AJ139" s="1158"/>
      <c r="AK139" s="1150"/>
      <c r="AL139" s="1150"/>
      <c r="AM139" s="1150" t="e">
        <f t="shared" si="31"/>
        <v>#N/A</v>
      </c>
    </row>
    <row r="140" spans="1:39" s="872" customFormat="1" ht="63.75" hidden="1" thickBot="1" x14ac:dyDescent="0.3">
      <c r="A140" s="873" t="str">
        <f t="shared" si="29"/>
        <v>351,15</v>
      </c>
      <c r="B140" s="874" t="str">
        <f t="shared" si="30"/>
        <v>351,1</v>
      </c>
      <c r="C140" s="893">
        <v>3</v>
      </c>
      <c r="D140" s="893">
        <v>5</v>
      </c>
      <c r="E140" s="893">
        <v>1.1000000000000001</v>
      </c>
      <c r="F140" s="894">
        <v>5</v>
      </c>
      <c r="G140" s="877" t="str">
        <f t="shared" si="32"/>
        <v>3.5.1,1.5</v>
      </c>
      <c r="H140" s="895" t="s">
        <v>2174</v>
      </c>
      <c r="I140" s="896"/>
      <c r="J140" s="897" t="s">
        <v>2386</v>
      </c>
      <c r="K140" s="898" t="s">
        <v>2566</v>
      </c>
      <c r="L140" s="898" t="s">
        <v>45</v>
      </c>
      <c r="M140" s="899" t="s">
        <v>2595</v>
      </c>
      <c r="N140" s="1048" t="s">
        <v>2596</v>
      </c>
      <c r="O140" s="898" t="s">
        <v>2215</v>
      </c>
      <c r="P140" s="1001" t="s">
        <v>2597</v>
      </c>
      <c r="Q140" s="898" t="s">
        <v>2598</v>
      </c>
      <c r="R140" s="898" t="s">
        <v>2599</v>
      </c>
      <c r="S140" s="898"/>
      <c r="T140" s="898"/>
      <c r="U140" s="901" t="s">
        <v>80</v>
      </c>
      <c r="V140" s="865" t="s">
        <v>2771</v>
      </c>
      <c r="W140" s="866" t="s">
        <v>2772</v>
      </c>
      <c r="X140" s="902"/>
      <c r="Y140" s="885" t="s">
        <v>93</v>
      </c>
      <c r="Z140" s="885" t="s">
        <v>93</v>
      </c>
      <c r="AA140" s="886" t="s">
        <v>2454</v>
      </c>
      <c r="AB140" s="887"/>
      <c r="AC140" s="887"/>
      <c r="AD140" s="887"/>
      <c r="AE140" s="887"/>
      <c r="AF140" s="887"/>
      <c r="AG140" s="888"/>
      <c r="AI140" s="1158"/>
      <c r="AJ140" s="1158"/>
      <c r="AK140" s="1150"/>
      <c r="AL140" s="1150"/>
      <c r="AM140" s="1150" t="e">
        <f t="shared" si="31"/>
        <v>#N/A</v>
      </c>
    </row>
    <row r="141" spans="1:39" s="872" customFormat="1" ht="79.5" hidden="1" thickBot="1" x14ac:dyDescent="0.3">
      <c r="A141" s="873" t="str">
        <f t="shared" si="29"/>
        <v>351,16</v>
      </c>
      <c r="B141" s="874" t="str">
        <f t="shared" si="30"/>
        <v>351,1</v>
      </c>
      <c r="C141" s="893">
        <v>3</v>
      </c>
      <c r="D141" s="893">
        <v>5</v>
      </c>
      <c r="E141" s="893">
        <v>1.1000000000000001</v>
      </c>
      <c r="F141" s="894">
        <v>6</v>
      </c>
      <c r="G141" s="877" t="str">
        <f t="shared" si="32"/>
        <v>3.5.1,1.6</v>
      </c>
      <c r="H141" s="895" t="s">
        <v>2174</v>
      </c>
      <c r="I141" s="896"/>
      <c r="J141" s="897" t="s">
        <v>2386</v>
      </c>
      <c r="K141" s="898" t="s">
        <v>2566</v>
      </c>
      <c r="L141" s="898" t="s">
        <v>45</v>
      </c>
      <c r="M141" s="899" t="s">
        <v>2600</v>
      </c>
      <c r="N141" s="1048" t="s">
        <v>2596</v>
      </c>
      <c r="O141" s="898" t="s">
        <v>2373</v>
      </c>
      <c r="P141" s="1001" t="s">
        <v>2601</v>
      </c>
      <c r="Q141" s="898" t="s">
        <v>2602</v>
      </c>
      <c r="R141" s="898" t="s">
        <v>2599</v>
      </c>
      <c r="S141" s="898"/>
      <c r="T141" s="898"/>
      <c r="U141" s="901"/>
      <c r="V141" s="865" t="s">
        <v>2771</v>
      </c>
      <c r="W141" s="866" t="s">
        <v>2772</v>
      </c>
      <c r="X141" s="902"/>
      <c r="Y141" s="885" t="s">
        <v>93</v>
      </c>
      <c r="Z141" s="885" t="s">
        <v>93</v>
      </c>
      <c r="AA141" s="886" t="s">
        <v>2454</v>
      </c>
      <c r="AB141" s="887"/>
      <c r="AC141" s="887"/>
      <c r="AD141" s="887"/>
      <c r="AE141" s="887"/>
      <c r="AF141" s="887"/>
      <c r="AG141" s="888"/>
      <c r="AI141" s="1158"/>
      <c r="AJ141" s="1158"/>
      <c r="AK141" s="1150"/>
      <c r="AL141" s="1150"/>
      <c r="AM141" s="1150" t="e">
        <f t="shared" si="31"/>
        <v>#N/A</v>
      </c>
    </row>
    <row r="142" spans="1:39" s="872" customFormat="1" ht="63.75" hidden="1" thickBot="1" x14ac:dyDescent="0.3">
      <c r="A142" s="906" t="str">
        <f t="shared" si="29"/>
        <v>3611</v>
      </c>
      <c r="B142" s="907" t="str">
        <f t="shared" si="30"/>
        <v>361</v>
      </c>
      <c r="C142" s="893">
        <v>3</v>
      </c>
      <c r="D142" s="893">
        <v>6</v>
      </c>
      <c r="E142" s="893">
        <v>1</v>
      </c>
      <c r="F142" s="894">
        <v>1</v>
      </c>
      <c r="G142" s="877" t="str">
        <f t="shared" si="32"/>
        <v>3.6.1.1</v>
      </c>
      <c r="H142" s="895" t="s">
        <v>2175</v>
      </c>
      <c r="I142" s="896"/>
      <c r="J142" s="897" t="s">
        <v>2386</v>
      </c>
      <c r="K142" s="908" t="s">
        <v>2603</v>
      </c>
      <c r="L142" s="908" t="s">
        <v>46</v>
      </c>
      <c r="M142" s="909"/>
      <c r="N142" s="900"/>
      <c r="O142" s="898"/>
      <c r="P142" s="898"/>
      <c r="Q142" s="898"/>
      <c r="R142" s="898"/>
      <c r="S142" s="898"/>
      <c r="T142" s="898"/>
      <c r="U142" s="901" t="s">
        <v>80</v>
      </c>
      <c r="V142" s="910" t="s">
        <v>2771</v>
      </c>
      <c r="W142" s="911" t="s">
        <v>2772</v>
      </c>
      <c r="X142" s="912"/>
      <c r="Y142" s="913" t="s">
        <v>93</v>
      </c>
      <c r="Z142" s="913" t="s">
        <v>93</v>
      </c>
      <c r="AA142" s="914"/>
      <c r="AB142" s="915"/>
      <c r="AC142" s="915"/>
      <c r="AD142" s="915"/>
      <c r="AE142" s="915"/>
      <c r="AF142" s="915"/>
      <c r="AG142" s="916"/>
      <c r="AI142" s="1158"/>
      <c r="AJ142" s="1158"/>
      <c r="AK142" s="1150"/>
      <c r="AL142" s="1150"/>
      <c r="AM142" s="1150" t="e">
        <f t="shared" si="31"/>
        <v>#N/A</v>
      </c>
    </row>
    <row r="143" spans="1:39" s="872" customFormat="1" ht="47.25" x14ac:dyDescent="0.25">
      <c r="A143" s="917" t="str">
        <f t="shared" si="29"/>
        <v>371a1</v>
      </c>
      <c r="B143" s="918" t="str">
        <f t="shared" si="30"/>
        <v>371a</v>
      </c>
      <c r="C143" s="919">
        <v>3</v>
      </c>
      <c r="D143" s="893">
        <v>7</v>
      </c>
      <c r="E143" s="893" t="s">
        <v>2518</v>
      </c>
      <c r="F143" s="894">
        <v>1</v>
      </c>
      <c r="G143" s="877" t="str">
        <f t="shared" si="32"/>
        <v>3.7.1a.1</v>
      </c>
      <c r="H143" s="895"/>
      <c r="I143" s="896"/>
      <c r="J143" s="921" t="s">
        <v>2386</v>
      </c>
      <c r="K143" s="949" t="s">
        <v>2604</v>
      </c>
      <c r="L143" s="922" t="s">
        <v>268</v>
      </c>
      <c r="M143" s="923" t="s">
        <v>2605</v>
      </c>
      <c r="N143" s="924"/>
      <c r="O143" s="898"/>
      <c r="P143" s="898"/>
      <c r="Q143" s="898"/>
      <c r="R143" s="898"/>
      <c r="S143" s="898"/>
      <c r="T143" s="898"/>
      <c r="U143" s="925"/>
      <c r="V143" s="926">
        <v>2.5</v>
      </c>
      <c r="W143" s="927">
        <v>0.5</v>
      </c>
      <c r="X143" s="928"/>
      <c r="Y143" s="929" t="s">
        <v>89</v>
      </c>
      <c r="Z143" s="929" t="s">
        <v>2303</v>
      </c>
      <c r="AA143" s="930" t="s">
        <v>2357</v>
      </c>
      <c r="AB143" s="951"/>
      <c r="AC143" s="951"/>
      <c r="AD143" s="951"/>
      <c r="AE143" s="951"/>
      <c r="AF143" s="951"/>
      <c r="AG143" s="932"/>
      <c r="AI143" s="1158"/>
      <c r="AJ143" s="1158"/>
      <c r="AK143" s="1150"/>
      <c r="AL143" s="1150"/>
      <c r="AM143" s="1150" t="str">
        <f t="shared" si="31"/>
        <v>371a1</v>
      </c>
    </row>
    <row r="144" spans="1:39" s="872" customFormat="1" ht="47.25" x14ac:dyDescent="0.25">
      <c r="A144" s="873" t="str">
        <f t="shared" si="29"/>
        <v>371a2</v>
      </c>
      <c r="B144" s="933" t="str">
        <f t="shared" si="30"/>
        <v>371a</v>
      </c>
      <c r="C144" s="919">
        <v>3</v>
      </c>
      <c r="D144" s="893">
        <v>7</v>
      </c>
      <c r="E144" s="893" t="s">
        <v>2518</v>
      </c>
      <c r="F144" s="894">
        <v>2</v>
      </c>
      <c r="G144" s="877" t="str">
        <f t="shared" si="32"/>
        <v>3.7.1a.2</v>
      </c>
      <c r="H144" s="895"/>
      <c r="I144" s="896"/>
      <c r="J144" s="921" t="s">
        <v>2386</v>
      </c>
      <c r="K144" s="900" t="s">
        <v>2604</v>
      </c>
      <c r="L144" s="898" t="s">
        <v>268</v>
      </c>
      <c r="M144" s="1055" t="s">
        <v>2606</v>
      </c>
      <c r="N144" s="924"/>
      <c r="O144" s="898"/>
      <c r="P144" s="898"/>
      <c r="Q144" s="898"/>
      <c r="R144" s="898"/>
      <c r="S144" s="898"/>
      <c r="T144" s="898"/>
      <c r="U144" s="925"/>
      <c r="V144" s="934">
        <v>2.5</v>
      </c>
      <c r="W144" s="891">
        <v>1</v>
      </c>
      <c r="X144" s="903"/>
      <c r="Y144" s="885" t="s">
        <v>89</v>
      </c>
      <c r="Z144" s="885" t="s">
        <v>2607</v>
      </c>
      <c r="AA144" s="886" t="s">
        <v>2357</v>
      </c>
      <c r="AB144" s="887"/>
      <c r="AC144" s="887"/>
      <c r="AD144" s="887"/>
      <c r="AE144" s="887"/>
      <c r="AF144" s="887"/>
      <c r="AG144" s="888"/>
      <c r="AI144" s="1158"/>
      <c r="AJ144" s="1158"/>
      <c r="AK144" s="1150"/>
      <c r="AL144" s="1150"/>
      <c r="AM144" s="1150" t="str">
        <f t="shared" si="31"/>
        <v>371a2</v>
      </c>
    </row>
    <row r="145" spans="1:41" s="872" customFormat="1" ht="78.75" x14ac:dyDescent="0.25">
      <c r="A145" s="873" t="str">
        <f t="shared" si="29"/>
        <v>371a3</v>
      </c>
      <c r="B145" s="933" t="str">
        <f t="shared" si="30"/>
        <v>371a</v>
      </c>
      <c r="C145" s="919">
        <v>3</v>
      </c>
      <c r="D145" s="893">
        <v>7</v>
      </c>
      <c r="E145" s="893" t="s">
        <v>2518</v>
      </c>
      <c r="F145" s="894">
        <v>3</v>
      </c>
      <c r="G145" s="877" t="str">
        <f t="shared" si="32"/>
        <v>3.7.1a.3</v>
      </c>
      <c r="H145" s="895"/>
      <c r="I145" s="896"/>
      <c r="J145" s="921" t="s">
        <v>2386</v>
      </c>
      <c r="K145" s="900" t="s">
        <v>2604</v>
      </c>
      <c r="L145" s="898" t="s">
        <v>268</v>
      </c>
      <c r="M145" s="1056" t="s">
        <v>2608</v>
      </c>
      <c r="N145" s="924"/>
      <c r="O145" s="898"/>
      <c r="P145" s="898"/>
      <c r="Q145" s="898"/>
      <c r="R145" s="898"/>
      <c r="S145" s="898"/>
      <c r="T145" s="898"/>
      <c r="U145" s="925"/>
      <c r="V145" s="934">
        <v>2.5</v>
      </c>
      <c r="W145" s="891">
        <v>0.5</v>
      </c>
      <c r="X145" s="903"/>
      <c r="Y145" s="885" t="s">
        <v>89</v>
      </c>
      <c r="Z145" s="885" t="s">
        <v>2607</v>
      </c>
      <c r="AA145" s="886" t="s">
        <v>2357</v>
      </c>
      <c r="AB145" s="887"/>
      <c r="AC145" s="887"/>
      <c r="AD145" s="887"/>
      <c r="AE145" s="887"/>
      <c r="AF145" s="887"/>
      <c r="AG145" s="888"/>
      <c r="AI145" s="1158"/>
      <c r="AJ145" s="1158"/>
      <c r="AK145" s="1150"/>
      <c r="AL145" s="1150"/>
      <c r="AM145" s="1150" t="str">
        <f t="shared" si="31"/>
        <v>371a3</v>
      </c>
    </row>
    <row r="146" spans="1:41" s="872" customFormat="1" ht="47.25" x14ac:dyDescent="0.25">
      <c r="A146" s="873" t="str">
        <f t="shared" si="29"/>
        <v>371a4</v>
      </c>
      <c r="B146" s="933" t="str">
        <f t="shared" si="30"/>
        <v>371a</v>
      </c>
      <c r="C146" s="919">
        <v>3</v>
      </c>
      <c r="D146" s="893">
        <v>7</v>
      </c>
      <c r="E146" s="893" t="s">
        <v>2518</v>
      </c>
      <c r="F146" s="894">
        <v>4</v>
      </c>
      <c r="G146" s="877" t="str">
        <f t="shared" si="32"/>
        <v>3.7.1a.4</v>
      </c>
      <c r="H146" s="895"/>
      <c r="I146" s="896"/>
      <c r="J146" s="921" t="s">
        <v>2386</v>
      </c>
      <c r="K146" s="900" t="s">
        <v>2604</v>
      </c>
      <c r="L146" s="898" t="s">
        <v>268</v>
      </c>
      <c r="M146" s="1055" t="s">
        <v>2609</v>
      </c>
      <c r="N146" s="924"/>
      <c r="O146" s="898"/>
      <c r="P146" s="898"/>
      <c r="Q146" s="898"/>
      <c r="R146" s="898"/>
      <c r="S146" s="898"/>
      <c r="T146" s="898"/>
      <c r="U146" s="925"/>
      <c r="V146" s="934">
        <v>2.5</v>
      </c>
      <c r="W146" s="891"/>
      <c r="X146" s="1032">
        <v>0.2</v>
      </c>
      <c r="Y146" s="885" t="s">
        <v>89</v>
      </c>
      <c r="Z146" s="885" t="s">
        <v>2607</v>
      </c>
      <c r="AA146" s="886" t="s">
        <v>2610</v>
      </c>
      <c r="AB146" s="887"/>
      <c r="AC146" s="887"/>
      <c r="AD146" s="887"/>
      <c r="AE146" s="887"/>
      <c r="AF146" s="887"/>
      <c r="AG146" s="888"/>
      <c r="AI146" s="1158"/>
      <c r="AJ146" s="1158"/>
      <c r="AK146" s="1150"/>
      <c r="AL146" s="1150"/>
      <c r="AM146" s="1150" t="str">
        <f t="shared" si="31"/>
        <v>371a4</v>
      </c>
    </row>
    <row r="147" spans="1:41" s="872" customFormat="1" ht="63" x14ac:dyDescent="0.25">
      <c r="A147" s="873" t="str">
        <f t="shared" si="29"/>
        <v>371a5</v>
      </c>
      <c r="B147" s="933" t="str">
        <f t="shared" si="30"/>
        <v>371a</v>
      </c>
      <c r="C147" s="919">
        <v>3</v>
      </c>
      <c r="D147" s="893">
        <v>7</v>
      </c>
      <c r="E147" s="893" t="s">
        <v>2518</v>
      </c>
      <c r="F147" s="894">
        <v>5</v>
      </c>
      <c r="G147" s="877" t="str">
        <f t="shared" si="32"/>
        <v>3.7.1a.5</v>
      </c>
      <c r="H147" s="895"/>
      <c r="I147" s="896"/>
      <c r="J147" s="921" t="s">
        <v>2386</v>
      </c>
      <c r="K147" s="900" t="s">
        <v>2604</v>
      </c>
      <c r="L147" s="898" t="s">
        <v>268</v>
      </c>
      <c r="M147" s="936" t="s">
        <v>2611</v>
      </c>
      <c r="N147" s="924"/>
      <c r="O147" s="898"/>
      <c r="P147" s="898"/>
      <c r="Q147" s="898"/>
      <c r="R147" s="898"/>
      <c r="S147" s="898"/>
      <c r="T147" s="898"/>
      <c r="U147" s="925"/>
      <c r="V147" s="934">
        <v>2.5</v>
      </c>
      <c r="W147" s="891">
        <v>0.5</v>
      </c>
      <c r="X147" s="1057"/>
      <c r="Y147" s="885" t="s">
        <v>89</v>
      </c>
      <c r="Z147" s="885" t="s">
        <v>2607</v>
      </c>
      <c r="AA147" s="886" t="s">
        <v>2357</v>
      </c>
      <c r="AB147" s="887"/>
      <c r="AC147" s="887"/>
      <c r="AD147" s="887"/>
      <c r="AE147" s="887"/>
      <c r="AF147" s="887"/>
      <c r="AG147" s="888"/>
      <c r="AI147" s="1158"/>
      <c r="AJ147" s="1158"/>
      <c r="AK147" s="1150"/>
      <c r="AL147" s="1150"/>
      <c r="AM147" s="1150" t="str">
        <f t="shared" si="31"/>
        <v>371a5</v>
      </c>
    </row>
    <row r="148" spans="1:41" s="872" customFormat="1" ht="47.25" x14ac:dyDescent="0.25">
      <c r="A148" s="873" t="str">
        <f t="shared" si="29"/>
        <v>371b1</v>
      </c>
      <c r="B148" s="933" t="str">
        <f t="shared" si="30"/>
        <v>371b</v>
      </c>
      <c r="C148" s="919">
        <v>3</v>
      </c>
      <c r="D148" s="893">
        <v>7</v>
      </c>
      <c r="E148" s="893" t="s">
        <v>2552</v>
      </c>
      <c r="F148" s="894">
        <v>1</v>
      </c>
      <c r="G148" s="877" t="str">
        <f t="shared" si="32"/>
        <v>3.7.1b.1</v>
      </c>
      <c r="H148" s="895"/>
      <c r="I148" s="896"/>
      <c r="J148" s="921" t="s">
        <v>2386</v>
      </c>
      <c r="K148" s="900" t="s">
        <v>2604</v>
      </c>
      <c r="L148" s="898" t="s">
        <v>269</v>
      </c>
      <c r="M148" s="1058" t="s">
        <v>2612</v>
      </c>
      <c r="N148" s="924"/>
      <c r="O148" s="898"/>
      <c r="P148" s="898"/>
      <c r="Q148" s="898"/>
      <c r="R148" s="898"/>
      <c r="S148" s="898"/>
      <c r="T148" s="898"/>
      <c r="U148" s="925"/>
      <c r="V148" s="934">
        <v>1</v>
      </c>
      <c r="W148" s="891">
        <v>0.5</v>
      </c>
      <c r="X148" s="1057"/>
      <c r="Y148" s="885" t="s">
        <v>89</v>
      </c>
      <c r="Z148" s="885" t="s">
        <v>2613</v>
      </c>
      <c r="AA148" s="886"/>
      <c r="AB148" s="887"/>
      <c r="AC148" s="887"/>
      <c r="AD148" s="887"/>
      <c r="AE148" s="887"/>
      <c r="AF148" s="887"/>
      <c r="AG148" s="888"/>
      <c r="AI148" s="1158"/>
      <c r="AJ148" s="1158"/>
      <c r="AK148" s="1150"/>
      <c r="AL148" s="1150"/>
      <c r="AM148" s="1150" t="str">
        <f t="shared" si="31"/>
        <v>371b1</v>
      </c>
    </row>
    <row r="149" spans="1:41" s="872" customFormat="1" ht="47.25" x14ac:dyDescent="0.25">
      <c r="A149" s="873" t="str">
        <f t="shared" si="29"/>
        <v>371b2</v>
      </c>
      <c r="B149" s="933" t="str">
        <f t="shared" si="30"/>
        <v>371b</v>
      </c>
      <c r="C149" s="919">
        <v>3</v>
      </c>
      <c r="D149" s="893">
        <v>7</v>
      </c>
      <c r="E149" s="893" t="s">
        <v>2552</v>
      </c>
      <c r="F149" s="894">
        <v>2</v>
      </c>
      <c r="G149" s="877" t="str">
        <f t="shared" si="32"/>
        <v>3.7.1b.2</v>
      </c>
      <c r="H149" s="895"/>
      <c r="I149" s="896"/>
      <c r="J149" s="921" t="s">
        <v>2386</v>
      </c>
      <c r="K149" s="900" t="s">
        <v>2604</v>
      </c>
      <c r="L149" s="898" t="s">
        <v>269</v>
      </c>
      <c r="M149" s="1031" t="s">
        <v>2614</v>
      </c>
      <c r="N149" s="924"/>
      <c r="O149" s="898"/>
      <c r="P149" s="898"/>
      <c r="Q149" s="898"/>
      <c r="R149" s="898"/>
      <c r="S149" s="898"/>
      <c r="T149" s="898"/>
      <c r="U149" s="925"/>
      <c r="V149" s="934">
        <v>1</v>
      </c>
      <c r="W149" s="891">
        <v>0.5</v>
      </c>
      <c r="X149" s="1057"/>
      <c r="Y149" s="885" t="s">
        <v>89</v>
      </c>
      <c r="Z149" s="885" t="s">
        <v>2613</v>
      </c>
      <c r="AA149" s="886"/>
      <c r="AB149" s="887"/>
      <c r="AC149" s="887"/>
      <c r="AD149" s="887"/>
      <c r="AE149" s="887"/>
      <c r="AF149" s="887"/>
      <c r="AG149" s="888"/>
      <c r="AI149" s="1158"/>
      <c r="AJ149" s="1158"/>
      <c r="AK149" s="1150"/>
      <c r="AL149" s="1150"/>
      <c r="AM149" s="1150" t="str">
        <f t="shared" si="31"/>
        <v>371b2</v>
      </c>
    </row>
    <row r="150" spans="1:41" s="872" customFormat="1" ht="48" thickBot="1" x14ac:dyDescent="0.3">
      <c r="A150" s="906" t="str">
        <f t="shared" si="29"/>
        <v>371b3</v>
      </c>
      <c r="B150" s="954" t="str">
        <f t="shared" si="30"/>
        <v>371b</v>
      </c>
      <c r="C150" s="919">
        <v>3</v>
      </c>
      <c r="D150" s="893">
        <v>7</v>
      </c>
      <c r="E150" s="893" t="s">
        <v>2552</v>
      </c>
      <c r="F150" s="894">
        <v>3</v>
      </c>
      <c r="G150" s="877" t="str">
        <f t="shared" si="32"/>
        <v>3.7.1b.3</v>
      </c>
      <c r="H150" s="895"/>
      <c r="I150" s="896"/>
      <c r="J150" s="921" t="s">
        <v>2386</v>
      </c>
      <c r="K150" s="955" t="s">
        <v>2604</v>
      </c>
      <c r="L150" s="908" t="s">
        <v>269</v>
      </c>
      <c r="M150" s="1059" t="s">
        <v>2615</v>
      </c>
      <c r="N150" s="924"/>
      <c r="O150" s="898"/>
      <c r="P150" s="898"/>
      <c r="Q150" s="898"/>
      <c r="R150" s="898"/>
      <c r="S150" s="898"/>
      <c r="T150" s="898"/>
      <c r="U150" s="925"/>
      <c r="V150" s="958">
        <v>1</v>
      </c>
      <c r="W150" s="1026"/>
      <c r="X150" s="1027">
        <v>0.2</v>
      </c>
      <c r="Y150" s="913" t="s">
        <v>89</v>
      </c>
      <c r="Z150" s="913" t="s">
        <v>2613</v>
      </c>
      <c r="AA150" s="914" t="s">
        <v>2357</v>
      </c>
      <c r="AB150" s="915"/>
      <c r="AC150" s="915"/>
      <c r="AD150" s="915"/>
      <c r="AE150" s="915"/>
      <c r="AF150" s="915"/>
      <c r="AG150" s="916"/>
      <c r="AI150" s="1158"/>
      <c r="AJ150" s="1158"/>
      <c r="AK150" s="1150"/>
      <c r="AL150" s="1150"/>
      <c r="AM150" s="1150" t="str">
        <f t="shared" si="31"/>
        <v>371b3</v>
      </c>
    </row>
    <row r="151" spans="1:41" s="872" customFormat="1" ht="63" x14ac:dyDescent="0.25">
      <c r="A151" s="917" t="str">
        <f t="shared" si="29"/>
        <v>4121</v>
      </c>
      <c r="B151" s="918" t="str">
        <f t="shared" si="30"/>
        <v>412</v>
      </c>
      <c r="C151" s="919">
        <v>4</v>
      </c>
      <c r="D151" s="893">
        <v>1</v>
      </c>
      <c r="E151" s="893">
        <v>2</v>
      </c>
      <c r="F151" s="894">
        <v>1</v>
      </c>
      <c r="G151" s="877" t="str">
        <f t="shared" si="32"/>
        <v>4.1.2.1</v>
      </c>
      <c r="H151" s="895" t="s">
        <v>2203</v>
      </c>
      <c r="I151" s="896"/>
      <c r="J151" s="921" t="s">
        <v>2616</v>
      </c>
      <c r="K151" s="949" t="s">
        <v>2616</v>
      </c>
      <c r="L151" s="922" t="s">
        <v>270</v>
      </c>
      <c r="M151" s="923" t="s">
        <v>2617</v>
      </c>
      <c r="N151" s="924" t="s">
        <v>2618</v>
      </c>
      <c r="O151" s="898" t="s">
        <v>2373</v>
      </c>
      <c r="P151" s="898" t="s">
        <v>2619</v>
      </c>
      <c r="Q151" s="898" t="s">
        <v>2620</v>
      </c>
      <c r="R151" s="898" t="s">
        <v>2621</v>
      </c>
      <c r="S151" s="898"/>
      <c r="T151" s="898"/>
      <c r="U151" s="925" t="s">
        <v>2210</v>
      </c>
      <c r="V151" s="926">
        <v>8.5</v>
      </c>
      <c r="W151" s="927">
        <v>2</v>
      </c>
      <c r="X151" s="928"/>
      <c r="Y151" s="929" t="s">
        <v>89</v>
      </c>
      <c r="Z151" s="929" t="s">
        <v>2572</v>
      </c>
      <c r="AA151" s="930"/>
      <c r="AB151" s="951"/>
      <c r="AC151" s="951"/>
      <c r="AD151" s="951"/>
      <c r="AE151" s="951"/>
      <c r="AF151" s="951"/>
      <c r="AG151" s="932"/>
      <c r="AI151" s="1158"/>
      <c r="AJ151" s="1158"/>
      <c r="AK151" s="1150"/>
      <c r="AL151" s="1150"/>
      <c r="AM151" s="1150" t="str">
        <f t="shared" si="31"/>
        <v>4121</v>
      </c>
    </row>
    <row r="152" spans="1:41" s="872" customFormat="1" ht="78.75" x14ac:dyDescent="0.25">
      <c r="A152" s="873" t="str">
        <f t="shared" si="29"/>
        <v>4122</v>
      </c>
      <c r="B152" s="933" t="str">
        <f t="shared" si="30"/>
        <v>412</v>
      </c>
      <c r="C152" s="919">
        <v>4</v>
      </c>
      <c r="D152" s="893">
        <v>1</v>
      </c>
      <c r="E152" s="893">
        <v>2</v>
      </c>
      <c r="F152" s="894">
        <v>2</v>
      </c>
      <c r="G152" s="877" t="str">
        <f t="shared" si="32"/>
        <v>4.1.2.2</v>
      </c>
      <c r="H152" s="895" t="s">
        <v>2203</v>
      </c>
      <c r="I152" s="896"/>
      <c r="J152" s="921" t="s">
        <v>2616</v>
      </c>
      <c r="K152" s="900" t="s">
        <v>2616</v>
      </c>
      <c r="L152" s="898" t="s">
        <v>270</v>
      </c>
      <c r="M152" s="936" t="s">
        <v>2622</v>
      </c>
      <c r="N152" s="924"/>
      <c r="O152" s="898"/>
      <c r="P152" s="898"/>
      <c r="Q152" s="898"/>
      <c r="R152" s="898"/>
      <c r="S152" s="898"/>
      <c r="T152" s="898"/>
      <c r="U152" s="925"/>
      <c r="V152" s="934">
        <v>8.5</v>
      </c>
      <c r="W152" s="891">
        <v>2</v>
      </c>
      <c r="X152" s="903"/>
      <c r="Y152" s="885" t="s">
        <v>89</v>
      </c>
      <c r="Z152" s="885" t="s">
        <v>2572</v>
      </c>
      <c r="AA152" s="886"/>
      <c r="AB152" s="887"/>
      <c r="AC152" s="887"/>
      <c r="AD152" s="887"/>
      <c r="AE152" s="887"/>
      <c r="AF152" s="887"/>
      <c r="AG152" s="888"/>
      <c r="AI152" s="1158"/>
      <c r="AJ152" s="1158"/>
      <c r="AK152" s="1150"/>
      <c r="AL152" s="1150"/>
      <c r="AM152" s="1150" t="str">
        <f t="shared" si="31"/>
        <v>4122</v>
      </c>
    </row>
    <row r="153" spans="1:41" s="872" customFormat="1" ht="63" x14ac:dyDescent="0.25">
      <c r="A153" s="873" t="str">
        <f t="shared" si="29"/>
        <v>4123</v>
      </c>
      <c r="B153" s="933" t="str">
        <f t="shared" si="30"/>
        <v>412</v>
      </c>
      <c r="C153" s="919">
        <v>4</v>
      </c>
      <c r="D153" s="893">
        <v>1</v>
      </c>
      <c r="E153" s="893">
        <v>2</v>
      </c>
      <c r="F153" s="894">
        <v>3</v>
      </c>
      <c r="G153" s="877" t="str">
        <f t="shared" si="32"/>
        <v>4.1.2.3</v>
      </c>
      <c r="H153" s="895" t="s">
        <v>2203</v>
      </c>
      <c r="I153" s="896"/>
      <c r="J153" s="921" t="s">
        <v>2616</v>
      </c>
      <c r="K153" s="900" t="s">
        <v>2616</v>
      </c>
      <c r="L153" s="898" t="s">
        <v>270</v>
      </c>
      <c r="M153" s="936" t="s">
        <v>2623</v>
      </c>
      <c r="N153" s="924" t="s">
        <v>2624</v>
      </c>
      <c r="O153" s="898" t="s">
        <v>2215</v>
      </c>
      <c r="P153" s="898" t="s">
        <v>2625</v>
      </c>
      <c r="Q153" s="898" t="s">
        <v>2626</v>
      </c>
      <c r="R153" s="898" t="s">
        <v>2407</v>
      </c>
      <c r="S153" s="898"/>
      <c r="T153" s="898"/>
      <c r="U153" s="925" t="s">
        <v>2210</v>
      </c>
      <c r="V153" s="934">
        <v>8.5</v>
      </c>
      <c r="W153" s="891"/>
      <c r="X153" s="953">
        <v>2</v>
      </c>
      <c r="Y153" s="885" t="s">
        <v>89</v>
      </c>
      <c r="Z153" s="885" t="s">
        <v>2572</v>
      </c>
      <c r="AA153" s="886"/>
      <c r="AB153" s="887"/>
      <c r="AC153" s="887"/>
      <c r="AD153" s="887"/>
      <c r="AE153" s="887"/>
      <c r="AF153" s="887"/>
      <c r="AG153" s="888"/>
      <c r="AI153" s="1158"/>
      <c r="AJ153" s="1158"/>
      <c r="AK153" s="1150"/>
      <c r="AL153" s="1150"/>
      <c r="AM153" s="1150" t="str">
        <f t="shared" si="31"/>
        <v>4123</v>
      </c>
    </row>
    <row r="154" spans="1:41" s="872" customFormat="1" ht="63" x14ac:dyDescent="0.25">
      <c r="A154" s="873" t="str">
        <f t="shared" si="29"/>
        <v>4124</v>
      </c>
      <c r="B154" s="933" t="str">
        <f t="shared" si="30"/>
        <v>412</v>
      </c>
      <c r="C154" s="919">
        <v>4</v>
      </c>
      <c r="D154" s="893">
        <v>1</v>
      </c>
      <c r="E154" s="893">
        <v>2</v>
      </c>
      <c r="F154" s="894">
        <v>4</v>
      </c>
      <c r="G154" s="877" t="str">
        <f t="shared" si="32"/>
        <v>4.1.2.4</v>
      </c>
      <c r="H154" s="895" t="s">
        <v>2203</v>
      </c>
      <c r="I154" s="896"/>
      <c r="J154" s="921" t="s">
        <v>2616</v>
      </c>
      <c r="K154" s="900" t="s">
        <v>2616</v>
      </c>
      <c r="L154" s="898" t="s">
        <v>270</v>
      </c>
      <c r="M154" s="936" t="s">
        <v>2627</v>
      </c>
      <c r="N154" s="924" t="s">
        <v>2624</v>
      </c>
      <c r="O154" s="898" t="s">
        <v>2373</v>
      </c>
      <c r="P154" s="898" t="s">
        <v>2628</v>
      </c>
      <c r="Q154" s="898" t="s">
        <v>2629</v>
      </c>
      <c r="R154" s="898" t="s">
        <v>2407</v>
      </c>
      <c r="S154" s="898"/>
      <c r="T154" s="898"/>
      <c r="U154" s="925" t="s">
        <v>2210</v>
      </c>
      <c r="V154" s="934">
        <v>8.5</v>
      </c>
      <c r="W154" s="891">
        <v>0.5</v>
      </c>
      <c r="X154" s="953"/>
      <c r="Y154" s="885" t="s">
        <v>89</v>
      </c>
      <c r="Z154" s="885" t="s">
        <v>2572</v>
      </c>
      <c r="AA154" s="886"/>
      <c r="AB154" s="887"/>
      <c r="AC154" s="887"/>
      <c r="AD154" s="887"/>
      <c r="AE154" s="887"/>
      <c r="AF154" s="887"/>
      <c r="AG154" s="888"/>
      <c r="AI154" s="1158"/>
      <c r="AJ154" s="1158"/>
      <c r="AK154" s="1150"/>
      <c r="AL154" s="1150"/>
      <c r="AM154" s="1150" t="str">
        <f t="shared" si="31"/>
        <v>4124</v>
      </c>
    </row>
    <row r="155" spans="1:41" s="872" customFormat="1" ht="63" x14ac:dyDescent="0.25">
      <c r="A155" s="873" t="str">
        <f t="shared" si="29"/>
        <v>4125</v>
      </c>
      <c r="B155" s="933" t="str">
        <f t="shared" si="30"/>
        <v>412</v>
      </c>
      <c r="C155" s="919">
        <v>4</v>
      </c>
      <c r="D155" s="893">
        <v>1</v>
      </c>
      <c r="E155" s="893">
        <v>2</v>
      </c>
      <c r="F155" s="894">
        <v>5</v>
      </c>
      <c r="G155" s="877" t="str">
        <f t="shared" si="32"/>
        <v>4.1.2.5</v>
      </c>
      <c r="H155" s="895" t="s">
        <v>2203</v>
      </c>
      <c r="I155" s="896"/>
      <c r="J155" s="921" t="s">
        <v>2616</v>
      </c>
      <c r="K155" s="900" t="s">
        <v>2616</v>
      </c>
      <c r="L155" s="898" t="s">
        <v>270</v>
      </c>
      <c r="M155" s="1060" t="s">
        <v>2630</v>
      </c>
      <c r="N155" s="924"/>
      <c r="O155" s="898"/>
      <c r="P155" s="898"/>
      <c r="Q155" s="898"/>
      <c r="R155" s="898"/>
      <c r="S155" s="898"/>
      <c r="T155" s="898"/>
      <c r="U155" s="925"/>
      <c r="V155" s="934">
        <v>8.5</v>
      </c>
      <c r="W155" s="891">
        <v>2</v>
      </c>
      <c r="X155" s="953"/>
      <c r="Y155" s="885" t="s">
        <v>89</v>
      </c>
      <c r="Z155" s="885" t="s">
        <v>2572</v>
      </c>
      <c r="AA155" s="886"/>
      <c r="AB155" s="887"/>
      <c r="AC155" s="887"/>
      <c r="AD155" s="887"/>
      <c r="AE155" s="887"/>
      <c r="AF155" s="887"/>
      <c r="AG155" s="888"/>
      <c r="AI155" s="1158"/>
      <c r="AJ155" s="1158"/>
      <c r="AK155" s="1150"/>
      <c r="AL155" s="1150"/>
      <c r="AM155" s="1150" t="str">
        <f t="shared" si="31"/>
        <v>4125</v>
      </c>
    </row>
    <row r="156" spans="1:41" s="872" customFormat="1" ht="63.75" thickBot="1" x14ac:dyDescent="0.3">
      <c r="A156" s="939" t="str">
        <f t="shared" si="29"/>
        <v>4126</v>
      </c>
      <c r="B156" s="940" t="str">
        <f t="shared" si="30"/>
        <v>412</v>
      </c>
      <c r="C156" s="919">
        <v>4</v>
      </c>
      <c r="D156" s="893">
        <v>1</v>
      </c>
      <c r="E156" s="893">
        <v>2</v>
      </c>
      <c r="F156" s="894">
        <v>6</v>
      </c>
      <c r="G156" s="877" t="str">
        <f t="shared" si="32"/>
        <v>4.1.2.6</v>
      </c>
      <c r="H156" s="895" t="s">
        <v>2203</v>
      </c>
      <c r="I156" s="896"/>
      <c r="J156" s="921" t="s">
        <v>2616</v>
      </c>
      <c r="K156" s="966" t="s">
        <v>2616</v>
      </c>
      <c r="L156" s="941" t="s">
        <v>270</v>
      </c>
      <c r="M156" s="1061" t="s">
        <v>2631</v>
      </c>
      <c r="N156" s="924"/>
      <c r="O156" s="898"/>
      <c r="P156" s="898"/>
      <c r="Q156" s="898"/>
      <c r="R156" s="898"/>
      <c r="S156" s="898"/>
      <c r="T156" s="898"/>
      <c r="U156" s="925"/>
      <c r="V156" s="942">
        <v>8.5</v>
      </c>
      <c r="W156" s="943"/>
      <c r="X156" s="1062">
        <v>2</v>
      </c>
      <c r="Y156" s="945" t="s">
        <v>89</v>
      </c>
      <c r="Z156" s="945" t="s">
        <v>2235</v>
      </c>
      <c r="AA156" s="946"/>
      <c r="AB156" s="947"/>
      <c r="AC156" s="947"/>
      <c r="AD156" s="947"/>
      <c r="AE156" s="947"/>
      <c r="AF156" s="947"/>
      <c r="AG156" s="948"/>
      <c r="AI156" s="1158"/>
      <c r="AJ156" s="1158"/>
      <c r="AK156" s="1150"/>
      <c r="AL156" s="1150"/>
      <c r="AM156" s="1150" t="str">
        <f t="shared" si="31"/>
        <v>4126</v>
      </c>
    </row>
    <row r="157" spans="1:41" s="872" customFormat="1" ht="32.25" hidden="1" thickBot="1" x14ac:dyDescent="0.3">
      <c r="A157" s="1017" t="str">
        <f t="shared" si="29"/>
        <v>4131</v>
      </c>
      <c r="B157" s="1018" t="str">
        <f t="shared" si="30"/>
        <v>413</v>
      </c>
      <c r="C157" s="893">
        <v>4</v>
      </c>
      <c r="D157" s="893">
        <v>1</v>
      </c>
      <c r="E157" s="893">
        <v>3</v>
      </c>
      <c r="F157" s="894">
        <v>1</v>
      </c>
      <c r="G157" s="877" t="str">
        <f t="shared" si="32"/>
        <v>4.1.3.1</v>
      </c>
      <c r="H157" s="895" t="s">
        <v>2203</v>
      </c>
      <c r="I157" s="896"/>
      <c r="J157" s="897" t="s">
        <v>2616</v>
      </c>
      <c r="K157" s="1019" t="s">
        <v>2616</v>
      </c>
      <c r="L157" s="1019" t="s">
        <v>47</v>
      </c>
      <c r="M157" s="1020" t="s">
        <v>2632</v>
      </c>
      <c r="N157" s="900" t="s">
        <v>2633</v>
      </c>
      <c r="O157" s="898" t="s">
        <v>2215</v>
      </c>
      <c r="P157" s="898" t="s">
        <v>2634</v>
      </c>
      <c r="Q157" s="898" t="s">
        <v>2635</v>
      </c>
      <c r="R157" s="898" t="s">
        <v>2410</v>
      </c>
      <c r="S157" s="898"/>
      <c r="T157" s="898"/>
      <c r="U157" s="901" t="s">
        <v>2210</v>
      </c>
      <c r="V157" s="910">
        <v>0</v>
      </c>
      <c r="W157" s="911">
        <v>0</v>
      </c>
      <c r="X157" s="1021"/>
      <c r="Y157" s="1022" t="s">
        <v>93</v>
      </c>
      <c r="Z157" s="1022" t="s">
        <v>93</v>
      </c>
      <c r="AA157" s="1023" t="s">
        <v>2454</v>
      </c>
      <c r="AB157" s="1024"/>
      <c r="AC157" s="1024"/>
      <c r="AD157" s="1024"/>
      <c r="AE157" s="1024"/>
      <c r="AF157" s="1024"/>
      <c r="AG157" s="1025"/>
      <c r="AI157" s="1158"/>
      <c r="AJ157" s="1158"/>
      <c r="AK157" s="1150"/>
      <c r="AL157" s="1150"/>
      <c r="AM157" s="1150" t="e">
        <f t="shared" si="31"/>
        <v>#N/A</v>
      </c>
      <c r="AN157" s="1015"/>
      <c r="AO157" s="1015"/>
    </row>
    <row r="158" spans="1:41" s="872" customFormat="1" ht="63.75" thickBot="1" x14ac:dyDescent="0.3">
      <c r="A158" s="976" t="str">
        <f t="shared" si="29"/>
        <v>4127</v>
      </c>
      <c r="B158" s="977" t="str">
        <f t="shared" si="30"/>
        <v>412</v>
      </c>
      <c r="C158" s="919">
        <v>4</v>
      </c>
      <c r="D158" s="893">
        <v>1</v>
      </c>
      <c r="E158" s="893">
        <v>2</v>
      </c>
      <c r="F158" s="894">
        <v>7</v>
      </c>
      <c r="G158" s="877"/>
      <c r="H158" s="895"/>
      <c r="I158" s="896"/>
      <c r="J158" s="921"/>
      <c r="K158" s="978" t="s">
        <v>2616</v>
      </c>
      <c r="L158" s="979" t="s">
        <v>270</v>
      </c>
      <c r="M158" s="980" t="s">
        <v>2636</v>
      </c>
      <c r="N158" s="924"/>
      <c r="O158" s="898"/>
      <c r="P158" s="898"/>
      <c r="Q158" s="898"/>
      <c r="R158" s="898"/>
      <c r="S158" s="898"/>
      <c r="T158" s="898"/>
      <c r="U158" s="925"/>
      <c r="V158" s="981">
        <v>8.5</v>
      </c>
      <c r="W158" s="982">
        <v>2</v>
      </c>
      <c r="X158" s="1028"/>
      <c r="Y158" s="985" t="s">
        <v>89</v>
      </c>
      <c r="Z158" s="985" t="s">
        <v>2572</v>
      </c>
      <c r="AA158" s="986"/>
      <c r="AB158" s="987"/>
      <c r="AC158" s="987"/>
      <c r="AD158" s="987"/>
      <c r="AE158" s="987"/>
      <c r="AF158" s="987"/>
      <c r="AG158" s="1029"/>
      <c r="AI158" s="1158"/>
      <c r="AJ158" s="1158"/>
      <c r="AK158" s="1150"/>
      <c r="AL158" s="1150"/>
      <c r="AM158" s="1150" t="str">
        <f t="shared" si="31"/>
        <v>4127</v>
      </c>
      <c r="AN158" s="1015"/>
      <c r="AO158" s="1015"/>
    </row>
    <row r="159" spans="1:41" s="872" customFormat="1" ht="47.25" x14ac:dyDescent="0.25">
      <c r="A159" s="854" t="str">
        <f t="shared" si="29"/>
        <v>4141</v>
      </c>
      <c r="B159" s="855" t="str">
        <f t="shared" si="30"/>
        <v>414</v>
      </c>
      <c r="C159" s="893">
        <v>4</v>
      </c>
      <c r="D159" s="893">
        <v>1</v>
      </c>
      <c r="E159" s="893">
        <v>4</v>
      </c>
      <c r="F159" s="894">
        <v>1</v>
      </c>
      <c r="G159" s="877" t="str">
        <f t="shared" ref="G159" si="33">CONCATENATE(C159,".",D159,".",E159,".",F159)</f>
        <v>4.1.4.1</v>
      </c>
      <c r="H159" s="895"/>
      <c r="I159" s="896"/>
      <c r="J159" s="897"/>
      <c r="K159" s="995" t="s">
        <v>2616</v>
      </c>
      <c r="L159" s="995" t="s">
        <v>301</v>
      </c>
      <c r="M159" s="996" t="s">
        <v>2637</v>
      </c>
      <c r="N159" s="900"/>
      <c r="O159" s="898"/>
      <c r="P159" s="898"/>
      <c r="Q159" s="898"/>
      <c r="R159" s="898"/>
      <c r="S159" s="898"/>
      <c r="T159" s="898"/>
      <c r="U159" s="901"/>
      <c r="V159" s="890">
        <v>4</v>
      </c>
      <c r="W159" s="891">
        <v>2</v>
      </c>
      <c r="X159" s="1063"/>
      <c r="Y159" s="868" t="s">
        <v>89</v>
      </c>
      <c r="Z159" s="868" t="s">
        <v>2572</v>
      </c>
      <c r="AA159" s="869"/>
      <c r="AB159" s="870"/>
      <c r="AC159" s="870"/>
      <c r="AD159" s="870"/>
      <c r="AE159" s="870"/>
      <c r="AF159" s="870"/>
      <c r="AG159" s="871"/>
      <c r="AI159" s="1158"/>
      <c r="AJ159" s="1158"/>
      <c r="AK159" s="1150"/>
      <c r="AL159" s="1150"/>
      <c r="AM159" s="1150" t="str">
        <f t="shared" si="31"/>
        <v>4141</v>
      </c>
    </row>
    <row r="160" spans="1:41" s="872" customFormat="1" ht="31.5" hidden="1" x14ac:dyDescent="0.25">
      <c r="A160" s="873" t="str">
        <f t="shared" si="29"/>
        <v>4142</v>
      </c>
      <c r="B160" s="874" t="str">
        <f t="shared" si="30"/>
        <v>414</v>
      </c>
      <c r="C160" s="893">
        <v>4</v>
      </c>
      <c r="D160" s="893">
        <v>1</v>
      </c>
      <c r="E160" s="893">
        <v>4</v>
      </c>
      <c r="F160" s="894">
        <v>2</v>
      </c>
      <c r="G160" s="877"/>
      <c r="H160" s="895"/>
      <c r="I160" s="896"/>
      <c r="J160" s="897"/>
      <c r="K160" s="898" t="s">
        <v>2616</v>
      </c>
      <c r="L160" s="898" t="s">
        <v>301</v>
      </c>
      <c r="M160" s="1064" t="s">
        <v>2638</v>
      </c>
      <c r="N160" s="900"/>
      <c r="O160" s="898"/>
      <c r="P160" s="898"/>
      <c r="Q160" s="898"/>
      <c r="R160" s="898"/>
      <c r="S160" s="898"/>
      <c r="T160" s="898"/>
      <c r="U160" s="901"/>
      <c r="V160" s="865">
        <v>4</v>
      </c>
      <c r="W160" s="866">
        <v>2</v>
      </c>
      <c r="X160" s="902"/>
      <c r="Y160" s="885" t="s">
        <v>93</v>
      </c>
      <c r="Z160" s="885" t="s">
        <v>89</v>
      </c>
      <c r="AA160" s="886"/>
      <c r="AB160" s="887"/>
      <c r="AC160" s="887"/>
      <c r="AD160" s="887"/>
      <c r="AE160" s="887"/>
      <c r="AF160" s="887"/>
      <c r="AG160" s="888"/>
      <c r="AI160" s="1158"/>
      <c r="AJ160" s="1158"/>
      <c r="AK160" s="1150"/>
      <c r="AL160" s="1150"/>
      <c r="AM160" s="1150" t="e">
        <f t="shared" si="31"/>
        <v>#N/A</v>
      </c>
    </row>
    <row r="161" spans="1:41" s="872" customFormat="1" ht="31.5" x14ac:dyDescent="0.25">
      <c r="A161" s="873" t="str">
        <f t="shared" si="29"/>
        <v>4143</v>
      </c>
      <c r="B161" s="874" t="str">
        <f t="shared" si="30"/>
        <v>414</v>
      </c>
      <c r="C161" s="893">
        <v>4</v>
      </c>
      <c r="D161" s="893">
        <v>1</v>
      </c>
      <c r="E161" s="893">
        <v>4</v>
      </c>
      <c r="F161" s="894">
        <v>3</v>
      </c>
      <c r="G161" s="877"/>
      <c r="H161" s="895"/>
      <c r="I161" s="896"/>
      <c r="J161" s="897"/>
      <c r="K161" s="898" t="s">
        <v>2616</v>
      </c>
      <c r="L161" s="898" t="s">
        <v>301</v>
      </c>
      <c r="M161" s="899" t="s">
        <v>2639</v>
      </c>
      <c r="N161" s="900"/>
      <c r="O161" s="898"/>
      <c r="P161" s="898"/>
      <c r="Q161" s="898"/>
      <c r="R161" s="898"/>
      <c r="S161" s="898"/>
      <c r="T161" s="898"/>
      <c r="U161" s="901"/>
      <c r="V161" s="890">
        <v>4</v>
      </c>
      <c r="W161" s="891">
        <v>2</v>
      </c>
      <c r="X161" s="903"/>
      <c r="Y161" s="885" t="s">
        <v>89</v>
      </c>
      <c r="Z161" s="885" t="s">
        <v>2572</v>
      </c>
      <c r="AA161" s="886"/>
      <c r="AB161" s="887"/>
      <c r="AC161" s="887"/>
      <c r="AD161" s="887"/>
      <c r="AE161" s="887"/>
      <c r="AF161" s="887"/>
      <c r="AG161" s="888"/>
      <c r="AI161" s="1158"/>
      <c r="AJ161" s="1158"/>
      <c r="AK161" s="1150"/>
      <c r="AL161" s="1150"/>
      <c r="AM161" s="1150" t="str">
        <f t="shared" si="31"/>
        <v>4143</v>
      </c>
    </row>
    <row r="162" spans="1:41" s="872" customFormat="1" ht="47.25" x14ac:dyDescent="0.25">
      <c r="A162" s="873" t="str">
        <f t="shared" si="29"/>
        <v>4151</v>
      </c>
      <c r="B162" s="874" t="str">
        <f t="shared" si="30"/>
        <v>415</v>
      </c>
      <c r="C162" s="893">
        <v>4</v>
      </c>
      <c r="D162" s="893">
        <v>1</v>
      </c>
      <c r="E162" s="893">
        <v>5</v>
      </c>
      <c r="F162" s="894">
        <v>1</v>
      </c>
      <c r="G162" s="877"/>
      <c r="H162" s="895"/>
      <c r="I162" s="896"/>
      <c r="J162" s="897"/>
      <c r="K162" s="898" t="s">
        <v>2616</v>
      </c>
      <c r="L162" s="898" t="s">
        <v>302</v>
      </c>
      <c r="M162" s="872" t="s">
        <v>2640</v>
      </c>
      <c r="N162" s="900"/>
      <c r="O162" s="898"/>
      <c r="P162" s="898"/>
      <c r="Q162" s="898"/>
      <c r="R162" s="898"/>
      <c r="S162" s="898"/>
      <c r="T162" s="898"/>
      <c r="U162" s="901"/>
      <c r="V162" s="890">
        <v>2</v>
      </c>
      <c r="W162" s="891"/>
      <c r="X162" s="1065">
        <v>1</v>
      </c>
      <c r="Y162" s="885" t="s">
        <v>89</v>
      </c>
      <c r="Z162" s="885" t="s">
        <v>2235</v>
      </c>
      <c r="AA162" s="886"/>
      <c r="AB162" s="887"/>
      <c r="AC162" s="887"/>
      <c r="AD162" s="887"/>
      <c r="AE162" s="887"/>
      <c r="AF162" s="887"/>
      <c r="AG162" s="888"/>
      <c r="AI162" s="1158"/>
      <c r="AJ162" s="1158"/>
      <c r="AK162" s="1150"/>
      <c r="AL162" s="1150"/>
      <c r="AM162" s="1150" t="str">
        <f t="shared" si="31"/>
        <v>4151</v>
      </c>
    </row>
    <row r="163" spans="1:41" s="872" customFormat="1" ht="47.25" x14ac:dyDescent="0.25">
      <c r="A163" s="873" t="str">
        <f t="shared" si="29"/>
        <v>4152</v>
      </c>
      <c r="B163" s="874" t="str">
        <f t="shared" si="30"/>
        <v>415</v>
      </c>
      <c r="C163" s="893">
        <v>4</v>
      </c>
      <c r="D163" s="893">
        <v>1</v>
      </c>
      <c r="E163" s="893">
        <v>5</v>
      </c>
      <c r="F163" s="894">
        <v>2</v>
      </c>
      <c r="G163" s="877"/>
      <c r="H163" s="895"/>
      <c r="I163" s="896"/>
      <c r="J163" s="897"/>
      <c r="K163" s="898" t="s">
        <v>2616</v>
      </c>
      <c r="L163" s="898" t="s">
        <v>302</v>
      </c>
      <c r="M163" s="1066" t="s">
        <v>2641</v>
      </c>
      <c r="N163" s="900"/>
      <c r="O163" s="898"/>
      <c r="P163" s="898"/>
      <c r="Q163" s="898"/>
      <c r="R163" s="898"/>
      <c r="S163" s="898"/>
      <c r="T163" s="898"/>
      <c r="U163" s="901"/>
      <c r="V163" s="890">
        <v>2</v>
      </c>
      <c r="W163" s="891"/>
      <c r="X163" s="953">
        <v>1</v>
      </c>
      <c r="Y163" s="885" t="s">
        <v>89</v>
      </c>
      <c r="Z163" s="885" t="s">
        <v>2235</v>
      </c>
      <c r="AA163" s="886"/>
      <c r="AB163" s="887"/>
      <c r="AC163" s="887"/>
      <c r="AD163" s="887"/>
      <c r="AE163" s="887"/>
      <c r="AF163" s="887"/>
      <c r="AG163" s="888"/>
      <c r="AI163" s="1158"/>
      <c r="AJ163" s="1158"/>
      <c r="AK163" s="1150"/>
      <c r="AL163" s="1150"/>
      <c r="AM163" s="1150" t="str">
        <f t="shared" si="31"/>
        <v>4152</v>
      </c>
    </row>
    <row r="164" spans="1:41" s="872" customFormat="1" ht="47.25" x14ac:dyDescent="0.25">
      <c r="A164" s="906" t="str">
        <f t="shared" si="29"/>
        <v>4153</v>
      </c>
      <c r="B164" s="907" t="str">
        <f t="shared" si="30"/>
        <v>415</v>
      </c>
      <c r="C164" s="893">
        <v>4</v>
      </c>
      <c r="D164" s="893">
        <v>1</v>
      </c>
      <c r="E164" s="893">
        <v>5</v>
      </c>
      <c r="F164" s="894">
        <v>3</v>
      </c>
      <c r="G164" s="877"/>
      <c r="H164" s="895"/>
      <c r="I164" s="896"/>
      <c r="J164" s="897"/>
      <c r="K164" s="908" t="s">
        <v>2616</v>
      </c>
      <c r="L164" s="908" t="s">
        <v>302</v>
      </c>
      <c r="M164" s="1067" t="s">
        <v>2642</v>
      </c>
      <c r="N164" s="900"/>
      <c r="O164" s="898"/>
      <c r="P164" s="898"/>
      <c r="Q164" s="898"/>
      <c r="R164" s="898"/>
      <c r="S164" s="898"/>
      <c r="T164" s="898"/>
      <c r="U164" s="901"/>
      <c r="V164" s="1068">
        <v>2</v>
      </c>
      <c r="W164" s="1026">
        <v>2</v>
      </c>
      <c r="X164" s="960"/>
      <c r="Y164" s="913" t="s">
        <v>89</v>
      </c>
      <c r="Z164" s="913" t="s">
        <v>2235</v>
      </c>
      <c r="AA164" s="914"/>
      <c r="AB164" s="915"/>
      <c r="AC164" s="915"/>
      <c r="AD164" s="915"/>
      <c r="AE164" s="915"/>
      <c r="AF164" s="915"/>
      <c r="AG164" s="916"/>
      <c r="AI164" s="1158"/>
      <c r="AJ164" s="1158"/>
      <c r="AK164" s="1150"/>
      <c r="AL164" s="1150"/>
      <c r="AM164" s="1150" t="str">
        <f t="shared" si="31"/>
        <v>4153</v>
      </c>
    </row>
    <row r="165" spans="1:41" s="872" customFormat="1" ht="31.5" hidden="1" x14ac:dyDescent="0.25">
      <c r="A165" s="1069" t="str">
        <f t="shared" si="29"/>
        <v>4132</v>
      </c>
      <c r="B165" s="1070" t="str">
        <f t="shared" si="30"/>
        <v>413</v>
      </c>
      <c r="C165" s="919">
        <v>4</v>
      </c>
      <c r="D165" s="893">
        <v>1</v>
      </c>
      <c r="E165" s="893">
        <v>3</v>
      </c>
      <c r="F165" s="894">
        <v>2</v>
      </c>
      <c r="G165" s="877" t="str">
        <f t="shared" ref="G165:G166" si="34">CONCATENATE(C165,".",D165,".",E165,".",F165)</f>
        <v>4.1.3.2</v>
      </c>
      <c r="H165" s="895" t="s">
        <v>2203</v>
      </c>
      <c r="I165" s="896"/>
      <c r="J165" s="921" t="s">
        <v>2616</v>
      </c>
      <c r="K165" s="1071" t="s">
        <v>2616</v>
      </c>
      <c r="L165" s="1072" t="s">
        <v>47</v>
      </c>
      <c r="M165" s="1073" t="s">
        <v>2643</v>
      </c>
      <c r="N165" s="924" t="s">
        <v>2644</v>
      </c>
      <c r="O165" s="898" t="s">
        <v>2215</v>
      </c>
      <c r="P165" s="898" t="s">
        <v>2645</v>
      </c>
      <c r="Q165" s="898" t="s">
        <v>2635</v>
      </c>
      <c r="R165" s="898" t="s">
        <v>2410</v>
      </c>
      <c r="S165" s="898"/>
      <c r="T165" s="898"/>
      <c r="U165" s="925" t="s">
        <v>2210</v>
      </c>
      <c r="V165" s="1074">
        <v>0</v>
      </c>
      <c r="W165" s="1075">
        <v>0</v>
      </c>
      <c r="X165" s="1076"/>
      <c r="Y165" s="1077" t="s">
        <v>93</v>
      </c>
      <c r="Z165" s="1077" t="s">
        <v>2235</v>
      </c>
      <c r="AA165" s="1078"/>
      <c r="AB165" s="1079"/>
      <c r="AC165" s="1079"/>
      <c r="AD165" s="1079"/>
      <c r="AE165" s="1079"/>
      <c r="AF165" s="1079"/>
      <c r="AG165" s="1080"/>
      <c r="AI165" s="1158"/>
      <c r="AJ165" s="1158"/>
      <c r="AK165" s="1150"/>
      <c r="AL165" s="1150"/>
      <c r="AM165" s="1150" t="e">
        <f t="shared" si="31"/>
        <v>#N/A</v>
      </c>
    </row>
    <row r="166" spans="1:41" s="872" customFormat="1" ht="31.5" hidden="1" x14ac:dyDescent="0.25">
      <c r="A166" s="1003" t="str">
        <f t="shared" si="29"/>
        <v>4133</v>
      </c>
      <c r="B166" s="1004" t="str">
        <f t="shared" si="30"/>
        <v>413</v>
      </c>
      <c r="C166" s="919">
        <v>4</v>
      </c>
      <c r="D166" s="893">
        <v>1</v>
      </c>
      <c r="E166" s="893">
        <v>3</v>
      </c>
      <c r="F166" s="894">
        <v>3</v>
      </c>
      <c r="G166" s="877" t="str">
        <f t="shared" si="34"/>
        <v>4.1.3.3</v>
      </c>
      <c r="H166" s="895" t="s">
        <v>2203</v>
      </c>
      <c r="I166" s="896"/>
      <c r="J166" s="921" t="s">
        <v>2616</v>
      </c>
      <c r="K166" s="1005" t="s">
        <v>2616</v>
      </c>
      <c r="L166" s="1006" t="s">
        <v>47</v>
      </c>
      <c r="M166" s="1007" t="s">
        <v>2646</v>
      </c>
      <c r="N166" s="924"/>
      <c r="O166" s="898"/>
      <c r="P166" s="898" t="s">
        <v>2647</v>
      </c>
      <c r="Q166" s="898"/>
      <c r="R166" s="898" t="s">
        <v>2410</v>
      </c>
      <c r="S166" s="898"/>
      <c r="T166" s="898"/>
      <c r="U166" s="925"/>
      <c r="V166" s="1008">
        <v>0</v>
      </c>
      <c r="W166" s="1009">
        <v>0</v>
      </c>
      <c r="X166" s="1081"/>
      <c r="Y166" s="1011" t="s">
        <v>93</v>
      </c>
      <c r="Z166" s="1011" t="s">
        <v>2235</v>
      </c>
      <c r="AA166" s="1012"/>
      <c r="AB166" s="1013"/>
      <c r="AC166" s="1013"/>
      <c r="AD166" s="1013"/>
      <c r="AE166" s="1013"/>
      <c r="AF166" s="1013"/>
      <c r="AG166" s="1014"/>
      <c r="AI166" s="1158"/>
      <c r="AJ166" s="1158"/>
      <c r="AK166" s="1150"/>
      <c r="AL166" s="1150"/>
      <c r="AM166" s="1150" t="e">
        <f t="shared" si="31"/>
        <v>#N/A</v>
      </c>
    </row>
    <row r="167" spans="1:41" s="1015" customFormat="1" ht="31.5" x14ac:dyDescent="0.25">
      <c r="A167" s="873" t="str">
        <f t="shared" si="29"/>
        <v>4134</v>
      </c>
      <c r="B167" s="933" t="str">
        <f t="shared" si="30"/>
        <v>413</v>
      </c>
      <c r="C167" s="1082">
        <v>4</v>
      </c>
      <c r="D167" s="1082">
        <v>1</v>
      </c>
      <c r="E167" s="1082">
        <v>3</v>
      </c>
      <c r="F167" s="1083">
        <v>4</v>
      </c>
      <c r="G167" s="1084" t="s">
        <v>2648</v>
      </c>
      <c r="H167" s="1085" t="s">
        <v>2203</v>
      </c>
      <c r="I167" s="1086"/>
      <c r="J167" s="1087" t="s">
        <v>2616</v>
      </c>
      <c r="K167" s="1088" t="s">
        <v>2616</v>
      </c>
      <c r="L167" s="1089" t="s">
        <v>47</v>
      </c>
      <c r="M167" s="1090" t="s">
        <v>2649</v>
      </c>
      <c r="N167" s="924"/>
      <c r="O167" s="898"/>
      <c r="P167" s="898"/>
      <c r="Q167" s="898"/>
      <c r="R167" s="898"/>
      <c r="S167" s="898"/>
      <c r="T167" s="898"/>
      <c r="U167" s="925"/>
      <c r="V167" s="934"/>
      <c r="W167" s="866"/>
      <c r="X167" s="1091">
        <v>2</v>
      </c>
      <c r="Y167" s="885" t="s">
        <v>89</v>
      </c>
      <c r="Z167" s="885" t="s">
        <v>2235</v>
      </c>
      <c r="AA167" s="886"/>
      <c r="AB167" s="887"/>
      <c r="AC167" s="887"/>
      <c r="AD167" s="887"/>
      <c r="AE167" s="887"/>
      <c r="AF167" s="887"/>
      <c r="AG167" s="888"/>
      <c r="AI167" s="1158"/>
      <c r="AJ167" s="1158"/>
      <c r="AK167" s="1150"/>
      <c r="AL167" s="1150"/>
      <c r="AM167" s="1150" t="str">
        <f t="shared" si="31"/>
        <v>4134</v>
      </c>
      <c r="AN167" s="872"/>
      <c r="AO167" s="872"/>
    </row>
    <row r="168" spans="1:41" s="1015" customFormat="1" ht="32.25" thickBot="1" x14ac:dyDescent="0.3">
      <c r="A168" s="939" t="str">
        <f t="shared" si="29"/>
        <v>4135</v>
      </c>
      <c r="B168" s="940" t="str">
        <f t="shared" si="30"/>
        <v>413</v>
      </c>
      <c r="C168" s="1092">
        <v>4</v>
      </c>
      <c r="D168" s="1092">
        <v>1</v>
      </c>
      <c r="E168" s="1092">
        <v>3</v>
      </c>
      <c r="F168" s="1093">
        <v>5</v>
      </c>
      <c r="G168" s="1094" t="s">
        <v>2648</v>
      </c>
      <c r="H168" s="1095" t="s">
        <v>2203</v>
      </c>
      <c r="I168" s="1096"/>
      <c r="J168" s="1097" t="s">
        <v>2616</v>
      </c>
      <c r="K168" s="1098" t="s">
        <v>2616</v>
      </c>
      <c r="L168" s="1099" t="s">
        <v>47</v>
      </c>
      <c r="M168" s="1061" t="s">
        <v>2650</v>
      </c>
      <c r="N168" s="924"/>
      <c r="O168" s="898"/>
      <c r="P168" s="898"/>
      <c r="Q168" s="898"/>
      <c r="R168" s="898"/>
      <c r="S168" s="898"/>
      <c r="T168" s="898"/>
      <c r="U168" s="925"/>
      <c r="V168" s="942"/>
      <c r="W168" s="1100"/>
      <c r="X168" s="1101">
        <v>1</v>
      </c>
      <c r="Y168" s="945" t="s">
        <v>89</v>
      </c>
      <c r="Z168" s="945" t="s">
        <v>2235</v>
      </c>
      <c r="AA168" s="946"/>
      <c r="AB168" s="947"/>
      <c r="AC168" s="947"/>
      <c r="AD168" s="947"/>
      <c r="AE168" s="947"/>
      <c r="AF168" s="947"/>
      <c r="AG168" s="948"/>
      <c r="AI168" s="1158"/>
      <c r="AJ168" s="1158"/>
      <c r="AK168" s="1150"/>
      <c r="AL168" s="1150"/>
      <c r="AM168" s="1150" t="str">
        <f t="shared" si="31"/>
        <v>4135</v>
      </c>
      <c r="AN168" s="872"/>
      <c r="AO168" s="872"/>
    </row>
    <row r="169" spans="1:41" s="872" customFormat="1" ht="47.25" hidden="1" x14ac:dyDescent="0.25">
      <c r="A169" s="854" t="str">
        <f t="shared" si="29"/>
        <v>4136</v>
      </c>
      <c r="B169" s="855" t="str">
        <f t="shared" si="30"/>
        <v>413</v>
      </c>
      <c r="C169" s="893">
        <v>4</v>
      </c>
      <c r="D169" s="893">
        <v>1</v>
      </c>
      <c r="E169" s="893">
        <v>3</v>
      </c>
      <c r="F169" s="894">
        <v>6</v>
      </c>
      <c r="G169" s="877" t="str">
        <f t="shared" ref="G169:G190" si="35">CONCATENATE(C169,".",D169,".",E169,".",F169)</f>
        <v>4.1.3.6</v>
      </c>
      <c r="H169" s="895" t="s">
        <v>2203</v>
      </c>
      <c r="I169" s="896"/>
      <c r="J169" s="897" t="s">
        <v>2616</v>
      </c>
      <c r="K169" s="995" t="s">
        <v>2616</v>
      </c>
      <c r="L169" s="995" t="s">
        <v>47</v>
      </c>
      <c r="M169" s="996" t="s">
        <v>2651</v>
      </c>
      <c r="N169" s="900" t="s">
        <v>2652</v>
      </c>
      <c r="O169" s="898" t="s">
        <v>2215</v>
      </c>
      <c r="P169" s="898" t="s">
        <v>2634</v>
      </c>
      <c r="Q169" s="898" t="s">
        <v>2635</v>
      </c>
      <c r="R169" s="898" t="s">
        <v>2410</v>
      </c>
      <c r="S169" s="898"/>
      <c r="T169" s="898"/>
      <c r="U169" s="901" t="s">
        <v>2210</v>
      </c>
      <c r="V169" s="865">
        <v>0</v>
      </c>
      <c r="W169" s="866">
        <v>0</v>
      </c>
      <c r="X169" s="997"/>
      <c r="Y169" s="868" t="s">
        <v>93</v>
      </c>
      <c r="Z169" s="868" t="s">
        <v>93</v>
      </c>
      <c r="AA169" s="869" t="s">
        <v>2454</v>
      </c>
      <c r="AB169" s="870"/>
      <c r="AC169" s="870"/>
      <c r="AD169" s="870"/>
      <c r="AE169" s="870"/>
      <c r="AF169" s="870"/>
      <c r="AG169" s="871"/>
      <c r="AI169" s="1158"/>
      <c r="AJ169" s="1158"/>
      <c r="AK169" s="1150"/>
      <c r="AL169" s="1150"/>
      <c r="AM169" s="1150" t="e">
        <f t="shared" si="31"/>
        <v>#N/A</v>
      </c>
    </row>
    <row r="170" spans="1:41" s="872" customFormat="1" ht="63" hidden="1" x14ac:dyDescent="0.25">
      <c r="A170" s="873" t="str">
        <f t="shared" si="29"/>
        <v>5111</v>
      </c>
      <c r="B170" s="874" t="str">
        <f t="shared" si="30"/>
        <v>511</v>
      </c>
      <c r="C170" s="893">
        <v>5</v>
      </c>
      <c r="D170" s="893">
        <v>1</v>
      </c>
      <c r="E170" s="893">
        <v>1</v>
      </c>
      <c r="F170" s="894">
        <v>1</v>
      </c>
      <c r="G170" s="877" t="str">
        <f t="shared" si="35"/>
        <v>5.1.1.1</v>
      </c>
      <c r="H170" s="895" t="s">
        <v>2175</v>
      </c>
      <c r="I170" s="896" t="s">
        <v>2174</v>
      </c>
      <c r="J170" s="897" t="s">
        <v>2653</v>
      </c>
      <c r="K170" s="898" t="s">
        <v>2654</v>
      </c>
      <c r="L170" s="898" t="s">
        <v>48</v>
      </c>
      <c r="M170" s="899" t="s">
        <v>2655</v>
      </c>
      <c r="N170" s="900"/>
      <c r="O170" s="898"/>
      <c r="P170" s="898"/>
      <c r="Q170" s="898"/>
      <c r="R170" s="898"/>
      <c r="S170" s="898"/>
      <c r="T170" s="898"/>
      <c r="U170" s="901" t="s">
        <v>80</v>
      </c>
      <c r="V170" s="865" t="s">
        <v>2771</v>
      </c>
      <c r="W170" s="866" t="s">
        <v>2772</v>
      </c>
      <c r="X170" s="902"/>
      <c r="Y170" s="885" t="s">
        <v>93</v>
      </c>
      <c r="Z170" s="885" t="s">
        <v>93</v>
      </c>
      <c r="AA170" s="886"/>
      <c r="AB170" s="887"/>
      <c r="AC170" s="887"/>
      <c r="AD170" s="887"/>
      <c r="AE170" s="887"/>
      <c r="AF170" s="887"/>
      <c r="AG170" s="888"/>
      <c r="AI170" s="1158"/>
      <c r="AJ170" s="1158"/>
      <c r="AK170" s="1150"/>
      <c r="AL170" s="1150"/>
      <c r="AM170" s="1150" t="e">
        <f t="shared" si="31"/>
        <v>#N/A</v>
      </c>
    </row>
    <row r="171" spans="1:41" s="872" customFormat="1" ht="63" hidden="1" x14ac:dyDescent="0.25">
      <c r="A171" s="873" t="str">
        <f t="shared" si="29"/>
        <v>5112</v>
      </c>
      <c r="B171" s="874" t="str">
        <f t="shared" si="30"/>
        <v>511</v>
      </c>
      <c r="C171" s="893">
        <v>5</v>
      </c>
      <c r="D171" s="893">
        <v>1</v>
      </c>
      <c r="E171" s="893">
        <v>1</v>
      </c>
      <c r="F171" s="894">
        <v>2</v>
      </c>
      <c r="G171" s="877" t="str">
        <f t="shared" si="35"/>
        <v>5.1.1.2</v>
      </c>
      <c r="H171" s="895" t="s">
        <v>2175</v>
      </c>
      <c r="I171" s="896" t="s">
        <v>2174</v>
      </c>
      <c r="J171" s="897" t="s">
        <v>2653</v>
      </c>
      <c r="K171" s="898" t="s">
        <v>2654</v>
      </c>
      <c r="L171" s="898" t="s">
        <v>48</v>
      </c>
      <c r="M171" s="899" t="s">
        <v>2656</v>
      </c>
      <c r="N171" s="900"/>
      <c r="O171" s="898"/>
      <c r="P171" s="898"/>
      <c r="Q171" s="898"/>
      <c r="R171" s="898"/>
      <c r="S171" s="898"/>
      <c r="T171" s="898"/>
      <c r="U171" s="901" t="s">
        <v>80</v>
      </c>
      <c r="V171" s="865" t="s">
        <v>2771</v>
      </c>
      <c r="W171" s="866" t="s">
        <v>2772</v>
      </c>
      <c r="X171" s="902"/>
      <c r="Y171" s="885" t="s">
        <v>93</v>
      </c>
      <c r="Z171" s="885" t="s">
        <v>93</v>
      </c>
      <c r="AA171" s="886"/>
      <c r="AB171" s="887"/>
      <c r="AC171" s="887"/>
      <c r="AD171" s="887"/>
      <c r="AE171" s="887"/>
      <c r="AF171" s="887"/>
      <c r="AG171" s="888"/>
      <c r="AI171" s="1158"/>
      <c r="AJ171" s="1158"/>
      <c r="AK171" s="1150"/>
      <c r="AL171" s="1150"/>
      <c r="AM171" s="1150" t="e">
        <f t="shared" si="31"/>
        <v>#N/A</v>
      </c>
    </row>
    <row r="172" spans="1:41" s="872" customFormat="1" ht="63" hidden="1" x14ac:dyDescent="0.25">
      <c r="A172" s="873" t="str">
        <f t="shared" si="29"/>
        <v>5113</v>
      </c>
      <c r="B172" s="874" t="str">
        <f t="shared" si="30"/>
        <v>511</v>
      </c>
      <c r="C172" s="893">
        <v>5</v>
      </c>
      <c r="D172" s="893">
        <v>1</v>
      </c>
      <c r="E172" s="893">
        <v>1</v>
      </c>
      <c r="F172" s="894">
        <v>3</v>
      </c>
      <c r="G172" s="877" t="str">
        <f t="shared" si="35"/>
        <v>5.1.1.3</v>
      </c>
      <c r="H172" s="895" t="s">
        <v>2175</v>
      </c>
      <c r="I172" s="896" t="s">
        <v>2174</v>
      </c>
      <c r="J172" s="897" t="s">
        <v>2653</v>
      </c>
      <c r="K172" s="898" t="s">
        <v>2654</v>
      </c>
      <c r="L172" s="898" t="s">
        <v>48</v>
      </c>
      <c r="M172" s="899" t="s">
        <v>2657</v>
      </c>
      <c r="N172" s="900"/>
      <c r="O172" s="898"/>
      <c r="P172" s="898"/>
      <c r="Q172" s="898"/>
      <c r="R172" s="898"/>
      <c r="S172" s="898"/>
      <c r="T172" s="898"/>
      <c r="U172" s="901" t="s">
        <v>80</v>
      </c>
      <c r="V172" s="865" t="s">
        <v>2771</v>
      </c>
      <c r="W172" s="866" t="s">
        <v>2772</v>
      </c>
      <c r="X172" s="902"/>
      <c r="Y172" s="885" t="s">
        <v>93</v>
      </c>
      <c r="Z172" s="885" t="s">
        <v>93</v>
      </c>
      <c r="AA172" s="886"/>
      <c r="AB172" s="887"/>
      <c r="AC172" s="887"/>
      <c r="AD172" s="887"/>
      <c r="AE172" s="887"/>
      <c r="AF172" s="887"/>
      <c r="AG172" s="888"/>
      <c r="AI172" s="1158"/>
      <c r="AJ172" s="1158"/>
      <c r="AK172" s="1150"/>
      <c r="AL172" s="1150"/>
      <c r="AM172" s="1150" t="e">
        <f t="shared" si="31"/>
        <v>#N/A</v>
      </c>
    </row>
    <row r="173" spans="1:41" s="872" customFormat="1" ht="63" hidden="1" x14ac:dyDescent="0.25">
      <c r="A173" s="873" t="str">
        <f t="shared" si="29"/>
        <v>5211</v>
      </c>
      <c r="B173" s="874" t="str">
        <f t="shared" si="30"/>
        <v>521</v>
      </c>
      <c r="C173" s="893">
        <v>5</v>
      </c>
      <c r="D173" s="893">
        <v>2</v>
      </c>
      <c r="E173" s="893">
        <v>1</v>
      </c>
      <c r="F173" s="894">
        <v>1</v>
      </c>
      <c r="G173" s="877" t="str">
        <f t="shared" si="35"/>
        <v>5.2.1.1</v>
      </c>
      <c r="H173" s="895" t="s">
        <v>2174</v>
      </c>
      <c r="I173" s="896" t="s">
        <v>2175</v>
      </c>
      <c r="J173" s="897" t="s">
        <v>2653</v>
      </c>
      <c r="K173" s="898" t="s">
        <v>2658</v>
      </c>
      <c r="L173" s="898" t="s">
        <v>2659</v>
      </c>
      <c r="M173" s="899" t="s">
        <v>2660</v>
      </c>
      <c r="N173" s="900" t="s">
        <v>2661</v>
      </c>
      <c r="O173" s="898" t="s">
        <v>2180</v>
      </c>
      <c r="P173" s="898" t="s">
        <v>2662</v>
      </c>
      <c r="Q173" s="898" t="s">
        <v>2663</v>
      </c>
      <c r="R173" s="898" t="s">
        <v>2664</v>
      </c>
      <c r="S173" s="898"/>
      <c r="T173" s="898"/>
      <c r="U173" s="901" t="s">
        <v>80</v>
      </c>
      <c r="V173" s="865" t="s">
        <v>2771</v>
      </c>
      <c r="W173" s="866" t="s">
        <v>2772</v>
      </c>
      <c r="X173" s="902"/>
      <c r="Y173" s="885" t="s">
        <v>2294</v>
      </c>
      <c r="Z173" s="885" t="s">
        <v>2235</v>
      </c>
      <c r="AA173" s="886"/>
      <c r="AB173" s="887"/>
      <c r="AC173" s="887"/>
      <c r="AD173" s="887"/>
      <c r="AE173" s="887"/>
      <c r="AF173" s="887"/>
      <c r="AG173" s="888"/>
      <c r="AI173" s="1158"/>
      <c r="AJ173" s="1158"/>
      <c r="AK173" s="1150"/>
      <c r="AL173" s="1150"/>
      <c r="AM173" s="1150" t="e">
        <f t="shared" si="31"/>
        <v>#N/A</v>
      </c>
    </row>
    <row r="174" spans="1:41" s="872" customFormat="1" ht="78.75" hidden="1" x14ac:dyDescent="0.25">
      <c r="A174" s="873" t="str">
        <f t="shared" si="29"/>
        <v>5212</v>
      </c>
      <c r="B174" s="874" t="str">
        <f t="shared" si="30"/>
        <v>521</v>
      </c>
      <c r="C174" s="893">
        <v>5</v>
      </c>
      <c r="D174" s="893">
        <v>2</v>
      </c>
      <c r="E174" s="893">
        <v>1</v>
      </c>
      <c r="F174" s="894">
        <v>2</v>
      </c>
      <c r="G174" s="877" t="str">
        <f t="shared" si="35"/>
        <v>5.2.1.2</v>
      </c>
      <c r="H174" s="895" t="s">
        <v>2174</v>
      </c>
      <c r="I174" s="896" t="s">
        <v>2175</v>
      </c>
      <c r="J174" s="897" t="s">
        <v>2653</v>
      </c>
      <c r="K174" s="898" t="s">
        <v>2658</v>
      </c>
      <c r="L174" s="898" t="s">
        <v>2659</v>
      </c>
      <c r="M174" s="899" t="s">
        <v>2665</v>
      </c>
      <c r="N174" s="900" t="s">
        <v>2666</v>
      </c>
      <c r="O174" s="898" t="s">
        <v>2180</v>
      </c>
      <c r="P174" s="898" t="s">
        <v>2667</v>
      </c>
      <c r="Q174" s="898" t="s">
        <v>2668</v>
      </c>
      <c r="R174" s="898" t="s">
        <v>2669</v>
      </c>
      <c r="S174" s="898"/>
      <c r="T174" s="898"/>
      <c r="U174" s="901" t="s">
        <v>80</v>
      </c>
      <c r="V174" s="865" t="s">
        <v>2771</v>
      </c>
      <c r="W174" s="866" t="s">
        <v>2772</v>
      </c>
      <c r="X174" s="902"/>
      <c r="Y174" s="885" t="s">
        <v>2294</v>
      </c>
      <c r="Z174" s="885" t="s">
        <v>2235</v>
      </c>
      <c r="AA174" s="886"/>
      <c r="AB174" s="887"/>
      <c r="AC174" s="887"/>
      <c r="AD174" s="887"/>
      <c r="AE174" s="887"/>
      <c r="AF174" s="887"/>
      <c r="AG174" s="888"/>
      <c r="AI174" s="1158"/>
      <c r="AJ174" s="1158"/>
      <c r="AK174" s="1150"/>
      <c r="AL174" s="1150"/>
      <c r="AM174" s="1150" t="e">
        <f t="shared" si="31"/>
        <v>#N/A</v>
      </c>
    </row>
    <row r="175" spans="1:41" s="872" customFormat="1" ht="79.5" hidden="1" thickBot="1" x14ac:dyDescent="0.3">
      <c r="A175" s="939" t="str">
        <f t="shared" si="29"/>
        <v>5213</v>
      </c>
      <c r="B175" s="1102" t="str">
        <f t="shared" si="30"/>
        <v>521</v>
      </c>
      <c r="C175" s="1103">
        <v>5</v>
      </c>
      <c r="D175" s="1103">
        <v>2</v>
      </c>
      <c r="E175" s="1103">
        <v>1</v>
      </c>
      <c r="F175" s="1104">
        <v>3</v>
      </c>
      <c r="G175" s="1105" t="str">
        <f t="shared" si="35"/>
        <v>5.2.1.3</v>
      </c>
      <c r="H175" s="1106" t="s">
        <v>2174</v>
      </c>
      <c r="I175" s="1107" t="s">
        <v>2175</v>
      </c>
      <c r="J175" s="1108" t="s">
        <v>2653</v>
      </c>
      <c r="K175" s="941" t="s">
        <v>2658</v>
      </c>
      <c r="L175" s="941" t="s">
        <v>2659</v>
      </c>
      <c r="M175" s="1109" t="s">
        <v>2670</v>
      </c>
      <c r="N175" s="966" t="s">
        <v>2671</v>
      </c>
      <c r="O175" s="941" t="s">
        <v>2180</v>
      </c>
      <c r="P175" s="941" t="s">
        <v>2672</v>
      </c>
      <c r="Q175" s="941" t="s">
        <v>2673</v>
      </c>
      <c r="R175" s="941" t="s">
        <v>2674</v>
      </c>
      <c r="S175" s="941"/>
      <c r="T175" s="941"/>
      <c r="U175" s="1110" t="s">
        <v>80</v>
      </c>
      <c r="V175" s="1111" t="s">
        <v>2771</v>
      </c>
      <c r="W175" s="1100" t="s">
        <v>2772</v>
      </c>
      <c r="X175" s="1112"/>
      <c r="Y175" s="945" t="s">
        <v>2294</v>
      </c>
      <c r="Z175" s="945" t="s">
        <v>2235</v>
      </c>
      <c r="AA175" s="946"/>
      <c r="AB175" s="947"/>
      <c r="AC175" s="947"/>
      <c r="AD175" s="947"/>
      <c r="AE175" s="947"/>
      <c r="AF175" s="947"/>
      <c r="AG175" s="948"/>
      <c r="AI175" s="1158"/>
      <c r="AJ175" s="1158"/>
      <c r="AK175" s="1150"/>
      <c r="AL175" s="1150"/>
      <c r="AM175" s="1150" t="e">
        <f t="shared" si="31"/>
        <v>#N/A</v>
      </c>
    </row>
    <row r="176" spans="1:41" s="872" customFormat="1" ht="78.75" hidden="1" x14ac:dyDescent="0.25">
      <c r="A176" s="854" t="str">
        <f t="shared" si="29"/>
        <v>6111</v>
      </c>
      <c r="B176" s="855" t="str">
        <f t="shared" si="30"/>
        <v>611</v>
      </c>
      <c r="C176" s="1113">
        <v>6</v>
      </c>
      <c r="D176" s="1113">
        <v>1</v>
      </c>
      <c r="E176" s="1113">
        <v>1</v>
      </c>
      <c r="F176" s="1114">
        <v>1</v>
      </c>
      <c r="G176" s="858" t="str">
        <f t="shared" si="35"/>
        <v>6.1.1.1</v>
      </c>
      <c r="H176" s="1115" t="s">
        <v>2174</v>
      </c>
      <c r="I176" s="1116"/>
      <c r="J176" s="1117" t="s">
        <v>2675</v>
      </c>
      <c r="K176" s="995" t="s">
        <v>2676</v>
      </c>
      <c r="L176" s="995" t="s">
        <v>2677</v>
      </c>
      <c r="M176" s="996" t="s">
        <v>2678</v>
      </c>
      <c r="N176" s="1118"/>
      <c r="O176" s="995"/>
      <c r="P176" s="995"/>
      <c r="Q176" s="995"/>
      <c r="R176" s="995"/>
      <c r="S176" s="995"/>
      <c r="T176" s="995"/>
      <c r="U176" s="1119"/>
      <c r="V176" s="865"/>
      <c r="W176" s="866"/>
      <c r="X176" s="995"/>
      <c r="Y176" s="868" t="s">
        <v>93</v>
      </c>
      <c r="Z176" s="868" t="s">
        <v>93</v>
      </c>
      <c r="AA176" s="869" t="s">
        <v>2679</v>
      </c>
      <c r="AB176" s="1120" t="s">
        <v>2036</v>
      </c>
      <c r="AC176" s="870" t="s">
        <v>1921</v>
      </c>
      <c r="AD176" s="870" t="s">
        <v>2038</v>
      </c>
      <c r="AE176" s="870"/>
      <c r="AF176" s="870"/>
      <c r="AG176" s="871"/>
      <c r="AI176" s="1158"/>
      <c r="AJ176" s="1158"/>
      <c r="AK176" s="1150"/>
      <c r="AL176" s="1150"/>
      <c r="AM176" s="1150" t="e">
        <f t="shared" si="31"/>
        <v>#N/A</v>
      </c>
    </row>
    <row r="177" spans="1:39" s="872" customFormat="1" ht="94.5" hidden="1" x14ac:dyDescent="0.25">
      <c r="A177" s="873" t="str">
        <f t="shared" si="29"/>
        <v>6112</v>
      </c>
      <c r="B177" s="874" t="str">
        <f t="shared" si="30"/>
        <v>611</v>
      </c>
      <c r="C177" s="893">
        <v>6</v>
      </c>
      <c r="D177" s="893">
        <v>1</v>
      </c>
      <c r="E177" s="893">
        <v>1</v>
      </c>
      <c r="F177" s="894">
        <v>2</v>
      </c>
      <c r="G177" s="877" t="str">
        <f t="shared" si="35"/>
        <v>6.1.1.2</v>
      </c>
      <c r="H177" s="895" t="s">
        <v>2174</v>
      </c>
      <c r="I177" s="896"/>
      <c r="J177" s="897" t="s">
        <v>2675</v>
      </c>
      <c r="K177" s="898" t="s">
        <v>2676</v>
      </c>
      <c r="L177" s="898" t="s">
        <v>2677</v>
      </c>
      <c r="M177" s="899" t="s">
        <v>2680</v>
      </c>
      <c r="N177" s="900"/>
      <c r="O177" s="898"/>
      <c r="P177" s="898"/>
      <c r="Q177" s="898"/>
      <c r="R177" s="898"/>
      <c r="S177" s="898"/>
      <c r="T177" s="898"/>
      <c r="U177" s="901"/>
      <c r="V177" s="1121"/>
      <c r="W177" s="1122"/>
      <c r="X177" s="898"/>
      <c r="Y177" s="885" t="s">
        <v>93</v>
      </c>
      <c r="Z177" s="885" t="s">
        <v>93</v>
      </c>
      <c r="AA177" s="886" t="s">
        <v>2679</v>
      </c>
      <c r="AB177" s="1120" t="s">
        <v>2037</v>
      </c>
      <c r="AC177" s="887" t="s">
        <v>1922</v>
      </c>
      <c r="AD177" s="887" t="s">
        <v>1035</v>
      </c>
      <c r="AE177" s="887"/>
      <c r="AF177" s="887"/>
      <c r="AG177" s="888"/>
      <c r="AI177" s="1158"/>
      <c r="AJ177" s="1158"/>
      <c r="AK177" s="1150"/>
      <c r="AL177" s="1150"/>
      <c r="AM177" s="1150" t="e">
        <f t="shared" si="31"/>
        <v>#N/A</v>
      </c>
    </row>
    <row r="178" spans="1:39" s="872" customFormat="1" ht="63" hidden="1" x14ac:dyDescent="0.25">
      <c r="A178" s="873" t="str">
        <f t="shared" si="29"/>
        <v>6113</v>
      </c>
      <c r="B178" s="874" t="str">
        <f t="shared" si="30"/>
        <v>611</v>
      </c>
      <c r="C178" s="893">
        <v>6</v>
      </c>
      <c r="D178" s="893">
        <v>1</v>
      </c>
      <c r="E178" s="893">
        <v>1</v>
      </c>
      <c r="F178" s="894">
        <v>3</v>
      </c>
      <c r="G178" s="877" t="str">
        <f t="shared" si="35"/>
        <v>6.1.1.3</v>
      </c>
      <c r="H178" s="895" t="s">
        <v>2174</v>
      </c>
      <c r="I178" s="896"/>
      <c r="J178" s="897" t="s">
        <v>2675</v>
      </c>
      <c r="K178" s="898" t="s">
        <v>2676</v>
      </c>
      <c r="L178" s="898" t="s">
        <v>2677</v>
      </c>
      <c r="M178" s="899" t="s">
        <v>2681</v>
      </c>
      <c r="N178" s="900"/>
      <c r="O178" s="898"/>
      <c r="P178" s="898"/>
      <c r="Q178" s="898"/>
      <c r="R178" s="898"/>
      <c r="S178" s="898"/>
      <c r="T178" s="898"/>
      <c r="U178" s="901"/>
      <c r="V178" s="1121"/>
      <c r="W178" s="1122"/>
      <c r="X178" s="898"/>
      <c r="Y178" s="885" t="s">
        <v>93</v>
      </c>
      <c r="Z178" s="885" t="s">
        <v>93</v>
      </c>
      <c r="AA178" s="886" t="s">
        <v>2679</v>
      </c>
      <c r="AB178" s="1120" t="s">
        <v>2682</v>
      </c>
      <c r="AC178" s="887" t="s">
        <v>1997</v>
      </c>
      <c r="AD178" s="887" t="s">
        <v>1036</v>
      </c>
      <c r="AE178" s="887"/>
      <c r="AF178" s="887"/>
      <c r="AG178" s="888"/>
      <c r="AI178" s="1158"/>
      <c r="AJ178" s="1158"/>
      <c r="AK178" s="1150"/>
      <c r="AL178" s="1150"/>
      <c r="AM178" s="1150" t="e">
        <f t="shared" si="31"/>
        <v>#N/A</v>
      </c>
    </row>
    <row r="179" spans="1:39" s="872" customFormat="1" ht="63" hidden="1" x14ac:dyDescent="0.25">
      <c r="A179" s="873" t="str">
        <f t="shared" si="29"/>
        <v>6114</v>
      </c>
      <c r="B179" s="874" t="str">
        <f t="shared" si="30"/>
        <v>611</v>
      </c>
      <c r="C179" s="893">
        <v>6</v>
      </c>
      <c r="D179" s="893">
        <v>1</v>
      </c>
      <c r="E179" s="893">
        <v>1</v>
      </c>
      <c r="F179" s="894">
        <v>4</v>
      </c>
      <c r="G179" s="877" t="str">
        <f t="shared" si="35"/>
        <v>6.1.1.4</v>
      </c>
      <c r="H179" s="895" t="s">
        <v>2174</v>
      </c>
      <c r="I179" s="896"/>
      <c r="J179" s="897" t="s">
        <v>2675</v>
      </c>
      <c r="K179" s="898" t="s">
        <v>2676</v>
      </c>
      <c r="L179" s="898" t="s">
        <v>2677</v>
      </c>
      <c r="M179" s="899" t="s">
        <v>2683</v>
      </c>
      <c r="N179" s="900"/>
      <c r="O179" s="898"/>
      <c r="P179" s="898"/>
      <c r="Q179" s="898"/>
      <c r="R179" s="898"/>
      <c r="S179" s="898"/>
      <c r="T179" s="898"/>
      <c r="U179" s="901"/>
      <c r="V179" s="1121"/>
      <c r="W179" s="1122"/>
      <c r="X179" s="898"/>
      <c r="Y179" s="885" t="s">
        <v>93</v>
      </c>
      <c r="Z179" s="885" t="s">
        <v>93</v>
      </c>
      <c r="AA179" s="886" t="s">
        <v>2679</v>
      </c>
      <c r="AB179" s="1120" t="s">
        <v>2684</v>
      </c>
      <c r="AC179" s="887" t="s">
        <v>2685</v>
      </c>
      <c r="AD179" s="887" t="s">
        <v>2084</v>
      </c>
      <c r="AE179" s="887"/>
      <c r="AF179" s="887"/>
      <c r="AG179" s="888"/>
      <c r="AI179" s="1158"/>
      <c r="AJ179" s="1158"/>
      <c r="AK179" s="1150"/>
      <c r="AL179" s="1150"/>
      <c r="AM179" s="1150" t="e">
        <f t="shared" si="31"/>
        <v>#N/A</v>
      </c>
    </row>
    <row r="180" spans="1:39" s="872" customFormat="1" ht="31.5" hidden="1" x14ac:dyDescent="0.25">
      <c r="A180" s="873" t="str">
        <f t="shared" si="29"/>
        <v>6115</v>
      </c>
      <c r="B180" s="874" t="str">
        <f t="shared" si="30"/>
        <v>611</v>
      </c>
      <c r="C180" s="893">
        <v>6</v>
      </c>
      <c r="D180" s="893">
        <v>1</v>
      </c>
      <c r="E180" s="893">
        <v>1</v>
      </c>
      <c r="F180" s="894">
        <v>5</v>
      </c>
      <c r="G180" s="877" t="str">
        <f t="shared" si="35"/>
        <v>6.1.1.5</v>
      </c>
      <c r="H180" s="895" t="s">
        <v>2174</v>
      </c>
      <c r="I180" s="896"/>
      <c r="J180" s="897" t="s">
        <v>2675</v>
      </c>
      <c r="K180" s="898" t="s">
        <v>2676</v>
      </c>
      <c r="L180" s="898" t="s">
        <v>2677</v>
      </c>
      <c r="M180" s="872" t="s">
        <v>2686</v>
      </c>
      <c r="N180" s="899" t="s">
        <v>2687</v>
      </c>
      <c r="O180" s="898"/>
      <c r="P180" s="898"/>
      <c r="Q180" s="898"/>
      <c r="R180" s="898"/>
      <c r="S180" s="898"/>
      <c r="T180" s="898"/>
      <c r="U180" s="901"/>
      <c r="V180" s="1121"/>
      <c r="W180" s="1122"/>
      <c r="X180" s="898"/>
      <c r="Y180" s="885" t="s">
        <v>93</v>
      </c>
      <c r="Z180" s="885" t="s">
        <v>93</v>
      </c>
      <c r="AA180" s="886"/>
      <c r="AB180" s="887"/>
      <c r="AC180" s="887"/>
      <c r="AD180" s="887"/>
      <c r="AE180" s="887"/>
      <c r="AF180" s="887"/>
      <c r="AG180" s="888"/>
      <c r="AI180" s="1158"/>
      <c r="AJ180" s="1158"/>
      <c r="AK180" s="1150"/>
      <c r="AL180" s="1150"/>
      <c r="AM180" s="1150" t="e">
        <f t="shared" si="31"/>
        <v>#N/A</v>
      </c>
    </row>
    <row r="181" spans="1:39" s="872" customFormat="1" ht="47.25" hidden="1" x14ac:dyDescent="0.25">
      <c r="A181" s="873" t="str">
        <f t="shared" si="29"/>
        <v>6211</v>
      </c>
      <c r="B181" s="874" t="str">
        <f t="shared" si="30"/>
        <v>621</v>
      </c>
      <c r="C181" s="893">
        <v>6</v>
      </c>
      <c r="D181" s="893">
        <v>2</v>
      </c>
      <c r="E181" s="893">
        <v>1</v>
      </c>
      <c r="F181" s="894">
        <v>1</v>
      </c>
      <c r="G181" s="877" t="str">
        <f t="shared" si="35"/>
        <v>6.2.1.1</v>
      </c>
      <c r="H181" s="895" t="s">
        <v>2174</v>
      </c>
      <c r="I181" s="896"/>
      <c r="J181" s="897" t="s">
        <v>2675</v>
      </c>
      <c r="K181" s="898" t="s">
        <v>2688</v>
      </c>
      <c r="L181" s="898" t="s">
        <v>2689</v>
      </c>
      <c r="M181" s="899" t="s">
        <v>2690</v>
      </c>
      <c r="N181" s="1123"/>
      <c r="O181" s="898"/>
      <c r="P181" s="898"/>
      <c r="Q181" s="898"/>
      <c r="R181" s="898"/>
      <c r="S181" s="898"/>
      <c r="T181" s="898"/>
      <c r="U181" s="901"/>
      <c r="V181" s="1121"/>
      <c r="W181" s="1122"/>
      <c r="X181" s="898"/>
      <c r="Y181" s="885" t="s">
        <v>93</v>
      </c>
      <c r="Z181" s="885" t="s">
        <v>93</v>
      </c>
      <c r="AA181" s="886"/>
      <c r="AB181" s="887"/>
      <c r="AC181" s="887"/>
      <c r="AD181" s="887"/>
      <c r="AE181" s="887"/>
      <c r="AF181" s="887"/>
      <c r="AG181" s="888"/>
      <c r="AI181" s="1158"/>
      <c r="AJ181" s="1158"/>
      <c r="AK181" s="1150"/>
      <c r="AL181" s="1150"/>
      <c r="AM181" s="1150" t="e">
        <f t="shared" si="31"/>
        <v>#N/A</v>
      </c>
    </row>
    <row r="182" spans="1:39" s="872" customFormat="1" ht="47.25" hidden="1" x14ac:dyDescent="0.25">
      <c r="A182" s="873" t="str">
        <f t="shared" si="29"/>
        <v>6212</v>
      </c>
      <c r="B182" s="874" t="str">
        <f t="shared" si="30"/>
        <v>621</v>
      </c>
      <c r="C182" s="893">
        <v>6</v>
      </c>
      <c r="D182" s="893">
        <v>2</v>
      </c>
      <c r="E182" s="893">
        <v>1</v>
      </c>
      <c r="F182" s="894">
        <v>2</v>
      </c>
      <c r="G182" s="877" t="str">
        <f t="shared" si="35"/>
        <v>6.2.1.2</v>
      </c>
      <c r="H182" s="895" t="s">
        <v>2174</v>
      </c>
      <c r="I182" s="896"/>
      <c r="J182" s="897" t="s">
        <v>2675</v>
      </c>
      <c r="K182" s="898" t="s">
        <v>2688</v>
      </c>
      <c r="L182" s="898" t="s">
        <v>2689</v>
      </c>
      <c r="M182" s="899" t="s">
        <v>2691</v>
      </c>
      <c r="N182" s="1123"/>
      <c r="O182" s="898"/>
      <c r="P182" s="898"/>
      <c r="Q182" s="898"/>
      <c r="R182" s="898"/>
      <c r="S182" s="898"/>
      <c r="T182" s="898"/>
      <c r="U182" s="901"/>
      <c r="V182" s="1121"/>
      <c r="W182" s="1122"/>
      <c r="X182" s="898"/>
      <c r="Y182" s="885" t="s">
        <v>93</v>
      </c>
      <c r="Z182" s="885" t="s">
        <v>93</v>
      </c>
      <c r="AA182" s="886"/>
      <c r="AB182" s="887"/>
      <c r="AC182" s="887"/>
      <c r="AD182" s="887"/>
      <c r="AE182" s="887"/>
      <c r="AF182" s="887"/>
      <c r="AG182" s="888"/>
      <c r="AI182" s="1158"/>
      <c r="AJ182" s="1158"/>
      <c r="AK182" s="1150"/>
      <c r="AL182" s="1150"/>
      <c r="AM182" s="1150" t="e">
        <f t="shared" si="31"/>
        <v>#N/A</v>
      </c>
    </row>
    <row r="183" spans="1:39" s="872" customFormat="1" ht="47.25" hidden="1" x14ac:dyDescent="0.25">
      <c r="A183" s="873" t="str">
        <f t="shared" si="29"/>
        <v>6213</v>
      </c>
      <c r="B183" s="874" t="str">
        <f t="shared" si="30"/>
        <v>621</v>
      </c>
      <c r="C183" s="893">
        <v>6</v>
      </c>
      <c r="D183" s="893">
        <v>2</v>
      </c>
      <c r="E183" s="893">
        <v>1</v>
      </c>
      <c r="F183" s="894">
        <v>3</v>
      </c>
      <c r="G183" s="877" t="str">
        <f t="shared" si="35"/>
        <v>6.2.1.3</v>
      </c>
      <c r="H183" s="895" t="s">
        <v>2174</v>
      </c>
      <c r="I183" s="896"/>
      <c r="J183" s="897" t="s">
        <v>2675</v>
      </c>
      <c r="K183" s="898" t="s">
        <v>2688</v>
      </c>
      <c r="L183" s="898" t="s">
        <v>2689</v>
      </c>
      <c r="M183" s="899" t="s">
        <v>2692</v>
      </c>
      <c r="N183" s="1123"/>
      <c r="O183" s="898"/>
      <c r="P183" s="898"/>
      <c r="Q183" s="898"/>
      <c r="R183" s="898"/>
      <c r="S183" s="898"/>
      <c r="T183" s="898"/>
      <c r="U183" s="901"/>
      <c r="V183" s="1121"/>
      <c r="W183" s="1122"/>
      <c r="X183" s="898"/>
      <c r="Y183" s="885" t="s">
        <v>93</v>
      </c>
      <c r="Z183" s="885" t="s">
        <v>93</v>
      </c>
      <c r="AA183" s="886"/>
      <c r="AB183" s="887"/>
      <c r="AC183" s="887"/>
      <c r="AD183" s="887"/>
      <c r="AE183" s="887"/>
      <c r="AF183" s="887"/>
      <c r="AG183" s="888"/>
      <c r="AI183" s="1158"/>
      <c r="AJ183" s="1158"/>
      <c r="AK183" s="1150"/>
      <c r="AL183" s="1150"/>
      <c r="AM183" s="1150" t="e">
        <f t="shared" si="31"/>
        <v>#N/A</v>
      </c>
    </row>
    <row r="184" spans="1:39" s="872" customFormat="1" ht="31.5" hidden="1" x14ac:dyDescent="0.25">
      <c r="A184" s="873" t="str">
        <f t="shared" si="29"/>
        <v>6214</v>
      </c>
      <c r="B184" s="874" t="str">
        <f t="shared" si="30"/>
        <v>621</v>
      </c>
      <c r="C184" s="893">
        <v>6</v>
      </c>
      <c r="D184" s="893">
        <v>2</v>
      </c>
      <c r="E184" s="893">
        <v>1</v>
      </c>
      <c r="F184" s="894">
        <v>4</v>
      </c>
      <c r="G184" s="877" t="str">
        <f t="shared" si="35"/>
        <v>6.2.1.4</v>
      </c>
      <c r="H184" s="895" t="s">
        <v>2174</v>
      </c>
      <c r="I184" s="896"/>
      <c r="J184" s="897" t="s">
        <v>2675</v>
      </c>
      <c r="K184" s="898" t="s">
        <v>2688</v>
      </c>
      <c r="L184" s="898" t="s">
        <v>2689</v>
      </c>
      <c r="M184" s="899" t="s">
        <v>2693</v>
      </c>
      <c r="N184" s="1123"/>
      <c r="O184" s="898"/>
      <c r="P184" s="898"/>
      <c r="Q184" s="898"/>
      <c r="R184" s="898"/>
      <c r="S184" s="898"/>
      <c r="T184" s="898"/>
      <c r="U184" s="901"/>
      <c r="V184" s="1121"/>
      <c r="W184" s="1122"/>
      <c r="X184" s="898"/>
      <c r="Y184" s="885" t="s">
        <v>93</v>
      </c>
      <c r="Z184" s="885" t="s">
        <v>93</v>
      </c>
      <c r="AA184" s="886"/>
      <c r="AB184" s="887"/>
      <c r="AC184" s="887"/>
      <c r="AD184" s="887"/>
      <c r="AE184" s="887"/>
      <c r="AF184" s="887"/>
      <c r="AG184" s="888"/>
      <c r="AI184" s="1158"/>
      <c r="AJ184" s="1158"/>
      <c r="AK184" s="1150"/>
      <c r="AL184" s="1150"/>
      <c r="AM184" s="1150" t="e">
        <f t="shared" si="31"/>
        <v>#N/A</v>
      </c>
    </row>
    <row r="185" spans="1:39" s="872" customFormat="1" ht="78.75" hidden="1" x14ac:dyDescent="0.25">
      <c r="A185" s="873" t="str">
        <f t="shared" si="29"/>
        <v>6221</v>
      </c>
      <c r="B185" s="874" t="str">
        <f t="shared" si="30"/>
        <v>622</v>
      </c>
      <c r="C185" s="893">
        <v>6</v>
      </c>
      <c r="D185" s="893">
        <v>2</v>
      </c>
      <c r="E185" s="893">
        <v>2</v>
      </c>
      <c r="F185" s="894">
        <v>1</v>
      </c>
      <c r="G185" s="877" t="str">
        <f t="shared" si="35"/>
        <v>6.2.2.1</v>
      </c>
      <c r="H185" s="895" t="s">
        <v>2174</v>
      </c>
      <c r="I185" s="896"/>
      <c r="J185" s="897" t="s">
        <v>2675</v>
      </c>
      <c r="K185" s="898" t="s">
        <v>2688</v>
      </c>
      <c r="L185" s="898" t="s">
        <v>2694</v>
      </c>
      <c r="M185" s="899" t="s">
        <v>2695</v>
      </c>
      <c r="N185" s="900"/>
      <c r="O185" s="898"/>
      <c r="P185" s="898"/>
      <c r="Q185" s="898"/>
      <c r="R185" s="898"/>
      <c r="S185" s="898"/>
      <c r="T185" s="898"/>
      <c r="U185" s="901"/>
      <c r="V185" s="1121"/>
      <c r="W185" s="1122"/>
      <c r="X185" s="898"/>
      <c r="Y185" s="885" t="s">
        <v>93</v>
      </c>
      <c r="Z185" s="885" t="s">
        <v>89</v>
      </c>
      <c r="AA185" s="886"/>
      <c r="AB185" s="887"/>
      <c r="AC185" s="887"/>
      <c r="AD185" s="887"/>
      <c r="AE185" s="887"/>
      <c r="AF185" s="887"/>
      <c r="AG185" s="888"/>
      <c r="AI185" s="1158"/>
      <c r="AJ185" s="1158"/>
      <c r="AK185" s="1150"/>
      <c r="AL185" s="1150"/>
      <c r="AM185" s="1150" t="e">
        <f t="shared" si="31"/>
        <v>#N/A</v>
      </c>
    </row>
    <row r="186" spans="1:39" s="872" customFormat="1" ht="110.25" hidden="1" x14ac:dyDescent="0.25">
      <c r="A186" s="873" t="str">
        <f t="shared" si="29"/>
        <v>6222</v>
      </c>
      <c r="B186" s="874" t="str">
        <f t="shared" si="30"/>
        <v>622</v>
      </c>
      <c r="C186" s="893">
        <v>6</v>
      </c>
      <c r="D186" s="893">
        <v>2</v>
      </c>
      <c r="E186" s="893">
        <v>2</v>
      </c>
      <c r="F186" s="894">
        <v>2</v>
      </c>
      <c r="G186" s="877" t="str">
        <f t="shared" si="35"/>
        <v>6.2.2.2</v>
      </c>
      <c r="H186" s="895" t="s">
        <v>2174</v>
      </c>
      <c r="I186" s="896"/>
      <c r="J186" s="897" t="s">
        <v>2675</v>
      </c>
      <c r="K186" s="898" t="s">
        <v>2688</v>
      </c>
      <c r="L186" s="898" t="s">
        <v>2694</v>
      </c>
      <c r="M186" s="899" t="s">
        <v>2696</v>
      </c>
      <c r="N186" s="900"/>
      <c r="O186" s="898"/>
      <c r="P186" s="898"/>
      <c r="Q186" s="898"/>
      <c r="R186" s="898"/>
      <c r="S186" s="898"/>
      <c r="T186" s="898"/>
      <c r="U186" s="901"/>
      <c r="V186" s="1121"/>
      <c r="W186" s="1122"/>
      <c r="X186" s="898"/>
      <c r="Y186" s="885" t="s">
        <v>93</v>
      </c>
      <c r="Z186" s="885" t="s">
        <v>89</v>
      </c>
      <c r="AA186" s="886"/>
      <c r="AB186" s="887"/>
      <c r="AC186" s="887"/>
      <c r="AD186" s="887"/>
      <c r="AE186" s="887"/>
      <c r="AF186" s="887"/>
      <c r="AG186" s="888"/>
      <c r="AI186" s="1158"/>
      <c r="AJ186" s="1158"/>
      <c r="AK186" s="1150"/>
      <c r="AL186" s="1150"/>
      <c r="AM186" s="1150" t="e">
        <f t="shared" si="31"/>
        <v>#N/A</v>
      </c>
    </row>
    <row r="187" spans="1:39" s="872" customFormat="1" ht="78.75" hidden="1" x14ac:dyDescent="0.25">
      <c r="A187" s="873" t="str">
        <f t="shared" si="29"/>
        <v>6223</v>
      </c>
      <c r="B187" s="874" t="str">
        <f t="shared" si="30"/>
        <v>622</v>
      </c>
      <c r="C187" s="893">
        <v>6</v>
      </c>
      <c r="D187" s="893">
        <v>2</v>
      </c>
      <c r="E187" s="893">
        <v>2</v>
      </c>
      <c r="F187" s="894">
        <v>3</v>
      </c>
      <c r="G187" s="877" t="str">
        <f t="shared" si="35"/>
        <v>6.2.2.3</v>
      </c>
      <c r="H187" s="895" t="s">
        <v>2174</v>
      </c>
      <c r="I187" s="896"/>
      <c r="J187" s="897" t="s">
        <v>2675</v>
      </c>
      <c r="K187" s="898" t="s">
        <v>2688</v>
      </c>
      <c r="L187" s="898" t="s">
        <v>2694</v>
      </c>
      <c r="M187" s="899" t="s">
        <v>2697</v>
      </c>
      <c r="N187" s="900"/>
      <c r="O187" s="898"/>
      <c r="P187" s="898"/>
      <c r="Q187" s="898"/>
      <c r="R187" s="898"/>
      <c r="S187" s="898"/>
      <c r="T187" s="898"/>
      <c r="U187" s="901"/>
      <c r="V187" s="1121"/>
      <c r="W187" s="1122"/>
      <c r="X187" s="898"/>
      <c r="Y187" s="885" t="s">
        <v>93</v>
      </c>
      <c r="Z187" s="885" t="s">
        <v>89</v>
      </c>
      <c r="AA187" s="886"/>
      <c r="AB187" s="887"/>
      <c r="AC187" s="887"/>
      <c r="AD187" s="887"/>
      <c r="AE187" s="887"/>
      <c r="AF187" s="887"/>
      <c r="AG187" s="888"/>
      <c r="AI187" s="1158"/>
      <c r="AJ187" s="1158"/>
      <c r="AK187" s="1150"/>
      <c r="AL187" s="1150"/>
      <c r="AM187" s="1150" t="e">
        <f t="shared" si="31"/>
        <v>#N/A</v>
      </c>
    </row>
    <row r="188" spans="1:39" s="872" customFormat="1" ht="78.75" hidden="1" x14ac:dyDescent="0.25">
      <c r="A188" s="873" t="str">
        <f t="shared" si="29"/>
        <v>6224</v>
      </c>
      <c r="B188" s="874" t="str">
        <f t="shared" si="30"/>
        <v>622</v>
      </c>
      <c r="C188" s="893">
        <v>6</v>
      </c>
      <c r="D188" s="893">
        <v>2</v>
      </c>
      <c r="E188" s="893">
        <v>2</v>
      </c>
      <c r="F188" s="894">
        <v>4</v>
      </c>
      <c r="G188" s="877" t="str">
        <f t="shared" si="35"/>
        <v>6.2.2.4</v>
      </c>
      <c r="H188" s="895" t="s">
        <v>2174</v>
      </c>
      <c r="I188" s="896"/>
      <c r="J188" s="897" t="s">
        <v>2675</v>
      </c>
      <c r="K188" s="898" t="s">
        <v>2688</v>
      </c>
      <c r="L188" s="898" t="s">
        <v>2694</v>
      </c>
      <c r="M188" s="899" t="s">
        <v>2698</v>
      </c>
      <c r="N188" s="900"/>
      <c r="O188" s="898"/>
      <c r="P188" s="898"/>
      <c r="Q188" s="898"/>
      <c r="R188" s="898"/>
      <c r="S188" s="898"/>
      <c r="T188" s="898"/>
      <c r="U188" s="901"/>
      <c r="V188" s="1121"/>
      <c r="W188" s="1122"/>
      <c r="X188" s="898"/>
      <c r="Y188" s="885" t="s">
        <v>93</v>
      </c>
      <c r="Z188" s="885" t="s">
        <v>89</v>
      </c>
      <c r="AA188" s="886"/>
      <c r="AB188" s="887"/>
      <c r="AC188" s="887"/>
      <c r="AD188" s="887"/>
      <c r="AE188" s="887"/>
      <c r="AF188" s="887"/>
      <c r="AG188" s="888"/>
      <c r="AI188" s="1158"/>
      <c r="AJ188" s="1158"/>
      <c r="AK188" s="1150"/>
      <c r="AL188" s="1150"/>
      <c r="AM188" s="1150" t="e">
        <f t="shared" si="31"/>
        <v>#N/A</v>
      </c>
    </row>
    <row r="189" spans="1:39" s="872" customFormat="1" ht="47.25" hidden="1" x14ac:dyDescent="0.25">
      <c r="A189" s="873" t="str">
        <f t="shared" si="29"/>
        <v>6225</v>
      </c>
      <c r="B189" s="874" t="str">
        <f t="shared" si="30"/>
        <v>622</v>
      </c>
      <c r="C189" s="893">
        <v>6</v>
      </c>
      <c r="D189" s="893">
        <v>2</v>
      </c>
      <c r="E189" s="893">
        <v>2</v>
      </c>
      <c r="F189" s="894">
        <v>5</v>
      </c>
      <c r="G189" s="877" t="str">
        <f t="shared" si="35"/>
        <v>6.2.2.5</v>
      </c>
      <c r="H189" s="895" t="s">
        <v>2174</v>
      </c>
      <c r="I189" s="896"/>
      <c r="J189" s="897" t="s">
        <v>2675</v>
      </c>
      <c r="K189" s="898" t="s">
        <v>2688</v>
      </c>
      <c r="L189" s="898" t="s">
        <v>2694</v>
      </c>
      <c r="M189" s="899" t="s">
        <v>2699</v>
      </c>
      <c r="N189" s="900"/>
      <c r="O189" s="898"/>
      <c r="P189" s="898"/>
      <c r="Q189" s="898"/>
      <c r="R189" s="898"/>
      <c r="S189" s="898"/>
      <c r="T189" s="898"/>
      <c r="U189" s="901"/>
      <c r="V189" s="1121"/>
      <c r="W189" s="1122"/>
      <c r="X189" s="898"/>
      <c r="Y189" s="885" t="s">
        <v>93</v>
      </c>
      <c r="Z189" s="885" t="s">
        <v>93</v>
      </c>
      <c r="AA189" s="886"/>
      <c r="AB189" s="887"/>
      <c r="AC189" s="887"/>
      <c r="AD189" s="887"/>
      <c r="AE189" s="887"/>
      <c r="AF189" s="887"/>
      <c r="AG189" s="888"/>
      <c r="AI189" s="1158"/>
      <c r="AJ189" s="1158"/>
      <c r="AK189" s="1150"/>
      <c r="AL189" s="1150"/>
      <c r="AM189" s="1150" t="e">
        <f t="shared" si="31"/>
        <v>#N/A</v>
      </c>
    </row>
    <row r="190" spans="1:39" s="872" customFormat="1" ht="47.25" hidden="1" x14ac:dyDescent="0.25">
      <c r="A190" s="873" t="str">
        <f t="shared" si="29"/>
        <v>6226</v>
      </c>
      <c r="B190" s="874" t="str">
        <f t="shared" si="30"/>
        <v>622</v>
      </c>
      <c r="C190" s="893">
        <v>6</v>
      </c>
      <c r="D190" s="893">
        <v>2</v>
      </c>
      <c r="E190" s="893">
        <v>2</v>
      </c>
      <c r="F190" s="894">
        <v>6</v>
      </c>
      <c r="G190" s="877" t="str">
        <f t="shared" si="35"/>
        <v>6.2.2.6</v>
      </c>
      <c r="H190" s="895" t="s">
        <v>2174</v>
      </c>
      <c r="I190" s="896"/>
      <c r="J190" s="897" t="s">
        <v>2675</v>
      </c>
      <c r="K190" s="898" t="s">
        <v>2688</v>
      </c>
      <c r="L190" s="898" t="s">
        <v>2694</v>
      </c>
      <c r="M190" s="899" t="s">
        <v>2700</v>
      </c>
      <c r="N190" s="900"/>
      <c r="O190" s="898"/>
      <c r="P190" s="898"/>
      <c r="Q190" s="898"/>
      <c r="R190" s="898"/>
      <c r="S190" s="898"/>
      <c r="T190" s="898"/>
      <c r="U190" s="901"/>
      <c r="V190" s="1121"/>
      <c r="W190" s="1122"/>
      <c r="X190" s="898"/>
      <c r="Y190" s="885" t="s">
        <v>93</v>
      </c>
      <c r="Z190" s="885" t="s">
        <v>93</v>
      </c>
      <c r="AA190" s="886"/>
      <c r="AB190" s="887"/>
      <c r="AC190" s="887"/>
      <c r="AD190" s="887"/>
      <c r="AE190" s="887"/>
      <c r="AF190" s="887"/>
      <c r="AG190" s="888"/>
      <c r="AI190" s="1158"/>
      <c r="AJ190" s="1158"/>
      <c r="AK190" s="1150"/>
      <c r="AL190" s="1150"/>
      <c r="AM190" s="1150" t="e">
        <f t="shared" si="31"/>
        <v>#N/A</v>
      </c>
    </row>
    <row r="191" spans="1:39" s="872" customFormat="1" ht="31.5" hidden="1" x14ac:dyDescent="0.25">
      <c r="A191" s="1124">
        <v>7111</v>
      </c>
      <c r="B191" s="1125">
        <v>711</v>
      </c>
      <c r="C191" s="1082">
        <v>7</v>
      </c>
      <c r="D191" s="1082">
        <v>1</v>
      </c>
      <c r="E191" s="1082">
        <v>1</v>
      </c>
      <c r="F191" s="1083">
        <v>1</v>
      </c>
      <c r="G191" s="1084" t="s">
        <v>2701</v>
      </c>
      <c r="H191" s="1085" t="s">
        <v>2174</v>
      </c>
      <c r="I191" s="1086"/>
      <c r="J191" s="1126" t="s">
        <v>2702</v>
      </c>
      <c r="K191" s="1089" t="s">
        <v>2703</v>
      </c>
      <c r="L191" s="1089" t="s">
        <v>2704</v>
      </c>
      <c r="M191" s="1127" t="s">
        <v>2705</v>
      </c>
      <c r="N191" s="900"/>
      <c r="O191" s="898"/>
      <c r="P191" s="898"/>
      <c r="Q191" s="898"/>
      <c r="R191" s="898"/>
      <c r="S191" s="898"/>
      <c r="T191" s="898"/>
      <c r="U191" s="901"/>
      <c r="V191" s="1121"/>
      <c r="W191" s="1122"/>
      <c r="X191" s="898"/>
      <c r="Y191" s="885" t="s">
        <v>93</v>
      </c>
      <c r="Z191" s="885" t="s">
        <v>93</v>
      </c>
      <c r="AA191" s="886"/>
      <c r="AB191" s="887"/>
      <c r="AC191" s="887"/>
      <c r="AD191" s="887"/>
      <c r="AE191" s="887"/>
      <c r="AF191" s="887"/>
      <c r="AG191" s="888"/>
      <c r="AI191" s="1158"/>
      <c r="AJ191" s="1158"/>
      <c r="AK191" s="1150"/>
      <c r="AL191" s="1150"/>
      <c r="AM191" s="1150" t="e">
        <f t="shared" si="31"/>
        <v>#N/A</v>
      </c>
    </row>
    <row r="192" spans="1:39" s="872" customFormat="1" ht="31.5" hidden="1" x14ac:dyDescent="0.25">
      <c r="A192" s="1128">
        <v>7112</v>
      </c>
      <c r="B192" s="1129">
        <v>711</v>
      </c>
      <c r="C192" s="1092">
        <v>7</v>
      </c>
      <c r="D192" s="1092">
        <v>1</v>
      </c>
      <c r="E192" s="1092">
        <v>1</v>
      </c>
      <c r="F192" s="1093">
        <v>2</v>
      </c>
      <c r="G192" s="1094" t="s">
        <v>2706</v>
      </c>
      <c r="H192" s="1095" t="s">
        <v>2174</v>
      </c>
      <c r="I192" s="1096"/>
      <c r="J192" s="1130" t="s">
        <v>2702</v>
      </c>
      <c r="K192" s="1131" t="s">
        <v>2703</v>
      </c>
      <c r="L192" s="1131" t="s">
        <v>2704</v>
      </c>
      <c r="M192" s="1132" t="s">
        <v>2707</v>
      </c>
      <c r="N192" s="900"/>
      <c r="O192" s="898"/>
      <c r="P192" s="898"/>
      <c r="Q192" s="898"/>
      <c r="R192" s="898"/>
      <c r="S192" s="898"/>
      <c r="T192" s="898"/>
      <c r="U192" s="901"/>
      <c r="V192" s="1121"/>
      <c r="W192" s="1122"/>
      <c r="X192" s="898"/>
      <c r="Y192" s="885" t="s">
        <v>93</v>
      </c>
      <c r="Z192" s="885" t="s">
        <v>93</v>
      </c>
      <c r="AA192" s="886"/>
      <c r="AB192" s="887"/>
      <c r="AC192" s="887"/>
      <c r="AD192" s="887"/>
      <c r="AE192" s="887"/>
      <c r="AF192" s="887"/>
      <c r="AG192" s="888"/>
      <c r="AI192" s="1158"/>
      <c r="AJ192" s="1158"/>
      <c r="AK192" s="1150"/>
      <c r="AL192" s="1150"/>
      <c r="AM192" s="1150" t="e">
        <f t="shared" si="31"/>
        <v>#N/A</v>
      </c>
    </row>
    <row r="193" spans="1:39" s="872" customFormat="1" ht="31.5" hidden="1" x14ac:dyDescent="0.25">
      <c r="A193" s="1128">
        <v>7113</v>
      </c>
      <c r="B193" s="1129">
        <v>711</v>
      </c>
      <c r="C193" s="1092">
        <v>7</v>
      </c>
      <c r="D193" s="1092">
        <v>1</v>
      </c>
      <c r="E193" s="1092">
        <v>1</v>
      </c>
      <c r="F193" s="1093">
        <v>3</v>
      </c>
      <c r="G193" s="1094" t="s">
        <v>2708</v>
      </c>
      <c r="H193" s="1095" t="s">
        <v>2174</v>
      </c>
      <c r="I193" s="1096"/>
      <c r="J193" s="1130" t="s">
        <v>2702</v>
      </c>
      <c r="K193" s="1131" t="s">
        <v>2703</v>
      </c>
      <c r="L193" s="1131" t="s">
        <v>2704</v>
      </c>
      <c r="M193" s="1132" t="s">
        <v>2709</v>
      </c>
      <c r="N193" s="900"/>
      <c r="O193" s="898"/>
      <c r="P193" s="898"/>
      <c r="Q193" s="898"/>
      <c r="R193" s="898"/>
      <c r="S193" s="898"/>
      <c r="T193" s="898"/>
      <c r="U193" s="901"/>
      <c r="V193" s="1121"/>
      <c r="W193" s="1122"/>
      <c r="X193" s="898"/>
      <c r="Y193" s="885" t="s">
        <v>93</v>
      </c>
      <c r="Z193" s="885" t="s">
        <v>93</v>
      </c>
      <c r="AA193" s="886"/>
      <c r="AB193" s="887"/>
      <c r="AC193" s="887"/>
      <c r="AD193" s="887"/>
      <c r="AE193" s="887"/>
      <c r="AF193" s="887"/>
      <c r="AG193" s="888"/>
      <c r="AI193" s="1158"/>
      <c r="AJ193" s="1158"/>
      <c r="AK193" s="1150"/>
      <c r="AL193" s="1150"/>
      <c r="AM193" s="1150" t="e">
        <f t="shared" si="31"/>
        <v>#N/A</v>
      </c>
    </row>
    <row r="194" spans="1:39" s="872" customFormat="1" ht="31.5" hidden="1" x14ac:dyDescent="0.25">
      <c r="A194" s="1128">
        <v>7121</v>
      </c>
      <c r="B194" s="1129">
        <v>712</v>
      </c>
      <c r="C194" s="1092">
        <v>7</v>
      </c>
      <c r="D194" s="1092">
        <v>1</v>
      </c>
      <c r="E194" s="1092">
        <v>2</v>
      </c>
      <c r="F194" s="1093">
        <v>1</v>
      </c>
      <c r="G194" s="1094" t="s">
        <v>2710</v>
      </c>
      <c r="H194" s="1095" t="s">
        <v>2174</v>
      </c>
      <c r="I194" s="1096"/>
      <c r="J194" s="1130" t="s">
        <v>2702</v>
      </c>
      <c r="K194" s="1131" t="s">
        <v>2703</v>
      </c>
      <c r="L194" s="1131" t="s">
        <v>2711</v>
      </c>
      <c r="M194" s="1132" t="s">
        <v>2712</v>
      </c>
      <c r="N194" s="900"/>
      <c r="O194" s="898"/>
      <c r="P194" s="898"/>
      <c r="Q194" s="898"/>
      <c r="R194" s="898"/>
      <c r="S194" s="898"/>
      <c r="T194" s="898"/>
      <c r="U194" s="901"/>
      <c r="V194" s="1121"/>
      <c r="W194" s="1122"/>
      <c r="X194" s="898"/>
      <c r="Y194" s="885" t="s">
        <v>93</v>
      </c>
      <c r="Z194" s="885" t="s">
        <v>93</v>
      </c>
      <c r="AA194" s="886"/>
      <c r="AB194" s="887"/>
      <c r="AC194" s="887"/>
      <c r="AD194" s="887"/>
      <c r="AE194" s="887"/>
      <c r="AF194" s="887"/>
      <c r="AG194" s="888"/>
      <c r="AI194" s="1158"/>
      <c r="AJ194" s="1158"/>
      <c r="AK194" s="1150"/>
      <c r="AL194" s="1150"/>
      <c r="AM194" s="1150" t="e">
        <f t="shared" si="31"/>
        <v>#N/A</v>
      </c>
    </row>
    <row r="195" spans="1:39" s="872" customFormat="1" ht="31.5" hidden="1" x14ac:dyDescent="0.25">
      <c r="A195" s="1128">
        <v>7122</v>
      </c>
      <c r="B195" s="1129">
        <v>712</v>
      </c>
      <c r="C195" s="1092">
        <v>7</v>
      </c>
      <c r="D195" s="1092">
        <v>1</v>
      </c>
      <c r="E195" s="1092">
        <v>2</v>
      </c>
      <c r="F195" s="1093">
        <v>2</v>
      </c>
      <c r="G195" s="1094" t="s">
        <v>2713</v>
      </c>
      <c r="H195" s="1095" t="s">
        <v>2174</v>
      </c>
      <c r="I195" s="1096"/>
      <c r="J195" s="1130" t="s">
        <v>2702</v>
      </c>
      <c r="K195" s="1131" t="s">
        <v>2703</v>
      </c>
      <c r="L195" s="1131" t="s">
        <v>2711</v>
      </c>
      <c r="M195" s="1132" t="s">
        <v>2714</v>
      </c>
      <c r="N195" s="900"/>
      <c r="O195" s="898"/>
      <c r="P195" s="898"/>
      <c r="Q195" s="898"/>
      <c r="R195" s="898"/>
      <c r="S195" s="898"/>
      <c r="T195" s="898"/>
      <c r="U195" s="901"/>
      <c r="V195" s="1121"/>
      <c r="W195" s="1122"/>
      <c r="X195" s="898"/>
      <c r="Y195" s="885" t="s">
        <v>93</v>
      </c>
      <c r="Z195" s="885" t="s">
        <v>93</v>
      </c>
      <c r="AA195" s="886"/>
      <c r="AB195" s="887"/>
      <c r="AC195" s="887"/>
      <c r="AD195" s="887"/>
      <c r="AE195" s="887"/>
      <c r="AF195" s="887"/>
      <c r="AG195" s="888"/>
      <c r="AI195" s="1158"/>
      <c r="AJ195" s="1158"/>
      <c r="AK195" s="1150"/>
      <c r="AL195" s="1150"/>
      <c r="AM195" s="1150" t="e">
        <f t="shared" ref="AM195:AM227" si="36">VLOOKUP(A195,$AK$3:$AK$104,1,FALSE)</f>
        <v>#N/A</v>
      </c>
    </row>
    <row r="196" spans="1:39" s="872" customFormat="1" ht="31.5" hidden="1" x14ac:dyDescent="0.25">
      <c r="A196" s="1128">
        <v>7123</v>
      </c>
      <c r="B196" s="1129">
        <v>712</v>
      </c>
      <c r="C196" s="1092">
        <v>7</v>
      </c>
      <c r="D196" s="1092">
        <v>1</v>
      </c>
      <c r="E196" s="1092">
        <v>2</v>
      </c>
      <c r="F196" s="1093">
        <v>3</v>
      </c>
      <c r="G196" s="1094" t="s">
        <v>2715</v>
      </c>
      <c r="H196" s="1095" t="s">
        <v>2174</v>
      </c>
      <c r="I196" s="1096"/>
      <c r="J196" s="1130" t="s">
        <v>2702</v>
      </c>
      <c r="K196" s="1131" t="s">
        <v>2703</v>
      </c>
      <c r="L196" s="1131" t="s">
        <v>2711</v>
      </c>
      <c r="M196" s="1132" t="s">
        <v>2716</v>
      </c>
      <c r="N196" s="900"/>
      <c r="O196" s="898"/>
      <c r="P196" s="898"/>
      <c r="Q196" s="898"/>
      <c r="R196" s="898"/>
      <c r="S196" s="898"/>
      <c r="T196" s="898"/>
      <c r="U196" s="901"/>
      <c r="V196" s="1121"/>
      <c r="W196" s="1122"/>
      <c r="X196" s="898"/>
      <c r="Y196" s="885" t="s">
        <v>93</v>
      </c>
      <c r="Z196" s="885" t="s">
        <v>93</v>
      </c>
      <c r="AA196" s="886"/>
      <c r="AB196" s="887"/>
      <c r="AC196" s="887"/>
      <c r="AD196" s="887"/>
      <c r="AE196" s="887"/>
      <c r="AF196" s="887"/>
      <c r="AG196" s="888"/>
      <c r="AI196" s="1158"/>
      <c r="AJ196" s="1158"/>
      <c r="AK196" s="1150"/>
      <c r="AL196" s="1150"/>
      <c r="AM196" s="1150" t="e">
        <f t="shared" si="36"/>
        <v>#N/A</v>
      </c>
    </row>
    <row r="197" spans="1:39" s="872" customFormat="1" ht="31.5" hidden="1" x14ac:dyDescent="0.25">
      <c r="A197" s="1128">
        <v>7131</v>
      </c>
      <c r="B197" s="1129">
        <v>713</v>
      </c>
      <c r="C197" s="1092">
        <v>7</v>
      </c>
      <c r="D197" s="1092">
        <v>1</v>
      </c>
      <c r="E197" s="1092">
        <v>3</v>
      </c>
      <c r="F197" s="1093">
        <v>1</v>
      </c>
      <c r="G197" s="1094" t="s">
        <v>2717</v>
      </c>
      <c r="H197" s="1095" t="s">
        <v>2174</v>
      </c>
      <c r="I197" s="1096"/>
      <c r="J197" s="1130" t="s">
        <v>2702</v>
      </c>
      <c r="K197" s="1131" t="s">
        <v>2703</v>
      </c>
      <c r="L197" s="1131" t="s">
        <v>2718</v>
      </c>
      <c r="M197" s="1132" t="s">
        <v>2719</v>
      </c>
      <c r="N197" s="900"/>
      <c r="O197" s="898"/>
      <c r="P197" s="898"/>
      <c r="Q197" s="898"/>
      <c r="R197" s="898"/>
      <c r="S197" s="898"/>
      <c r="T197" s="898"/>
      <c r="U197" s="901"/>
      <c r="V197" s="1121"/>
      <c r="W197" s="1122"/>
      <c r="X197" s="898"/>
      <c r="Y197" s="885" t="s">
        <v>93</v>
      </c>
      <c r="Z197" s="885" t="s">
        <v>93</v>
      </c>
      <c r="AA197" s="886"/>
      <c r="AB197" s="887"/>
      <c r="AC197" s="887"/>
      <c r="AD197" s="887"/>
      <c r="AE197" s="887"/>
      <c r="AF197" s="887"/>
      <c r="AG197" s="888"/>
      <c r="AI197" s="1158"/>
      <c r="AJ197" s="1158"/>
      <c r="AK197" s="1150"/>
      <c r="AL197" s="1150"/>
      <c r="AM197" s="1150" t="e">
        <f t="shared" si="36"/>
        <v>#N/A</v>
      </c>
    </row>
    <row r="198" spans="1:39" s="872" customFormat="1" ht="31.5" hidden="1" x14ac:dyDescent="0.25">
      <c r="A198" s="1128">
        <v>7132</v>
      </c>
      <c r="B198" s="1129">
        <v>713</v>
      </c>
      <c r="C198" s="1092">
        <v>7</v>
      </c>
      <c r="D198" s="1092">
        <v>1</v>
      </c>
      <c r="E198" s="1092">
        <v>3</v>
      </c>
      <c r="F198" s="1093">
        <v>2</v>
      </c>
      <c r="G198" s="1094" t="s">
        <v>2720</v>
      </c>
      <c r="H198" s="1095" t="s">
        <v>2174</v>
      </c>
      <c r="I198" s="1096"/>
      <c r="J198" s="1130" t="s">
        <v>2702</v>
      </c>
      <c r="K198" s="1131" t="s">
        <v>2703</v>
      </c>
      <c r="L198" s="1131" t="s">
        <v>2718</v>
      </c>
      <c r="M198" s="1132" t="s">
        <v>2721</v>
      </c>
      <c r="N198" s="900"/>
      <c r="O198" s="898"/>
      <c r="P198" s="898"/>
      <c r="Q198" s="898"/>
      <c r="R198" s="898"/>
      <c r="S198" s="898"/>
      <c r="T198" s="898"/>
      <c r="U198" s="901"/>
      <c r="V198" s="1121"/>
      <c r="W198" s="1122"/>
      <c r="X198" s="898"/>
      <c r="Y198" s="885" t="s">
        <v>93</v>
      </c>
      <c r="Z198" s="885" t="s">
        <v>93</v>
      </c>
      <c r="AA198" s="886"/>
      <c r="AB198" s="887"/>
      <c r="AC198" s="887"/>
      <c r="AD198" s="887"/>
      <c r="AE198" s="887"/>
      <c r="AF198" s="887"/>
      <c r="AG198" s="888"/>
      <c r="AI198" s="1158"/>
      <c r="AJ198" s="1158"/>
      <c r="AK198" s="1150"/>
      <c r="AL198" s="1150"/>
      <c r="AM198" s="1150" t="e">
        <f t="shared" si="36"/>
        <v>#N/A</v>
      </c>
    </row>
    <row r="199" spans="1:39" s="872" customFormat="1" ht="31.5" hidden="1" x14ac:dyDescent="0.25">
      <c r="A199" s="1128">
        <v>7133</v>
      </c>
      <c r="B199" s="1129">
        <v>713</v>
      </c>
      <c r="C199" s="1092">
        <v>7</v>
      </c>
      <c r="D199" s="1092">
        <v>1</v>
      </c>
      <c r="E199" s="1092">
        <v>3</v>
      </c>
      <c r="F199" s="1093">
        <v>3</v>
      </c>
      <c r="G199" s="1094" t="s">
        <v>2722</v>
      </c>
      <c r="H199" s="1095" t="s">
        <v>2174</v>
      </c>
      <c r="I199" s="1096"/>
      <c r="J199" s="1130" t="s">
        <v>2702</v>
      </c>
      <c r="K199" s="1131" t="s">
        <v>2703</v>
      </c>
      <c r="L199" s="1131" t="s">
        <v>2718</v>
      </c>
      <c r="M199" s="1132" t="s">
        <v>2723</v>
      </c>
      <c r="N199" s="900"/>
      <c r="O199" s="898"/>
      <c r="P199" s="898"/>
      <c r="Q199" s="898"/>
      <c r="R199" s="898"/>
      <c r="S199" s="898"/>
      <c r="T199" s="898"/>
      <c r="U199" s="901"/>
      <c r="V199" s="1121"/>
      <c r="W199" s="1122"/>
      <c r="X199" s="898"/>
      <c r="Y199" s="885" t="s">
        <v>93</v>
      </c>
      <c r="Z199" s="885" t="s">
        <v>93</v>
      </c>
      <c r="AA199" s="886"/>
      <c r="AB199" s="887"/>
      <c r="AC199" s="887"/>
      <c r="AD199" s="887"/>
      <c r="AE199" s="887"/>
      <c r="AF199" s="887"/>
      <c r="AG199" s="888"/>
      <c r="AI199" s="1158"/>
      <c r="AJ199" s="1158"/>
      <c r="AK199" s="1150"/>
      <c r="AL199" s="1150"/>
      <c r="AM199" s="1150" t="e">
        <f t="shared" si="36"/>
        <v>#N/A</v>
      </c>
    </row>
    <row r="200" spans="1:39" s="872" customFormat="1" ht="31.5" hidden="1" x14ac:dyDescent="0.25">
      <c r="A200" s="1128">
        <v>7134</v>
      </c>
      <c r="B200" s="1129">
        <v>713</v>
      </c>
      <c r="C200" s="1092">
        <v>7</v>
      </c>
      <c r="D200" s="1092">
        <v>1</v>
      </c>
      <c r="E200" s="1092">
        <v>3</v>
      </c>
      <c r="F200" s="1093">
        <v>4</v>
      </c>
      <c r="G200" s="1094" t="s">
        <v>2724</v>
      </c>
      <c r="H200" s="1095" t="s">
        <v>2174</v>
      </c>
      <c r="I200" s="1096"/>
      <c r="J200" s="1130" t="s">
        <v>2702</v>
      </c>
      <c r="K200" s="1131" t="s">
        <v>2703</v>
      </c>
      <c r="L200" s="1131" t="s">
        <v>2718</v>
      </c>
      <c r="M200" s="1132" t="s">
        <v>2725</v>
      </c>
      <c r="N200" s="900"/>
      <c r="O200" s="898"/>
      <c r="P200" s="898"/>
      <c r="Q200" s="898"/>
      <c r="R200" s="898"/>
      <c r="S200" s="898"/>
      <c r="T200" s="898"/>
      <c r="U200" s="901"/>
      <c r="V200" s="1121"/>
      <c r="W200" s="1122"/>
      <c r="X200" s="898"/>
      <c r="Y200" s="885" t="s">
        <v>93</v>
      </c>
      <c r="Z200" s="885" t="s">
        <v>93</v>
      </c>
      <c r="AA200" s="886"/>
      <c r="AB200" s="887"/>
      <c r="AC200" s="887"/>
      <c r="AD200" s="887"/>
      <c r="AE200" s="887"/>
      <c r="AF200" s="887"/>
      <c r="AG200" s="888"/>
      <c r="AI200" s="1158"/>
      <c r="AJ200" s="1158"/>
      <c r="AK200" s="1150"/>
      <c r="AL200" s="1150"/>
      <c r="AM200" s="1150" t="e">
        <f t="shared" si="36"/>
        <v>#N/A</v>
      </c>
    </row>
    <row r="201" spans="1:39" s="872" customFormat="1" ht="31.5" x14ac:dyDescent="0.25">
      <c r="A201" s="873" t="str">
        <f t="shared" ref="A201:A211" si="37">CONCATENATE(C201,D201,E201,F201)</f>
        <v>7141</v>
      </c>
      <c r="B201" s="874" t="str">
        <f t="shared" ref="B201:B227" si="38">CONCATENATE(C201,D201,E201)</f>
        <v>714</v>
      </c>
      <c r="C201" s="893">
        <v>7</v>
      </c>
      <c r="D201" s="893">
        <v>1</v>
      </c>
      <c r="E201" s="893">
        <v>4</v>
      </c>
      <c r="F201" s="894">
        <v>1</v>
      </c>
      <c r="G201" s="877" t="str">
        <f t="shared" ref="G201:G214" si="39">CONCATENATE(C201,".",D201,".",E201,".",F201)</f>
        <v>7.1.4.1</v>
      </c>
      <c r="H201" s="895" t="s">
        <v>2174</v>
      </c>
      <c r="I201" s="896"/>
      <c r="J201" s="897" t="s">
        <v>2702</v>
      </c>
      <c r="K201" s="898" t="s">
        <v>2703</v>
      </c>
      <c r="L201" s="898" t="s">
        <v>271</v>
      </c>
      <c r="M201" s="899" t="s">
        <v>2726</v>
      </c>
      <c r="N201" s="900"/>
      <c r="O201" s="898"/>
      <c r="P201" s="898"/>
      <c r="Q201" s="898"/>
      <c r="R201" s="898"/>
      <c r="S201" s="898"/>
      <c r="T201" s="898"/>
      <c r="U201" s="901"/>
      <c r="V201" s="1133"/>
      <c r="W201" s="1122"/>
      <c r="X201" s="1134"/>
      <c r="Y201" s="885" t="s">
        <v>89</v>
      </c>
      <c r="Z201" s="885" t="s">
        <v>2235</v>
      </c>
      <c r="AA201" s="886" t="s">
        <v>2357</v>
      </c>
      <c r="AB201" s="887"/>
      <c r="AC201" s="887"/>
      <c r="AD201" s="887"/>
      <c r="AE201" s="887"/>
      <c r="AF201" s="887"/>
      <c r="AG201" s="888"/>
      <c r="AI201" s="1158"/>
      <c r="AJ201" s="1158"/>
      <c r="AK201" s="1150"/>
      <c r="AL201" s="1150"/>
      <c r="AM201" s="1150" t="str">
        <f t="shared" si="36"/>
        <v>7141</v>
      </c>
    </row>
    <row r="202" spans="1:39" s="872" customFormat="1" ht="31.5" hidden="1" x14ac:dyDescent="0.25">
      <c r="A202" s="873" t="str">
        <f t="shared" si="37"/>
        <v>7142</v>
      </c>
      <c r="B202" s="874" t="str">
        <f t="shared" si="38"/>
        <v>714</v>
      </c>
      <c r="C202" s="893">
        <v>7</v>
      </c>
      <c r="D202" s="893">
        <v>1</v>
      </c>
      <c r="E202" s="893">
        <v>4</v>
      </c>
      <c r="F202" s="894">
        <v>2</v>
      </c>
      <c r="G202" s="877" t="str">
        <f t="shared" si="39"/>
        <v>7.1.4.2</v>
      </c>
      <c r="H202" s="895" t="s">
        <v>2174</v>
      </c>
      <c r="I202" s="896"/>
      <c r="J202" s="897" t="s">
        <v>2702</v>
      </c>
      <c r="K202" s="898" t="s">
        <v>2703</v>
      </c>
      <c r="L202" s="898" t="s">
        <v>271</v>
      </c>
      <c r="M202" s="899" t="s">
        <v>2727</v>
      </c>
      <c r="N202" s="900"/>
      <c r="O202" s="898"/>
      <c r="P202" s="898"/>
      <c r="Q202" s="898"/>
      <c r="R202" s="898"/>
      <c r="S202" s="898"/>
      <c r="T202" s="898"/>
      <c r="U202" s="901"/>
      <c r="V202" s="1121"/>
      <c r="W202" s="1122"/>
      <c r="X202" s="1135"/>
      <c r="Y202" s="885" t="s">
        <v>93</v>
      </c>
      <c r="Z202" s="885" t="s">
        <v>93</v>
      </c>
      <c r="AA202" s="886" t="s">
        <v>2357</v>
      </c>
      <c r="AB202" s="887"/>
      <c r="AC202" s="887"/>
      <c r="AD202" s="887"/>
      <c r="AE202" s="887"/>
      <c r="AF202" s="887"/>
      <c r="AG202" s="888"/>
      <c r="AI202" s="1158"/>
      <c r="AJ202" s="1158"/>
      <c r="AK202" s="1150"/>
      <c r="AL202" s="1150"/>
      <c r="AM202" s="1150" t="e">
        <f t="shared" si="36"/>
        <v>#N/A</v>
      </c>
    </row>
    <row r="203" spans="1:39" s="872" customFormat="1" ht="31.5" x14ac:dyDescent="0.25">
      <c r="A203" s="873" t="str">
        <f t="shared" si="37"/>
        <v>7143</v>
      </c>
      <c r="B203" s="874" t="str">
        <f t="shared" si="38"/>
        <v>714</v>
      </c>
      <c r="C203" s="893">
        <v>7</v>
      </c>
      <c r="D203" s="893">
        <v>1</v>
      </c>
      <c r="E203" s="893">
        <v>4</v>
      </c>
      <c r="F203" s="894">
        <v>3</v>
      </c>
      <c r="G203" s="877" t="str">
        <f t="shared" si="39"/>
        <v>7.1.4.3</v>
      </c>
      <c r="H203" s="895" t="s">
        <v>2174</v>
      </c>
      <c r="I203" s="896"/>
      <c r="J203" s="897" t="s">
        <v>2702</v>
      </c>
      <c r="K203" s="898" t="s">
        <v>2703</v>
      </c>
      <c r="L203" s="898" t="s">
        <v>271</v>
      </c>
      <c r="M203" s="899" t="s">
        <v>2728</v>
      </c>
      <c r="N203" s="900"/>
      <c r="O203" s="898"/>
      <c r="P203" s="898"/>
      <c r="Q203" s="898"/>
      <c r="R203" s="898"/>
      <c r="S203" s="898"/>
      <c r="T203" s="898"/>
      <c r="U203" s="901"/>
      <c r="V203" s="1133"/>
      <c r="W203" s="1122"/>
      <c r="X203" s="1134"/>
      <c r="Y203" s="885" t="s">
        <v>89</v>
      </c>
      <c r="Z203" s="885" t="s">
        <v>2235</v>
      </c>
      <c r="AA203" s="886" t="s">
        <v>2357</v>
      </c>
      <c r="AB203" s="887"/>
      <c r="AC203" s="887"/>
      <c r="AD203" s="887"/>
      <c r="AE203" s="887"/>
      <c r="AF203" s="887"/>
      <c r="AG203" s="888"/>
      <c r="AI203" s="1158"/>
      <c r="AJ203" s="1158"/>
      <c r="AK203" s="1150"/>
      <c r="AL203" s="1150"/>
      <c r="AM203" s="1150" t="str">
        <f t="shared" si="36"/>
        <v>7143</v>
      </c>
    </row>
    <row r="204" spans="1:39" s="872" customFormat="1" ht="31.5" hidden="1" x14ac:dyDescent="0.25">
      <c r="A204" s="873" t="str">
        <f t="shared" si="37"/>
        <v>7144</v>
      </c>
      <c r="B204" s="874" t="str">
        <f t="shared" si="38"/>
        <v>714</v>
      </c>
      <c r="C204" s="893">
        <v>7</v>
      </c>
      <c r="D204" s="893">
        <v>1</v>
      </c>
      <c r="E204" s="893">
        <v>4</v>
      </c>
      <c r="F204" s="894">
        <v>4</v>
      </c>
      <c r="G204" s="877" t="str">
        <f t="shared" si="39"/>
        <v>7.1.4.4</v>
      </c>
      <c r="H204" s="895" t="s">
        <v>2174</v>
      </c>
      <c r="I204" s="896"/>
      <c r="J204" s="897" t="s">
        <v>2702</v>
      </c>
      <c r="K204" s="898" t="s">
        <v>2703</v>
      </c>
      <c r="L204" s="898" t="s">
        <v>271</v>
      </c>
      <c r="M204" s="899" t="s">
        <v>2729</v>
      </c>
      <c r="N204" s="900"/>
      <c r="O204" s="898"/>
      <c r="P204" s="898"/>
      <c r="Q204" s="898"/>
      <c r="R204" s="898"/>
      <c r="S204" s="898"/>
      <c r="T204" s="898"/>
      <c r="U204" s="901"/>
      <c r="V204" s="1121"/>
      <c r="W204" s="1122"/>
      <c r="X204" s="1135"/>
      <c r="Y204" s="885" t="s">
        <v>93</v>
      </c>
      <c r="Z204" s="885" t="s">
        <v>93</v>
      </c>
      <c r="AA204" s="886" t="s">
        <v>2357</v>
      </c>
      <c r="AB204" s="887"/>
      <c r="AC204" s="887"/>
      <c r="AD204" s="887"/>
      <c r="AE204" s="887"/>
      <c r="AF204" s="887"/>
      <c r="AG204" s="888"/>
      <c r="AI204" s="1158"/>
      <c r="AJ204" s="1158"/>
      <c r="AK204" s="1150"/>
      <c r="AL204" s="1150"/>
      <c r="AM204" s="1150" t="e">
        <f t="shared" si="36"/>
        <v>#N/A</v>
      </c>
    </row>
    <row r="205" spans="1:39" s="872" customFormat="1" ht="31.5" hidden="1" x14ac:dyDescent="0.25">
      <c r="A205" s="873" t="str">
        <f t="shared" si="37"/>
        <v>7145</v>
      </c>
      <c r="B205" s="874" t="str">
        <f t="shared" si="38"/>
        <v>714</v>
      </c>
      <c r="C205" s="893">
        <v>7</v>
      </c>
      <c r="D205" s="893">
        <v>1</v>
      </c>
      <c r="E205" s="893">
        <v>4</v>
      </c>
      <c r="F205" s="894">
        <v>5</v>
      </c>
      <c r="G205" s="877" t="str">
        <f t="shared" si="39"/>
        <v>7.1.4.5</v>
      </c>
      <c r="H205" s="895" t="s">
        <v>2174</v>
      </c>
      <c r="I205" s="896"/>
      <c r="J205" s="897" t="s">
        <v>2702</v>
      </c>
      <c r="K205" s="898" t="s">
        <v>2703</v>
      </c>
      <c r="L205" s="898" t="s">
        <v>271</v>
      </c>
      <c r="M205" s="899" t="s">
        <v>2730</v>
      </c>
      <c r="N205" s="900"/>
      <c r="O205" s="898"/>
      <c r="P205" s="898"/>
      <c r="Q205" s="898"/>
      <c r="R205" s="898"/>
      <c r="S205" s="898"/>
      <c r="T205" s="898"/>
      <c r="U205" s="901"/>
      <c r="V205" s="1121"/>
      <c r="W205" s="1122"/>
      <c r="X205" s="898"/>
      <c r="Y205" s="885" t="s">
        <v>93</v>
      </c>
      <c r="Z205" s="885" t="s">
        <v>93</v>
      </c>
      <c r="AA205" s="886" t="s">
        <v>2357</v>
      </c>
      <c r="AB205" s="887"/>
      <c r="AC205" s="887"/>
      <c r="AD205" s="887"/>
      <c r="AE205" s="887"/>
      <c r="AF205" s="887"/>
      <c r="AG205" s="888"/>
      <c r="AI205" s="1158"/>
      <c r="AJ205" s="1158"/>
      <c r="AK205" s="1150"/>
      <c r="AL205" s="1150"/>
      <c r="AM205" s="1150" t="e">
        <f t="shared" si="36"/>
        <v>#N/A</v>
      </c>
    </row>
    <row r="206" spans="1:39" s="872" customFormat="1" ht="31.5" hidden="1" x14ac:dyDescent="0.25">
      <c r="A206" s="873" t="str">
        <f t="shared" si="37"/>
        <v>7146</v>
      </c>
      <c r="B206" s="874" t="str">
        <f t="shared" si="38"/>
        <v>714</v>
      </c>
      <c r="C206" s="893">
        <v>7</v>
      </c>
      <c r="D206" s="893">
        <v>1</v>
      </c>
      <c r="E206" s="893">
        <v>4</v>
      </c>
      <c r="F206" s="894">
        <v>6</v>
      </c>
      <c r="G206" s="877" t="str">
        <f t="shared" si="39"/>
        <v>7.1.4.6</v>
      </c>
      <c r="H206" s="895" t="s">
        <v>2174</v>
      </c>
      <c r="I206" s="896"/>
      <c r="J206" s="897" t="s">
        <v>2702</v>
      </c>
      <c r="K206" s="898" t="s">
        <v>2703</v>
      </c>
      <c r="L206" s="898" t="s">
        <v>271</v>
      </c>
      <c r="M206" s="899" t="s">
        <v>2731</v>
      </c>
      <c r="N206" s="900"/>
      <c r="O206" s="898"/>
      <c r="P206" s="898"/>
      <c r="Q206" s="898"/>
      <c r="R206" s="898"/>
      <c r="S206" s="898"/>
      <c r="T206" s="898"/>
      <c r="U206" s="901"/>
      <c r="V206" s="1121"/>
      <c r="W206" s="1122"/>
      <c r="X206" s="898"/>
      <c r="Y206" s="885" t="s">
        <v>93</v>
      </c>
      <c r="Z206" s="885" t="s">
        <v>93</v>
      </c>
      <c r="AA206" s="886" t="s">
        <v>2357</v>
      </c>
      <c r="AB206" s="887"/>
      <c r="AC206" s="887"/>
      <c r="AD206" s="887"/>
      <c r="AE206" s="887"/>
      <c r="AF206" s="887"/>
      <c r="AG206" s="888"/>
      <c r="AI206" s="1158"/>
      <c r="AJ206" s="1158"/>
      <c r="AK206" s="1150"/>
      <c r="AL206" s="1150"/>
      <c r="AM206" s="1150" t="e">
        <f t="shared" si="36"/>
        <v>#N/A</v>
      </c>
    </row>
    <row r="207" spans="1:39" s="872" customFormat="1" ht="47.25" x14ac:dyDescent="0.25">
      <c r="A207" s="873" t="str">
        <f t="shared" si="37"/>
        <v>7211</v>
      </c>
      <c r="B207" s="874" t="str">
        <f t="shared" si="38"/>
        <v>721</v>
      </c>
      <c r="C207" s="893">
        <v>7</v>
      </c>
      <c r="D207" s="893">
        <v>2</v>
      </c>
      <c r="E207" s="893">
        <v>1</v>
      </c>
      <c r="F207" s="894">
        <v>1</v>
      </c>
      <c r="G207" s="877" t="str">
        <f t="shared" si="39"/>
        <v>7.2.1.1</v>
      </c>
      <c r="H207" s="895" t="s">
        <v>2174</v>
      </c>
      <c r="I207" s="896"/>
      <c r="J207" s="897" t="s">
        <v>2702</v>
      </c>
      <c r="K207" s="898" t="s">
        <v>2732</v>
      </c>
      <c r="L207" s="898" t="s">
        <v>272</v>
      </c>
      <c r="M207" s="899" t="s">
        <v>2733</v>
      </c>
      <c r="N207" s="900"/>
      <c r="O207" s="898"/>
      <c r="P207" s="898"/>
      <c r="Q207" s="898"/>
      <c r="R207" s="898"/>
      <c r="S207" s="898"/>
      <c r="T207" s="898"/>
      <c r="U207" s="901"/>
      <c r="V207" s="1133"/>
      <c r="W207" s="1122"/>
      <c r="X207" s="1134"/>
      <c r="Y207" s="885" t="s">
        <v>89</v>
      </c>
      <c r="Z207" s="885" t="s">
        <v>2235</v>
      </c>
      <c r="AA207" s="886"/>
      <c r="AB207" s="887"/>
      <c r="AC207" s="887"/>
      <c r="AD207" s="887"/>
      <c r="AE207" s="887"/>
      <c r="AF207" s="887"/>
      <c r="AG207" s="888"/>
      <c r="AI207" s="1158"/>
      <c r="AJ207" s="1158"/>
      <c r="AK207" s="1150"/>
      <c r="AL207" s="1150"/>
      <c r="AM207" s="1150" t="str">
        <f t="shared" si="36"/>
        <v>7211</v>
      </c>
    </row>
    <row r="208" spans="1:39" s="872" customFormat="1" ht="63" x14ac:dyDescent="0.25">
      <c r="A208" s="873" t="str">
        <f t="shared" si="37"/>
        <v>7212</v>
      </c>
      <c r="B208" s="874" t="str">
        <f t="shared" si="38"/>
        <v>721</v>
      </c>
      <c r="C208" s="893">
        <v>7</v>
      </c>
      <c r="D208" s="893">
        <v>2</v>
      </c>
      <c r="E208" s="893">
        <v>1</v>
      </c>
      <c r="F208" s="894">
        <v>2</v>
      </c>
      <c r="G208" s="877" t="str">
        <f t="shared" si="39"/>
        <v>7.2.1.2</v>
      </c>
      <c r="H208" s="895" t="s">
        <v>2174</v>
      </c>
      <c r="I208" s="896"/>
      <c r="J208" s="897" t="s">
        <v>2702</v>
      </c>
      <c r="K208" s="898" t="s">
        <v>2732</v>
      </c>
      <c r="L208" s="898" t="s">
        <v>272</v>
      </c>
      <c r="M208" s="899" t="s">
        <v>2734</v>
      </c>
      <c r="N208" s="900"/>
      <c r="O208" s="898"/>
      <c r="P208" s="898"/>
      <c r="Q208" s="898"/>
      <c r="R208" s="898"/>
      <c r="S208" s="898"/>
      <c r="T208" s="898"/>
      <c r="U208" s="901"/>
      <c r="V208" s="1133"/>
      <c r="W208" s="1122"/>
      <c r="X208" s="1134"/>
      <c r="Y208" s="885" t="s">
        <v>89</v>
      </c>
      <c r="Z208" s="885" t="s">
        <v>2235</v>
      </c>
      <c r="AA208" s="886"/>
      <c r="AB208" s="887"/>
      <c r="AC208" s="887"/>
      <c r="AD208" s="887"/>
      <c r="AE208" s="887"/>
      <c r="AF208" s="887"/>
      <c r="AG208" s="888"/>
      <c r="AI208" s="1158"/>
      <c r="AJ208" s="1158"/>
      <c r="AK208" s="1150"/>
      <c r="AL208" s="1150"/>
      <c r="AM208" s="1150" t="str">
        <f t="shared" si="36"/>
        <v>7212</v>
      </c>
    </row>
    <row r="209" spans="1:41" s="872" customFormat="1" ht="63" x14ac:dyDescent="0.25">
      <c r="A209" s="873" t="str">
        <f t="shared" si="37"/>
        <v>7213</v>
      </c>
      <c r="B209" s="874" t="str">
        <f t="shared" si="38"/>
        <v>721</v>
      </c>
      <c r="C209" s="893">
        <v>7</v>
      </c>
      <c r="D209" s="893">
        <v>2</v>
      </c>
      <c r="E209" s="893">
        <v>1</v>
      </c>
      <c r="F209" s="894">
        <v>3</v>
      </c>
      <c r="G209" s="877" t="str">
        <f t="shared" si="39"/>
        <v>7.2.1.3</v>
      </c>
      <c r="H209" s="895" t="s">
        <v>2174</v>
      </c>
      <c r="I209" s="896"/>
      <c r="J209" s="897" t="s">
        <v>2702</v>
      </c>
      <c r="K209" s="898" t="s">
        <v>2732</v>
      </c>
      <c r="L209" s="898" t="s">
        <v>272</v>
      </c>
      <c r="M209" s="899" t="s">
        <v>2735</v>
      </c>
      <c r="N209" s="900"/>
      <c r="O209" s="898"/>
      <c r="P209" s="898"/>
      <c r="Q209" s="898"/>
      <c r="R209" s="898"/>
      <c r="S209" s="898"/>
      <c r="T209" s="898"/>
      <c r="U209" s="901"/>
      <c r="V209" s="1133"/>
      <c r="W209" s="1122"/>
      <c r="X209" s="1134"/>
      <c r="Y209" s="885" t="s">
        <v>89</v>
      </c>
      <c r="Z209" s="885" t="s">
        <v>2235</v>
      </c>
      <c r="AA209" s="886"/>
      <c r="AB209" s="887"/>
      <c r="AC209" s="887"/>
      <c r="AD209" s="887"/>
      <c r="AE209" s="887"/>
      <c r="AF209" s="887"/>
      <c r="AG209" s="888"/>
      <c r="AI209" s="1158"/>
      <c r="AJ209" s="1158"/>
      <c r="AK209" s="1150"/>
      <c r="AL209" s="1150"/>
      <c r="AM209" s="1150" t="str">
        <f t="shared" si="36"/>
        <v>7213</v>
      </c>
    </row>
    <row r="210" spans="1:41" s="872" customFormat="1" ht="47.25" x14ac:dyDescent="0.25">
      <c r="A210" s="1136" t="str">
        <f t="shared" si="37"/>
        <v>8111</v>
      </c>
      <c r="B210" s="874" t="str">
        <f t="shared" si="38"/>
        <v>811</v>
      </c>
      <c r="C210" s="893">
        <v>8</v>
      </c>
      <c r="D210" s="893">
        <v>1</v>
      </c>
      <c r="E210" s="893">
        <v>1</v>
      </c>
      <c r="F210" s="893">
        <v>1</v>
      </c>
      <c r="G210" s="1137" t="str">
        <f t="shared" si="39"/>
        <v>8.1.1.1</v>
      </c>
      <c r="H210" s="895" t="s">
        <v>2174</v>
      </c>
      <c r="I210" s="1138"/>
      <c r="J210" s="1139" t="s">
        <v>2736</v>
      </c>
      <c r="K210" s="898" t="s">
        <v>273</v>
      </c>
      <c r="L210" s="898" t="s">
        <v>2737</v>
      </c>
      <c r="M210" s="898" t="s">
        <v>2738</v>
      </c>
      <c r="N210" s="1140"/>
      <c r="O210" s="1140"/>
      <c r="P210" s="1140"/>
      <c r="Q210" s="1140"/>
      <c r="R210" s="1140"/>
      <c r="S210" s="1140"/>
      <c r="T210" s="1140"/>
      <c r="U210" s="1141"/>
      <c r="V210" s="1142"/>
      <c r="W210" s="1143"/>
      <c r="X210" s="1134"/>
      <c r="Y210" s="885" t="s">
        <v>89</v>
      </c>
      <c r="Z210" s="885" t="s">
        <v>2413</v>
      </c>
      <c r="AA210" s="990"/>
      <c r="AB210" s="990"/>
      <c r="AC210" s="990"/>
      <c r="AD210" s="990"/>
      <c r="AE210" s="990"/>
      <c r="AF210" s="990"/>
      <c r="AG210" s="990"/>
      <c r="AI210" s="1158"/>
      <c r="AJ210" s="1158"/>
      <c r="AK210" s="1150"/>
      <c r="AL210" s="1150"/>
      <c r="AM210" s="1150" t="str">
        <f t="shared" si="36"/>
        <v>8111</v>
      </c>
    </row>
    <row r="211" spans="1:41" s="872" customFormat="1" ht="31.5" hidden="1" x14ac:dyDescent="0.25">
      <c r="A211" s="1136" t="str">
        <f t="shared" si="37"/>
        <v>8112</v>
      </c>
      <c r="B211" s="874" t="str">
        <f t="shared" si="38"/>
        <v>811</v>
      </c>
      <c r="C211" s="893">
        <v>8</v>
      </c>
      <c r="D211" s="893">
        <v>1</v>
      </c>
      <c r="E211" s="893">
        <v>1</v>
      </c>
      <c r="F211" s="893">
        <v>2</v>
      </c>
      <c r="G211" s="1137" t="str">
        <f t="shared" si="39"/>
        <v>8.1.1.2</v>
      </c>
      <c r="H211" s="895" t="s">
        <v>2174</v>
      </c>
      <c r="I211" s="1138"/>
      <c r="J211" s="1139" t="s">
        <v>2736</v>
      </c>
      <c r="K211" s="898" t="s">
        <v>273</v>
      </c>
      <c r="L211" s="898" t="s">
        <v>2737</v>
      </c>
      <c r="M211" s="898" t="s">
        <v>2739</v>
      </c>
      <c r="N211" s="1140"/>
      <c r="O211" s="1140"/>
      <c r="P211" s="1140"/>
      <c r="Q211" s="1140"/>
      <c r="R211" s="1140"/>
      <c r="S211" s="1140"/>
      <c r="T211" s="1140"/>
      <c r="U211" s="1141"/>
      <c r="V211" s="1144"/>
      <c r="W211" s="1143"/>
      <c r="X211" s="898"/>
      <c r="Y211" s="885" t="s">
        <v>2294</v>
      </c>
      <c r="Z211" s="1145" t="s">
        <v>93</v>
      </c>
      <c r="AA211" s="990"/>
      <c r="AB211" s="990"/>
      <c r="AC211" s="990"/>
      <c r="AD211" s="990"/>
      <c r="AE211" s="990"/>
      <c r="AF211" s="990"/>
      <c r="AG211" s="990"/>
      <c r="AI211" s="1158"/>
      <c r="AJ211" s="1158"/>
      <c r="AK211" s="1150"/>
      <c r="AL211" s="1150"/>
      <c r="AM211" s="1150" t="e">
        <f t="shared" si="36"/>
        <v>#N/A</v>
      </c>
    </row>
    <row r="212" spans="1:41" s="872" customFormat="1" ht="31.5" hidden="1" x14ac:dyDescent="0.25">
      <c r="A212" s="1136" t="str">
        <f>CONCATENATE(C212,D212,E212,F212)</f>
        <v>8123</v>
      </c>
      <c r="B212" s="874" t="str">
        <f t="shared" si="38"/>
        <v>812</v>
      </c>
      <c r="C212" s="893">
        <v>8</v>
      </c>
      <c r="D212" s="893">
        <v>1</v>
      </c>
      <c r="E212" s="893">
        <v>2</v>
      </c>
      <c r="F212" s="893">
        <v>3</v>
      </c>
      <c r="G212" s="1137" t="str">
        <f t="shared" si="39"/>
        <v>8.1.2.3</v>
      </c>
      <c r="H212" s="895" t="s">
        <v>2174</v>
      </c>
      <c r="I212" s="1138"/>
      <c r="J212" s="1139" t="s">
        <v>2736</v>
      </c>
      <c r="K212" s="898" t="s">
        <v>273</v>
      </c>
      <c r="L212" s="898" t="s">
        <v>2740</v>
      </c>
      <c r="M212" s="898" t="s">
        <v>2741</v>
      </c>
      <c r="N212" s="1140"/>
      <c r="O212" s="1140"/>
      <c r="P212" s="1140"/>
      <c r="Q212" s="1140"/>
      <c r="R212" s="1140"/>
      <c r="S212" s="1140"/>
      <c r="T212" s="1140"/>
      <c r="U212" s="1141"/>
      <c r="V212" s="1144"/>
      <c r="W212" s="1143"/>
      <c r="X212" s="898"/>
      <c r="Y212" s="885" t="s">
        <v>2294</v>
      </c>
      <c r="Z212" s="1145" t="s">
        <v>93</v>
      </c>
      <c r="AA212" s="990"/>
      <c r="AB212" s="990"/>
      <c r="AC212" s="990"/>
      <c r="AD212" s="990"/>
      <c r="AE212" s="990"/>
      <c r="AF212" s="990"/>
      <c r="AG212" s="990"/>
      <c r="AI212" s="1158"/>
      <c r="AJ212" s="1158"/>
      <c r="AK212" s="1150"/>
      <c r="AL212" s="1150"/>
      <c r="AM212" s="1150" t="e">
        <f t="shared" si="36"/>
        <v>#N/A</v>
      </c>
    </row>
    <row r="213" spans="1:41" s="872" customFormat="1" ht="31.5" hidden="1" x14ac:dyDescent="0.25">
      <c r="A213" s="1136" t="str">
        <f>CONCATENATE(C213,D213,E213,F213)</f>
        <v>8134</v>
      </c>
      <c r="B213" s="874" t="str">
        <f t="shared" si="38"/>
        <v>813</v>
      </c>
      <c r="C213" s="893">
        <v>8</v>
      </c>
      <c r="D213" s="893">
        <v>1</v>
      </c>
      <c r="E213" s="893">
        <v>3</v>
      </c>
      <c r="F213" s="893">
        <v>4</v>
      </c>
      <c r="G213" s="1137" t="str">
        <f t="shared" si="39"/>
        <v>8.1.3.4</v>
      </c>
      <c r="H213" s="895" t="s">
        <v>2174</v>
      </c>
      <c r="I213" s="1138"/>
      <c r="J213" s="1139" t="s">
        <v>2736</v>
      </c>
      <c r="K213" s="898" t="s">
        <v>273</v>
      </c>
      <c r="L213" s="898" t="s">
        <v>2742</v>
      </c>
      <c r="M213" s="898" t="s">
        <v>2743</v>
      </c>
      <c r="N213" s="1140"/>
      <c r="O213" s="1140"/>
      <c r="P213" s="1140"/>
      <c r="Q213" s="1140"/>
      <c r="R213" s="1140"/>
      <c r="S213" s="1140"/>
      <c r="T213" s="1140"/>
      <c r="U213" s="1141"/>
      <c r="V213" s="1144"/>
      <c r="W213" s="1143"/>
      <c r="X213" s="898"/>
      <c r="Y213" s="885" t="s">
        <v>93</v>
      </c>
      <c r="Z213" s="1145" t="s">
        <v>93</v>
      </c>
      <c r="AA213" s="1146" t="s">
        <v>2357</v>
      </c>
      <c r="AB213" s="990"/>
      <c r="AC213" s="990"/>
      <c r="AD213" s="990"/>
      <c r="AE213" s="990"/>
      <c r="AF213" s="990"/>
      <c r="AG213" s="990"/>
      <c r="AI213" s="1158"/>
      <c r="AJ213" s="1158"/>
      <c r="AK213" s="1150"/>
      <c r="AL213" s="1150"/>
      <c r="AM213" s="1150" t="e">
        <f t="shared" si="36"/>
        <v>#N/A</v>
      </c>
    </row>
    <row r="214" spans="1:41" s="872" customFormat="1" ht="31.5" x14ac:dyDescent="0.25">
      <c r="A214" s="1136" t="str">
        <f>CONCATENATE(C214,D214,E214,F214)</f>
        <v>8211</v>
      </c>
      <c r="B214" s="874" t="str">
        <f t="shared" si="38"/>
        <v>821</v>
      </c>
      <c r="C214" s="893">
        <v>8</v>
      </c>
      <c r="D214" s="893">
        <v>2</v>
      </c>
      <c r="E214" s="893">
        <v>1</v>
      </c>
      <c r="F214" s="893">
        <v>1</v>
      </c>
      <c r="G214" s="1137" t="str">
        <f t="shared" si="39"/>
        <v>8.2.1.1</v>
      </c>
      <c r="H214" s="1138"/>
      <c r="I214" s="1138"/>
      <c r="J214" s="1139"/>
      <c r="K214" s="898" t="s">
        <v>274</v>
      </c>
      <c r="L214" s="898" t="s">
        <v>274</v>
      </c>
      <c r="M214" s="898" t="s">
        <v>2744</v>
      </c>
      <c r="N214" s="1140"/>
      <c r="O214" s="1140"/>
      <c r="P214" s="1140"/>
      <c r="Q214" s="1140"/>
      <c r="R214" s="1140"/>
      <c r="S214" s="1140"/>
      <c r="T214" s="1140"/>
      <c r="U214" s="1141"/>
      <c r="V214" s="1142"/>
      <c r="W214" s="1143"/>
      <c r="X214" s="1134"/>
      <c r="Y214" s="1145" t="s">
        <v>89</v>
      </c>
      <c r="Z214" s="1145" t="s">
        <v>2341</v>
      </c>
      <c r="AA214" s="990" t="s">
        <v>2357</v>
      </c>
      <c r="AB214" s="990"/>
      <c r="AC214" s="990"/>
      <c r="AD214" s="990"/>
      <c r="AE214" s="990"/>
      <c r="AF214" s="990"/>
      <c r="AG214" s="990"/>
      <c r="AI214" s="1158"/>
      <c r="AJ214" s="1158"/>
      <c r="AK214" s="1150"/>
      <c r="AL214" s="1150"/>
      <c r="AM214" s="1150" t="str">
        <f t="shared" si="36"/>
        <v>8211</v>
      </c>
    </row>
    <row r="215" spans="1:41" s="872" customFormat="1" x14ac:dyDescent="0.25">
      <c r="A215" s="1136" t="str">
        <f t="shared" ref="A215:A227" si="40">CONCATENATE(C215,D215,E215,F215)</f>
        <v>8212</v>
      </c>
      <c r="B215" s="874" t="str">
        <f t="shared" si="38"/>
        <v>821</v>
      </c>
      <c r="C215" s="893">
        <v>8</v>
      </c>
      <c r="D215" s="893">
        <v>2</v>
      </c>
      <c r="E215" s="893">
        <v>1</v>
      </c>
      <c r="F215" s="893">
        <v>2</v>
      </c>
      <c r="G215" s="1137"/>
      <c r="H215" s="1138"/>
      <c r="I215" s="1138"/>
      <c r="J215" s="1139"/>
      <c r="K215" s="898" t="s">
        <v>274</v>
      </c>
      <c r="L215" s="898" t="s">
        <v>274</v>
      </c>
      <c r="M215" s="898" t="s">
        <v>2745</v>
      </c>
      <c r="N215" s="1140"/>
      <c r="O215" s="1140"/>
      <c r="P215" s="1140"/>
      <c r="Q215" s="1140"/>
      <c r="R215" s="1140"/>
      <c r="S215" s="1140"/>
      <c r="T215" s="1140"/>
      <c r="U215" s="1141"/>
      <c r="V215" s="1142"/>
      <c r="W215" s="1143"/>
      <c r="X215" s="1134"/>
      <c r="Y215" s="872" t="s">
        <v>89</v>
      </c>
      <c r="Z215" s="872" t="s">
        <v>2235</v>
      </c>
      <c r="AA215" s="990"/>
      <c r="AB215" s="990"/>
      <c r="AC215" s="990"/>
      <c r="AD215" s="990"/>
      <c r="AE215" s="990"/>
      <c r="AF215" s="990"/>
      <c r="AG215" s="990"/>
      <c r="AI215" s="1158"/>
      <c r="AJ215" s="1158"/>
      <c r="AK215" s="1150"/>
      <c r="AL215" s="1150"/>
      <c r="AM215" s="1150" t="str">
        <f t="shared" si="36"/>
        <v>8212</v>
      </c>
    </row>
    <row r="216" spans="1:41" s="872" customFormat="1" x14ac:dyDescent="0.25">
      <c r="A216" s="1136" t="str">
        <f t="shared" si="40"/>
        <v>8213</v>
      </c>
      <c r="B216" s="874" t="str">
        <f t="shared" si="38"/>
        <v>821</v>
      </c>
      <c r="C216" s="893">
        <v>8</v>
      </c>
      <c r="D216" s="893">
        <v>2</v>
      </c>
      <c r="E216" s="893">
        <v>1</v>
      </c>
      <c r="F216" s="893">
        <v>3</v>
      </c>
      <c r="G216" s="1137"/>
      <c r="H216" s="1138"/>
      <c r="I216" s="1138"/>
      <c r="J216" s="1139"/>
      <c r="K216" s="898" t="s">
        <v>274</v>
      </c>
      <c r="L216" s="898" t="s">
        <v>274</v>
      </c>
      <c r="M216" s="898" t="s">
        <v>2746</v>
      </c>
      <c r="N216" s="1140"/>
      <c r="O216" s="1140"/>
      <c r="P216" s="1140"/>
      <c r="Q216" s="1140"/>
      <c r="R216" s="1140"/>
      <c r="S216" s="1140"/>
      <c r="T216" s="1140"/>
      <c r="U216" s="1141"/>
      <c r="V216" s="1142"/>
      <c r="W216" s="1143"/>
      <c r="X216" s="1134"/>
      <c r="Y216" s="872" t="s">
        <v>89</v>
      </c>
      <c r="Z216" s="872" t="s">
        <v>2235</v>
      </c>
      <c r="AA216" s="990"/>
      <c r="AB216" s="990"/>
      <c r="AC216" s="990"/>
      <c r="AD216" s="990"/>
      <c r="AE216" s="990"/>
      <c r="AF216" s="990"/>
      <c r="AG216" s="990"/>
      <c r="AI216" s="1158"/>
      <c r="AJ216" s="1158"/>
      <c r="AK216" s="1150"/>
      <c r="AL216" s="1150"/>
      <c r="AM216" s="1150" t="str">
        <f t="shared" si="36"/>
        <v>8213</v>
      </c>
    </row>
    <row r="217" spans="1:41" s="872" customFormat="1" ht="31.5" x14ac:dyDescent="0.25">
      <c r="A217" s="1136" t="str">
        <f t="shared" si="40"/>
        <v>8331</v>
      </c>
      <c r="B217" s="874" t="str">
        <f t="shared" si="38"/>
        <v>833</v>
      </c>
      <c r="C217" s="893">
        <v>8</v>
      </c>
      <c r="D217" s="893">
        <v>3</v>
      </c>
      <c r="E217" s="893">
        <v>3</v>
      </c>
      <c r="F217" s="893">
        <v>1</v>
      </c>
      <c r="G217" s="1137"/>
      <c r="H217" s="1138"/>
      <c r="I217" s="1138"/>
      <c r="J217" s="1139"/>
      <c r="K217" s="898" t="s">
        <v>2747</v>
      </c>
      <c r="L217" s="898" t="s">
        <v>303</v>
      </c>
      <c r="M217" s="898" t="s">
        <v>2748</v>
      </c>
      <c r="N217" s="1140"/>
      <c r="O217" s="1140"/>
      <c r="P217" s="1140"/>
      <c r="Q217" s="1140"/>
      <c r="R217" s="1140"/>
      <c r="S217" s="1140"/>
      <c r="T217" s="1140"/>
      <c r="U217" s="1141"/>
      <c r="V217" s="1142"/>
      <c r="W217" s="1143"/>
      <c r="X217" s="1134"/>
      <c r="Y217" s="872" t="s">
        <v>89</v>
      </c>
      <c r="Z217" s="872" t="s">
        <v>2235</v>
      </c>
      <c r="AA217" s="990"/>
      <c r="AB217" s="990"/>
      <c r="AC217" s="990"/>
      <c r="AD217" s="990"/>
      <c r="AE217" s="990"/>
      <c r="AF217" s="990"/>
      <c r="AG217" s="990"/>
      <c r="AI217" s="1158"/>
      <c r="AJ217" s="1158"/>
      <c r="AK217" s="1150"/>
      <c r="AL217" s="1150"/>
      <c r="AM217" s="1150" t="str">
        <f t="shared" si="36"/>
        <v>8331</v>
      </c>
    </row>
    <row r="218" spans="1:41" s="872" customFormat="1" ht="31.5" x14ac:dyDescent="0.25">
      <c r="A218" s="1136" t="str">
        <f t="shared" si="40"/>
        <v>8332</v>
      </c>
      <c r="B218" s="874" t="str">
        <f t="shared" si="38"/>
        <v>833</v>
      </c>
      <c r="C218" s="893">
        <v>8</v>
      </c>
      <c r="D218" s="893">
        <v>3</v>
      </c>
      <c r="E218" s="893">
        <v>3</v>
      </c>
      <c r="F218" s="893">
        <v>2</v>
      </c>
      <c r="G218" s="1137"/>
      <c r="H218" s="1138"/>
      <c r="I218" s="1138"/>
      <c r="J218" s="1139"/>
      <c r="K218" s="898" t="s">
        <v>2747</v>
      </c>
      <c r="L218" s="898" t="s">
        <v>303</v>
      </c>
      <c r="M218" s="886" t="s">
        <v>2749</v>
      </c>
      <c r="N218" s="1140"/>
      <c r="O218" s="1140"/>
      <c r="P218" s="1140"/>
      <c r="Q218" s="1140"/>
      <c r="R218" s="1140"/>
      <c r="S218" s="1140"/>
      <c r="T218" s="1140"/>
      <c r="U218" s="1141"/>
      <c r="V218" s="1142"/>
      <c r="W218" s="1143"/>
      <c r="X218" s="1134"/>
      <c r="Y218" s="872" t="s">
        <v>89</v>
      </c>
      <c r="Z218" s="872" t="s">
        <v>2235</v>
      </c>
      <c r="AA218" s="990"/>
      <c r="AB218" s="990"/>
      <c r="AC218" s="990"/>
      <c r="AD218" s="990"/>
      <c r="AE218" s="990"/>
      <c r="AF218" s="990"/>
      <c r="AG218" s="990"/>
      <c r="AI218" s="1159"/>
      <c r="AJ218" s="1159"/>
      <c r="AK218" s="830"/>
      <c r="AL218" s="830"/>
      <c r="AM218" s="1150" t="str">
        <f t="shared" si="36"/>
        <v>8332</v>
      </c>
      <c r="AN218" s="837"/>
      <c r="AO218" s="837"/>
    </row>
    <row r="219" spans="1:41" s="872" customFormat="1" ht="31.5" x14ac:dyDescent="0.25">
      <c r="A219" s="1136" t="str">
        <f t="shared" si="40"/>
        <v>8333</v>
      </c>
      <c r="B219" s="874" t="str">
        <f t="shared" si="38"/>
        <v>833</v>
      </c>
      <c r="C219" s="893">
        <v>8</v>
      </c>
      <c r="D219" s="893">
        <v>3</v>
      </c>
      <c r="E219" s="893">
        <v>3</v>
      </c>
      <c r="F219" s="893">
        <v>3</v>
      </c>
      <c r="G219" s="1137"/>
      <c r="H219" s="1138"/>
      <c r="I219" s="1138"/>
      <c r="J219" s="1139"/>
      <c r="K219" s="898" t="s">
        <v>2747</v>
      </c>
      <c r="L219" s="898" t="s">
        <v>303</v>
      </c>
      <c r="M219" s="898" t="s">
        <v>2750</v>
      </c>
      <c r="N219" s="1140"/>
      <c r="O219" s="1140"/>
      <c r="P219" s="1140"/>
      <c r="Q219" s="1140"/>
      <c r="R219" s="1140"/>
      <c r="S219" s="1140"/>
      <c r="T219" s="1140"/>
      <c r="U219" s="1141"/>
      <c r="V219" s="1142"/>
      <c r="W219" s="1143"/>
      <c r="X219" s="1134"/>
      <c r="Y219" s="872" t="s">
        <v>89</v>
      </c>
      <c r="Z219" s="872" t="s">
        <v>2235</v>
      </c>
      <c r="AA219" s="990"/>
      <c r="AB219" s="990"/>
      <c r="AC219" s="990"/>
      <c r="AD219" s="990"/>
      <c r="AE219" s="990"/>
      <c r="AF219" s="990"/>
      <c r="AG219" s="990"/>
      <c r="AI219" s="1159"/>
      <c r="AJ219" s="1159"/>
      <c r="AK219" s="830"/>
      <c r="AL219" s="830"/>
      <c r="AM219" s="1150" t="str">
        <f t="shared" si="36"/>
        <v>8333</v>
      </c>
      <c r="AN219" s="837"/>
      <c r="AO219" s="837"/>
    </row>
    <row r="220" spans="1:41" s="872" customFormat="1" ht="31.5" hidden="1" x14ac:dyDescent="0.25">
      <c r="A220" s="1136" t="str">
        <f t="shared" si="40"/>
        <v>5214</v>
      </c>
      <c r="B220" s="874" t="str">
        <f t="shared" si="38"/>
        <v>521</v>
      </c>
      <c r="C220" s="893">
        <v>5</v>
      </c>
      <c r="D220" s="893">
        <v>2</v>
      </c>
      <c r="E220" s="893">
        <v>1</v>
      </c>
      <c r="F220" s="893">
        <v>4</v>
      </c>
      <c r="G220" s="1147" t="str">
        <f>CONCATENATE(C220,".",D220,".",E220,".",F220)</f>
        <v>5.2.1.4</v>
      </c>
      <c r="H220" s="895" t="s">
        <v>2174</v>
      </c>
      <c r="I220" s="896" t="s">
        <v>2175</v>
      </c>
      <c r="J220" s="897" t="s">
        <v>2653</v>
      </c>
      <c r="K220" s="898" t="s">
        <v>2658</v>
      </c>
      <c r="L220" s="898" t="s">
        <v>2659</v>
      </c>
      <c r="M220" s="898" t="s">
        <v>2751</v>
      </c>
      <c r="N220" s="924" t="s">
        <v>2752</v>
      </c>
      <c r="O220" s="898" t="s">
        <v>2373</v>
      </c>
      <c r="P220" s="898" t="s">
        <v>2753</v>
      </c>
      <c r="Q220" s="898" t="s">
        <v>2754</v>
      </c>
      <c r="R220" s="898" t="s">
        <v>2755</v>
      </c>
      <c r="S220" s="898"/>
      <c r="T220" s="898"/>
      <c r="U220" s="901"/>
      <c r="V220" s="1121">
        <v>5</v>
      </c>
      <c r="W220" s="1122">
        <v>0</v>
      </c>
      <c r="X220" s="898"/>
      <c r="Y220" s="885" t="s">
        <v>93</v>
      </c>
      <c r="Z220" s="885" t="s">
        <v>93</v>
      </c>
      <c r="AA220" s="886" t="s">
        <v>2454</v>
      </c>
      <c r="AB220" s="887"/>
      <c r="AC220" s="887"/>
      <c r="AD220" s="887"/>
      <c r="AE220" s="887"/>
      <c r="AF220" s="887"/>
      <c r="AG220" s="888"/>
      <c r="AI220" s="1158"/>
      <c r="AJ220" s="1158"/>
      <c r="AK220" s="1150"/>
      <c r="AL220" s="1150"/>
      <c r="AM220" s="1150" t="e">
        <f t="shared" si="36"/>
        <v>#N/A</v>
      </c>
    </row>
    <row r="221" spans="1:41" s="872" customFormat="1" ht="31.5" x14ac:dyDescent="0.25">
      <c r="A221" s="1136" t="str">
        <f t="shared" si="40"/>
        <v>8351</v>
      </c>
      <c r="B221" s="874" t="str">
        <f t="shared" si="38"/>
        <v>835</v>
      </c>
      <c r="C221" s="893">
        <v>8</v>
      </c>
      <c r="D221" s="893">
        <v>3</v>
      </c>
      <c r="E221" s="893">
        <v>5</v>
      </c>
      <c r="F221" s="893">
        <v>1</v>
      </c>
      <c r="G221" s="1137"/>
      <c r="H221" s="1138"/>
      <c r="I221" s="1138"/>
      <c r="J221" s="1139"/>
      <c r="K221" s="898" t="s">
        <v>2747</v>
      </c>
      <c r="L221" s="898" t="s">
        <v>304</v>
      </c>
      <c r="M221" s="898" t="s">
        <v>2756</v>
      </c>
      <c r="N221" s="1140"/>
      <c r="O221" s="1140"/>
      <c r="P221" s="1140"/>
      <c r="Q221" s="1140"/>
      <c r="R221" s="1140"/>
      <c r="S221" s="1140"/>
      <c r="T221" s="1140"/>
      <c r="U221" s="1141"/>
      <c r="V221" s="1142"/>
      <c r="W221" s="1143"/>
      <c r="X221" s="1134"/>
      <c r="Y221" s="872" t="s">
        <v>89</v>
      </c>
      <c r="Z221" s="872" t="s">
        <v>2235</v>
      </c>
      <c r="AA221" s="1146"/>
      <c r="AB221" s="990"/>
      <c r="AC221" s="990"/>
      <c r="AD221" s="990"/>
      <c r="AE221" s="990"/>
      <c r="AF221" s="990"/>
      <c r="AG221" s="990"/>
      <c r="AI221" s="1158"/>
      <c r="AJ221" s="1158"/>
      <c r="AK221" s="1150"/>
      <c r="AL221" s="1150"/>
      <c r="AM221" s="1150" t="str">
        <f t="shared" si="36"/>
        <v>8351</v>
      </c>
    </row>
    <row r="222" spans="1:41" s="872" customFormat="1" ht="31.5" x14ac:dyDescent="0.25">
      <c r="A222" s="1136" t="str">
        <f t="shared" si="40"/>
        <v>8341</v>
      </c>
      <c r="B222" s="874" t="str">
        <f t="shared" si="38"/>
        <v>834</v>
      </c>
      <c r="C222" s="893">
        <v>8</v>
      </c>
      <c r="D222" s="893">
        <v>3</v>
      </c>
      <c r="E222" s="893">
        <v>4</v>
      </c>
      <c r="F222" s="893">
        <v>1</v>
      </c>
      <c r="G222" s="1137"/>
      <c r="H222" s="1138"/>
      <c r="I222" s="1138"/>
      <c r="J222" s="1139"/>
      <c r="K222" s="898" t="s">
        <v>2747</v>
      </c>
      <c r="L222" s="898" t="s">
        <v>305</v>
      </c>
      <c r="M222" s="886" t="s">
        <v>2757</v>
      </c>
      <c r="N222" s="1140"/>
      <c r="O222" s="1140"/>
      <c r="P222" s="1140"/>
      <c r="Q222" s="1140"/>
      <c r="R222" s="1140"/>
      <c r="S222" s="1140"/>
      <c r="T222" s="1140"/>
      <c r="U222" s="1141"/>
      <c r="V222" s="1142"/>
      <c r="W222" s="1143"/>
      <c r="X222" s="1134"/>
      <c r="Y222" s="872" t="s">
        <v>89</v>
      </c>
      <c r="Z222" s="872" t="s">
        <v>2235</v>
      </c>
      <c r="AA222" s="990"/>
      <c r="AB222" s="990"/>
      <c r="AC222" s="990"/>
      <c r="AD222" s="990"/>
      <c r="AE222" s="990"/>
      <c r="AF222" s="990"/>
      <c r="AG222" s="990"/>
      <c r="AI222" s="1158"/>
      <c r="AJ222" s="1158"/>
      <c r="AK222" s="1150"/>
      <c r="AL222" s="1150"/>
      <c r="AM222" s="1150" t="str">
        <f t="shared" si="36"/>
        <v>8341</v>
      </c>
    </row>
    <row r="223" spans="1:41" s="872" customFormat="1" ht="31.5" x14ac:dyDescent="0.25">
      <c r="A223" s="1136" t="str">
        <f t="shared" si="40"/>
        <v>8342</v>
      </c>
      <c r="B223" s="874" t="str">
        <f t="shared" si="38"/>
        <v>834</v>
      </c>
      <c r="C223" s="893">
        <v>8</v>
      </c>
      <c r="D223" s="893">
        <v>3</v>
      </c>
      <c r="E223" s="893">
        <v>4</v>
      </c>
      <c r="F223" s="893">
        <v>2</v>
      </c>
      <c r="G223" s="1137"/>
      <c r="H223" s="1138"/>
      <c r="I223" s="1138"/>
      <c r="J223" s="1139"/>
      <c r="K223" s="898" t="s">
        <v>2747</v>
      </c>
      <c r="L223" s="898" t="s">
        <v>305</v>
      </c>
      <c r="M223" s="898" t="s">
        <v>2758</v>
      </c>
      <c r="N223" s="1140"/>
      <c r="O223" s="1140"/>
      <c r="P223" s="1140"/>
      <c r="Q223" s="1140"/>
      <c r="R223" s="1140"/>
      <c r="S223" s="1140"/>
      <c r="T223" s="1140"/>
      <c r="U223" s="1141"/>
      <c r="V223" s="1142"/>
      <c r="W223" s="1143"/>
      <c r="X223" s="1134"/>
      <c r="Y223" s="872" t="s">
        <v>89</v>
      </c>
      <c r="Z223" s="872" t="s">
        <v>2235</v>
      </c>
      <c r="AA223" s="990"/>
      <c r="AB223" s="990"/>
      <c r="AC223" s="990"/>
      <c r="AD223" s="990"/>
      <c r="AE223" s="990"/>
      <c r="AF223" s="990"/>
      <c r="AG223" s="990"/>
      <c r="AI223" s="1158"/>
      <c r="AJ223" s="1158"/>
      <c r="AK223" s="1150"/>
      <c r="AL223" s="1150"/>
      <c r="AM223" s="1150" t="str">
        <f t="shared" si="36"/>
        <v>8342</v>
      </c>
    </row>
    <row r="224" spans="1:41" s="872" customFormat="1" ht="31.5" x14ac:dyDescent="0.25">
      <c r="A224" s="1136" t="str">
        <f t="shared" si="40"/>
        <v>8343</v>
      </c>
      <c r="B224" s="874" t="str">
        <f t="shared" si="38"/>
        <v>834</v>
      </c>
      <c r="C224" s="893">
        <v>8</v>
      </c>
      <c r="D224" s="893">
        <v>3</v>
      </c>
      <c r="E224" s="893">
        <v>4</v>
      </c>
      <c r="F224" s="893">
        <v>3</v>
      </c>
      <c r="G224" s="1137"/>
      <c r="H224" s="1138"/>
      <c r="I224" s="1138"/>
      <c r="J224" s="1139"/>
      <c r="K224" s="898" t="s">
        <v>2747</v>
      </c>
      <c r="L224" s="898" t="s">
        <v>305</v>
      </c>
      <c r="M224" s="898" t="s">
        <v>2759</v>
      </c>
      <c r="N224" s="1140"/>
      <c r="O224" s="1140"/>
      <c r="P224" s="1140"/>
      <c r="Q224" s="1140"/>
      <c r="R224" s="1140"/>
      <c r="S224" s="1140"/>
      <c r="T224" s="1140"/>
      <c r="U224" s="1141"/>
      <c r="V224" s="1142"/>
      <c r="W224" s="1143"/>
      <c r="X224" s="1139"/>
      <c r="Y224" s="872" t="s">
        <v>89</v>
      </c>
      <c r="Z224" s="872" t="s">
        <v>2235</v>
      </c>
      <c r="AA224" s="990"/>
      <c r="AB224" s="990"/>
      <c r="AC224" s="990"/>
      <c r="AD224" s="990"/>
      <c r="AE224" s="990"/>
      <c r="AF224" s="990"/>
      <c r="AG224" s="990"/>
      <c r="AI224" s="1158"/>
      <c r="AJ224" s="1158"/>
      <c r="AK224" s="1150"/>
      <c r="AL224" s="1150"/>
      <c r="AM224" s="1150" t="str">
        <f t="shared" si="36"/>
        <v>8343</v>
      </c>
    </row>
    <row r="225" spans="1:41" s="872" customFormat="1" ht="47.25" x14ac:dyDescent="0.25">
      <c r="A225" s="1136" t="str">
        <f t="shared" si="40"/>
        <v>8361</v>
      </c>
      <c r="B225" s="874" t="str">
        <f t="shared" si="38"/>
        <v>836</v>
      </c>
      <c r="C225" s="893">
        <v>8</v>
      </c>
      <c r="D225" s="893">
        <v>3</v>
      </c>
      <c r="E225" s="893">
        <v>6</v>
      </c>
      <c r="F225" s="893">
        <v>1</v>
      </c>
      <c r="G225" s="1137"/>
      <c r="H225" s="1138"/>
      <c r="I225" s="1138"/>
      <c r="J225" s="1139"/>
      <c r="K225" s="898" t="s">
        <v>2747</v>
      </c>
      <c r="L225" s="898" t="s">
        <v>306</v>
      </c>
      <c r="M225" s="898" t="s">
        <v>2760</v>
      </c>
      <c r="N225" s="1140"/>
      <c r="O225" s="1140"/>
      <c r="P225" s="1140"/>
      <c r="Q225" s="1140"/>
      <c r="R225" s="1140"/>
      <c r="S225" s="1140"/>
      <c r="T225" s="1140"/>
      <c r="U225" s="1141"/>
      <c r="V225" s="1142"/>
      <c r="W225" s="1143"/>
      <c r="X225" s="1139"/>
      <c r="Y225" s="872" t="s">
        <v>89</v>
      </c>
      <c r="Z225" s="872" t="s">
        <v>2235</v>
      </c>
      <c r="AA225" s="990"/>
      <c r="AB225" s="990"/>
      <c r="AC225" s="990"/>
      <c r="AD225" s="990"/>
      <c r="AE225" s="990"/>
      <c r="AF225" s="990"/>
      <c r="AG225" s="990"/>
      <c r="AI225" s="1158"/>
      <c r="AJ225" s="1158"/>
      <c r="AK225" s="1150"/>
      <c r="AL225" s="1150"/>
      <c r="AM225" s="1150" t="str">
        <f t="shared" si="36"/>
        <v>8361</v>
      </c>
    </row>
    <row r="226" spans="1:41" s="872" customFormat="1" ht="31.5" x14ac:dyDescent="0.25">
      <c r="A226" s="1136" t="str">
        <f t="shared" si="40"/>
        <v>8362</v>
      </c>
      <c r="B226" s="874" t="str">
        <f t="shared" si="38"/>
        <v>836</v>
      </c>
      <c r="C226" s="893">
        <v>8</v>
      </c>
      <c r="D226" s="893">
        <v>3</v>
      </c>
      <c r="E226" s="893">
        <v>6</v>
      </c>
      <c r="F226" s="893">
        <v>2</v>
      </c>
      <c r="G226" s="1137"/>
      <c r="H226" s="1138"/>
      <c r="I226" s="1138"/>
      <c r="J226" s="1139"/>
      <c r="K226" s="898" t="s">
        <v>2747</v>
      </c>
      <c r="L226" s="898" t="s">
        <v>306</v>
      </c>
      <c r="M226" s="898" t="s">
        <v>2761</v>
      </c>
      <c r="N226" s="1140"/>
      <c r="O226" s="1140"/>
      <c r="P226" s="1140"/>
      <c r="Q226" s="1140"/>
      <c r="R226" s="1140"/>
      <c r="S226" s="1140"/>
      <c r="T226" s="1140"/>
      <c r="U226" s="1141"/>
      <c r="V226" s="1142"/>
      <c r="W226" s="1143"/>
      <c r="X226" s="1139"/>
      <c r="Y226" s="872" t="s">
        <v>89</v>
      </c>
      <c r="Z226" s="872" t="s">
        <v>2235</v>
      </c>
      <c r="AA226" s="990"/>
      <c r="AB226" s="990"/>
      <c r="AC226" s="990"/>
      <c r="AD226" s="990"/>
      <c r="AE226" s="990"/>
      <c r="AF226" s="990"/>
      <c r="AG226" s="990"/>
      <c r="AI226" s="1158"/>
      <c r="AJ226" s="1158"/>
      <c r="AK226" s="1150"/>
      <c r="AL226" s="1150"/>
      <c r="AM226" s="1150" t="str">
        <f t="shared" si="36"/>
        <v>8362</v>
      </c>
    </row>
    <row r="227" spans="1:41" s="872" customFormat="1" ht="47.25" x14ac:dyDescent="0.25">
      <c r="A227" s="1136" t="str">
        <f t="shared" si="40"/>
        <v>8363</v>
      </c>
      <c r="B227" s="874" t="str">
        <f t="shared" si="38"/>
        <v>836</v>
      </c>
      <c r="C227" s="893">
        <v>8</v>
      </c>
      <c r="D227" s="893">
        <v>3</v>
      </c>
      <c r="E227" s="893">
        <v>6</v>
      </c>
      <c r="F227" s="893">
        <v>3</v>
      </c>
      <c r="G227" s="831"/>
      <c r="H227" s="832"/>
      <c r="I227" s="832"/>
      <c r="J227" s="833"/>
      <c r="K227" s="898" t="s">
        <v>2747</v>
      </c>
      <c r="L227" s="898" t="s">
        <v>306</v>
      </c>
      <c r="M227" s="898" t="s">
        <v>2762</v>
      </c>
      <c r="N227" s="833"/>
      <c r="O227" s="833"/>
      <c r="P227" s="833"/>
      <c r="Q227" s="833"/>
      <c r="R227" s="833"/>
      <c r="S227" s="833"/>
      <c r="T227" s="833"/>
      <c r="U227" s="834"/>
      <c r="V227" s="835"/>
      <c r="W227" s="830"/>
      <c r="X227" s="1148"/>
      <c r="Y227" s="872" t="s">
        <v>89</v>
      </c>
      <c r="Z227" s="872" t="s">
        <v>2235</v>
      </c>
      <c r="AA227" s="837"/>
      <c r="AB227" s="837"/>
      <c r="AC227" s="837"/>
      <c r="AD227" s="837"/>
      <c r="AE227" s="837"/>
      <c r="AF227" s="837"/>
      <c r="AG227" s="837"/>
      <c r="AI227" s="1158"/>
      <c r="AJ227" s="1158"/>
      <c r="AK227" s="1150"/>
      <c r="AL227" s="1150"/>
      <c r="AM227" s="1150" t="str">
        <f t="shared" si="36"/>
        <v>8363</v>
      </c>
    </row>
    <row r="228" spans="1:41" x14ac:dyDescent="0.25">
      <c r="AI228" s="1158"/>
      <c r="AJ228" s="1158"/>
      <c r="AK228" s="1150"/>
      <c r="AL228" s="1150"/>
      <c r="AM228" s="1150"/>
      <c r="AN228" s="872"/>
      <c r="AO228" s="872"/>
    </row>
    <row r="229" spans="1:41" ht="21" x14ac:dyDescent="0.35">
      <c r="J229" s="1148" t="s">
        <v>2763</v>
      </c>
      <c r="W229" s="1149">
        <f>SUBTOTAL(9,W3:W227)</f>
        <v>97.5</v>
      </c>
      <c r="X229" s="1149">
        <f>SUBTOTAL(9,X3:X227)</f>
        <v>23.299999999999997</v>
      </c>
      <c r="AI229" s="1158"/>
      <c r="AJ229" s="1158"/>
      <c r="AK229" s="1150"/>
      <c r="AL229" s="1150"/>
      <c r="AM229" s="1150"/>
      <c r="AN229" s="872"/>
      <c r="AO229" s="872"/>
    </row>
    <row r="230" spans="1:41" s="872" customFormat="1" x14ac:dyDescent="0.25">
      <c r="C230" s="1150"/>
      <c r="D230" s="1150"/>
      <c r="E230" s="1150"/>
      <c r="F230" s="1150"/>
      <c r="G230" s="1151"/>
      <c r="H230" s="1152"/>
      <c r="I230" s="1152"/>
      <c r="J230" s="1153"/>
      <c r="K230" s="1153"/>
      <c r="L230" s="1153"/>
      <c r="M230" s="1153"/>
      <c r="N230" s="1153"/>
      <c r="O230" s="1153"/>
      <c r="P230" s="1153"/>
      <c r="Q230" s="1153"/>
      <c r="R230" s="1153"/>
      <c r="S230" s="1153"/>
      <c r="T230" s="1153"/>
      <c r="U230" s="1154"/>
      <c r="V230" s="835"/>
      <c r="W230" s="1150"/>
      <c r="X230" s="1151"/>
      <c r="Y230" s="1150"/>
      <c r="Z230" s="1150"/>
      <c r="AI230" s="1158"/>
      <c r="AJ230" s="1158"/>
      <c r="AK230" s="1150"/>
      <c r="AL230" s="1150"/>
      <c r="AM230" s="1150"/>
    </row>
    <row r="231" spans="1:41" s="872" customFormat="1" x14ac:dyDescent="0.25">
      <c r="C231" s="1150"/>
      <c r="D231" s="1150"/>
      <c r="E231" s="1150"/>
      <c r="F231" s="1150"/>
      <c r="G231" s="1151"/>
      <c r="H231" s="1152"/>
      <c r="I231" s="1152"/>
      <c r="J231" s="1153"/>
      <c r="K231" s="1153"/>
      <c r="L231" s="1153"/>
      <c r="M231" s="1153"/>
      <c r="N231" s="1153"/>
      <c r="O231" s="1153"/>
      <c r="P231" s="1153"/>
      <c r="Q231" s="1153"/>
      <c r="R231" s="1153"/>
      <c r="S231" s="1153"/>
      <c r="T231" s="1153"/>
      <c r="U231" s="1154"/>
      <c r="V231" s="835"/>
      <c r="W231" s="1150"/>
      <c r="X231" s="1151"/>
      <c r="Y231" s="1150"/>
      <c r="Z231" s="1150"/>
      <c r="AI231" s="1158"/>
      <c r="AJ231" s="1158"/>
      <c r="AK231" s="1150"/>
      <c r="AL231" s="1150"/>
      <c r="AM231" s="1150"/>
    </row>
    <row r="232" spans="1:41" s="872" customFormat="1" x14ac:dyDescent="0.25">
      <c r="C232" s="1150"/>
      <c r="D232" s="1150"/>
      <c r="E232" s="1150"/>
      <c r="F232" s="1150"/>
      <c r="G232" s="1151"/>
      <c r="H232" s="1152"/>
      <c r="I232" s="1152"/>
      <c r="J232" s="1153"/>
      <c r="K232" s="1153"/>
      <c r="L232" s="1153"/>
      <c r="M232" s="1153"/>
      <c r="N232" s="1153"/>
      <c r="O232" s="1153"/>
      <c r="P232" s="1153"/>
      <c r="Q232" s="1153"/>
      <c r="R232" s="1153"/>
      <c r="S232" s="1153"/>
      <c r="T232" s="1153"/>
      <c r="U232" s="1154"/>
      <c r="V232" s="835"/>
      <c r="W232" s="1150"/>
      <c r="X232" s="1151"/>
      <c r="Y232" s="1150"/>
      <c r="Z232" s="1150"/>
      <c r="AI232" s="1158"/>
      <c r="AJ232" s="1158"/>
      <c r="AK232" s="1150"/>
      <c r="AL232" s="1150"/>
      <c r="AM232" s="1150"/>
    </row>
    <row r="233" spans="1:41" s="872" customFormat="1" x14ac:dyDescent="0.25">
      <c r="C233" s="1150"/>
      <c r="D233" s="1150"/>
      <c r="E233" s="1150"/>
      <c r="F233" s="1150"/>
      <c r="G233" s="1151"/>
      <c r="H233" s="1152"/>
      <c r="I233" s="1152"/>
      <c r="J233" s="1153"/>
      <c r="K233" s="1153"/>
      <c r="L233" s="1153"/>
      <c r="M233" s="1153"/>
      <c r="N233" s="1153"/>
      <c r="O233" s="1153"/>
      <c r="P233" s="1153"/>
      <c r="Q233" s="1153"/>
      <c r="R233" s="1153"/>
      <c r="S233" s="1153"/>
      <c r="T233" s="1153"/>
      <c r="U233" s="1154"/>
      <c r="V233" s="835"/>
      <c r="W233" s="1150"/>
      <c r="X233" s="1151"/>
      <c r="Y233" s="1150"/>
      <c r="Z233" s="1150"/>
      <c r="AI233" s="1158"/>
      <c r="AJ233" s="1158"/>
      <c r="AK233" s="1150"/>
      <c r="AL233" s="1150"/>
      <c r="AM233" s="1150"/>
    </row>
    <row r="234" spans="1:41" s="872" customFormat="1" x14ac:dyDescent="0.25">
      <c r="C234" s="1150"/>
      <c r="D234" s="1150"/>
      <c r="E234" s="1150"/>
      <c r="F234" s="1150"/>
      <c r="G234" s="1151"/>
      <c r="H234" s="1152"/>
      <c r="I234" s="1152"/>
      <c r="J234" s="1153"/>
      <c r="K234" s="1153"/>
      <c r="L234" s="1153"/>
      <c r="M234" s="1153"/>
      <c r="N234" s="1153"/>
      <c r="O234" s="1153"/>
      <c r="P234" s="1153"/>
      <c r="Q234" s="1153"/>
      <c r="R234" s="1153"/>
      <c r="S234" s="1153"/>
      <c r="T234" s="1153"/>
      <c r="U234" s="1154"/>
      <c r="V234" s="835"/>
      <c r="W234" s="1150"/>
      <c r="X234" s="1151"/>
      <c r="Y234" s="1150"/>
      <c r="Z234" s="1150"/>
      <c r="AI234" s="1158"/>
      <c r="AJ234" s="1158"/>
      <c r="AK234" s="1150"/>
      <c r="AL234" s="1150"/>
      <c r="AM234" s="1150"/>
    </row>
    <row r="235" spans="1:41" s="872" customFormat="1" x14ac:dyDescent="0.25">
      <c r="C235" s="1150"/>
      <c r="D235" s="1150"/>
      <c r="E235" s="1150"/>
      <c r="F235" s="1150"/>
      <c r="G235" s="1151"/>
      <c r="H235" s="1152"/>
      <c r="I235" s="1152"/>
      <c r="J235" s="1153"/>
      <c r="K235" s="1153"/>
      <c r="L235" s="1153"/>
      <c r="M235" s="1153"/>
      <c r="N235" s="1153"/>
      <c r="O235" s="1153"/>
      <c r="P235" s="1153"/>
      <c r="Q235" s="1153"/>
      <c r="R235" s="1153"/>
      <c r="S235" s="1153"/>
      <c r="T235" s="1153"/>
      <c r="U235" s="1154"/>
      <c r="V235" s="835"/>
      <c r="W235" s="1150"/>
      <c r="X235" s="1151"/>
      <c r="Y235" s="1150"/>
      <c r="Z235" s="1150"/>
      <c r="AI235" s="1158"/>
      <c r="AJ235" s="1158"/>
      <c r="AK235" s="1150"/>
      <c r="AL235" s="1150"/>
      <c r="AM235" s="1150"/>
    </row>
    <row r="236" spans="1:41" s="872" customFormat="1" x14ac:dyDescent="0.25">
      <c r="C236" s="1150"/>
      <c r="D236" s="1150"/>
      <c r="E236" s="1150"/>
      <c r="F236" s="1150"/>
      <c r="G236" s="1151"/>
      <c r="H236" s="1152"/>
      <c r="I236" s="1152"/>
      <c r="J236" s="1153"/>
      <c r="K236" s="1153"/>
      <c r="L236" s="1153"/>
      <c r="M236" s="1153"/>
      <c r="N236" s="1153"/>
      <c r="O236" s="1153"/>
      <c r="P236" s="1153"/>
      <c r="Q236" s="1153"/>
      <c r="R236" s="1153"/>
      <c r="S236" s="1153"/>
      <c r="T236" s="1153"/>
      <c r="U236" s="1154"/>
      <c r="V236" s="835"/>
      <c r="W236" s="1150"/>
      <c r="X236" s="1151"/>
      <c r="Y236" s="1150"/>
      <c r="Z236" s="1150"/>
      <c r="AI236" s="1158"/>
      <c r="AJ236" s="1158"/>
      <c r="AK236" s="1150"/>
      <c r="AL236" s="1150"/>
      <c r="AM236" s="1150"/>
    </row>
    <row r="237" spans="1:41" s="872" customFormat="1" x14ac:dyDescent="0.25">
      <c r="C237" s="1150"/>
      <c r="D237" s="1150"/>
      <c r="E237" s="1150"/>
      <c r="F237" s="1150"/>
      <c r="G237" s="1151"/>
      <c r="H237" s="1152"/>
      <c r="I237" s="1152"/>
      <c r="J237" s="1153"/>
      <c r="K237" s="1153"/>
      <c r="L237" s="1153"/>
      <c r="M237" s="1153"/>
      <c r="N237" s="1153"/>
      <c r="O237" s="1153"/>
      <c r="P237" s="1153"/>
      <c r="Q237" s="1153"/>
      <c r="R237" s="1153"/>
      <c r="S237" s="1153"/>
      <c r="T237" s="1153"/>
      <c r="U237" s="1154"/>
      <c r="V237" s="835"/>
      <c r="W237" s="1150"/>
      <c r="X237" s="1151"/>
      <c r="Y237" s="1150"/>
      <c r="Z237" s="1150"/>
      <c r="AI237" s="1158"/>
      <c r="AJ237" s="1158"/>
      <c r="AK237" s="1150"/>
      <c r="AL237" s="1150"/>
      <c r="AM237" s="1150"/>
    </row>
    <row r="238" spans="1:41" s="872" customFormat="1" x14ac:dyDescent="0.25">
      <c r="C238" s="1150"/>
      <c r="D238" s="1150"/>
      <c r="E238" s="1150"/>
      <c r="F238" s="1150"/>
      <c r="G238" s="1151"/>
      <c r="H238" s="1152"/>
      <c r="I238" s="1152"/>
      <c r="J238" s="1153"/>
      <c r="K238" s="1153"/>
      <c r="L238" s="1153"/>
      <c r="M238" s="1153"/>
      <c r="N238" s="1153"/>
      <c r="O238" s="1153"/>
      <c r="P238" s="1153"/>
      <c r="Q238" s="1153"/>
      <c r="R238" s="1153"/>
      <c r="S238" s="1153"/>
      <c r="T238" s="1153"/>
      <c r="U238" s="1154"/>
      <c r="V238" s="835"/>
      <c r="W238" s="1150"/>
      <c r="X238" s="1151"/>
      <c r="Y238" s="1150"/>
      <c r="Z238" s="1150"/>
      <c r="AI238" s="1159"/>
      <c r="AJ238" s="1159"/>
      <c r="AK238" s="830"/>
      <c r="AL238" s="830"/>
      <c r="AM238" s="830"/>
      <c r="AN238" s="837"/>
      <c r="AO238" s="837"/>
    </row>
    <row r="239" spans="1:41" s="872" customFormat="1" x14ac:dyDescent="0.25">
      <c r="C239" s="1150"/>
      <c r="D239" s="1150"/>
      <c r="E239" s="1150"/>
      <c r="F239" s="1150"/>
      <c r="G239" s="1151"/>
      <c r="H239" s="1152"/>
      <c r="I239" s="1152"/>
      <c r="J239" s="1153"/>
      <c r="K239" s="1153"/>
      <c r="L239" s="1153"/>
      <c r="M239" s="1153"/>
      <c r="N239" s="1153"/>
      <c r="O239" s="1153"/>
      <c r="P239" s="1153"/>
      <c r="Q239" s="1153"/>
      <c r="R239" s="1153"/>
      <c r="S239" s="1153"/>
      <c r="T239" s="1153"/>
      <c r="U239" s="1154"/>
      <c r="V239" s="835"/>
      <c r="W239" s="1150"/>
      <c r="X239" s="1151"/>
      <c r="Y239" s="1150"/>
      <c r="Z239" s="1150"/>
      <c r="AI239" s="1159"/>
      <c r="AJ239" s="1159"/>
      <c r="AK239" s="830"/>
      <c r="AL239" s="830"/>
      <c r="AM239" s="830"/>
      <c r="AN239" s="837"/>
      <c r="AO239" s="837"/>
    </row>
    <row r="240" spans="1:41" s="872" customFormat="1" x14ac:dyDescent="0.25">
      <c r="C240" s="1150"/>
      <c r="D240" s="1150"/>
      <c r="E240" s="1150"/>
      <c r="F240" s="1150"/>
      <c r="G240" s="1151"/>
      <c r="H240" s="1152"/>
      <c r="I240" s="1152"/>
      <c r="J240" s="1153"/>
      <c r="K240" s="1153"/>
      <c r="L240" s="1153"/>
      <c r="M240" s="1153"/>
      <c r="N240" s="1153"/>
      <c r="O240" s="1153"/>
      <c r="P240" s="1153"/>
      <c r="Q240" s="1153"/>
      <c r="R240" s="1153"/>
      <c r="S240" s="1153"/>
      <c r="T240" s="1153"/>
      <c r="U240" s="1154"/>
      <c r="V240" s="835"/>
      <c r="W240" s="1150"/>
      <c r="X240" s="1151"/>
      <c r="Y240" s="1150"/>
      <c r="Z240" s="1150"/>
      <c r="AI240" s="1159"/>
      <c r="AJ240" s="1159"/>
      <c r="AK240" s="830"/>
      <c r="AL240" s="830"/>
      <c r="AM240" s="830"/>
      <c r="AN240" s="837"/>
      <c r="AO240" s="837"/>
    </row>
    <row r="241" spans="3:41" s="872" customFormat="1" x14ac:dyDescent="0.25">
      <c r="C241" s="1150"/>
      <c r="D241" s="1150"/>
      <c r="E241" s="1150"/>
      <c r="F241" s="1150"/>
      <c r="G241" s="1151"/>
      <c r="H241" s="1152"/>
      <c r="I241" s="1152"/>
      <c r="J241" s="1153"/>
      <c r="K241" s="1153"/>
      <c r="L241" s="1153"/>
      <c r="M241" s="1153"/>
      <c r="N241" s="1153"/>
      <c r="O241" s="1153"/>
      <c r="P241" s="1153"/>
      <c r="Q241" s="1153"/>
      <c r="R241" s="1153"/>
      <c r="S241" s="1153"/>
      <c r="T241" s="1153"/>
      <c r="U241" s="1154"/>
      <c r="V241" s="835"/>
      <c r="W241" s="1150"/>
      <c r="X241" s="1151"/>
      <c r="Y241" s="1150"/>
      <c r="Z241" s="1150"/>
      <c r="AI241" s="1159"/>
      <c r="AJ241" s="1159"/>
      <c r="AK241" s="830"/>
      <c r="AL241" s="830"/>
      <c r="AM241" s="830"/>
      <c r="AN241" s="837"/>
      <c r="AO241" s="837"/>
    </row>
    <row r="242" spans="3:41" s="872" customFormat="1" x14ac:dyDescent="0.25">
      <c r="C242" s="1150"/>
      <c r="D242" s="1150"/>
      <c r="E242" s="1150"/>
      <c r="F242" s="1150"/>
      <c r="G242" s="1151"/>
      <c r="H242" s="1152"/>
      <c r="I242" s="1152"/>
      <c r="J242" s="1153"/>
      <c r="K242" s="1153"/>
      <c r="L242" s="1153"/>
      <c r="M242" s="1153"/>
      <c r="N242" s="1153"/>
      <c r="O242" s="1153"/>
      <c r="P242" s="1153"/>
      <c r="Q242" s="1153"/>
      <c r="R242" s="1153"/>
      <c r="S242" s="1153"/>
      <c r="T242" s="1153"/>
      <c r="U242" s="1154"/>
      <c r="V242" s="835"/>
      <c r="W242" s="1150"/>
      <c r="X242" s="1151"/>
      <c r="Y242" s="1150"/>
      <c r="Z242" s="1150"/>
      <c r="AI242" s="1159"/>
      <c r="AJ242" s="1159"/>
      <c r="AK242" s="830"/>
      <c r="AL242" s="830"/>
      <c r="AM242" s="830"/>
      <c r="AN242" s="837"/>
      <c r="AO242" s="837"/>
    </row>
    <row r="243" spans="3:41" s="872" customFormat="1" x14ac:dyDescent="0.25">
      <c r="C243" s="1150"/>
      <c r="D243" s="1150"/>
      <c r="E243" s="1150"/>
      <c r="F243" s="1150"/>
      <c r="G243" s="1151"/>
      <c r="H243" s="1152"/>
      <c r="I243" s="1152"/>
      <c r="J243" s="1153"/>
      <c r="K243" s="1153"/>
      <c r="L243" s="1153"/>
      <c r="M243" s="1153"/>
      <c r="N243" s="1153"/>
      <c r="O243" s="1153"/>
      <c r="P243" s="1153"/>
      <c r="Q243" s="1153"/>
      <c r="R243" s="1153"/>
      <c r="S243" s="1153"/>
      <c r="T243" s="1153"/>
      <c r="U243" s="1154"/>
      <c r="V243" s="835"/>
      <c r="W243" s="1150"/>
      <c r="X243" s="1151"/>
      <c r="Y243" s="1150"/>
      <c r="Z243" s="1150"/>
      <c r="AI243" s="1159"/>
      <c r="AJ243" s="1159"/>
      <c r="AK243" s="830"/>
      <c r="AL243" s="830"/>
      <c r="AM243" s="830"/>
      <c r="AN243" s="837"/>
      <c r="AO243" s="837"/>
    </row>
    <row r="244" spans="3:41" s="872" customFormat="1" x14ac:dyDescent="0.25">
      <c r="C244" s="1150"/>
      <c r="D244" s="1150"/>
      <c r="E244" s="1150"/>
      <c r="F244" s="1150"/>
      <c r="G244" s="1151"/>
      <c r="H244" s="1152"/>
      <c r="I244" s="1152"/>
      <c r="J244" s="1153"/>
      <c r="K244" s="1153"/>
      <c r="L244" s="1153"/>
      <c r="M244" s="1153"/>
      <c r="N244" s="1153"/>
      <c r="O244" s="1153"/>
      <c r="P244" s="1153"/>
      <c r="Q244" s="1153"/>
      <c r="R244" s="1153"/>
      <c r="S244" s="1153"/>
      <c r="T244" s="1153"/>
      <c r="U244" s="1154"/>
      <c r="V244" s="835"/>
      <c r="W244" s="1150"/>
      <c r="X244" s="1151"/>
      <c r="Y244" s="1150"/>
      <c r="Z244" s="1150"/>
      <c r="AI244" s="1159"/>
      <c r="AJ244" s="1159"/>
      <c r="AK244" s="830"/>
      <c r="AL244" s="830"/>
      <c r="AM244" s="830"/>
      <c r="AN244" s="837"/>
      <c r="AO244" s="837"/>
    </row>
    <row r="245" spans="3:41" s="872" customFormat="1" x14ac:dyDescent="0.25">
      <c r="C245" s="1150"/>
      <c r="D245" s="1150"/>
      <c r="E245" s="1150"/>
      <c r="F245" s="1150"/>
      <c r="G245" s="1151"/>
      <c r="H245" s="1152"/>
      <c r="I245" s="1152"/>
      <c r="J245" s="1153"/>
      <c r="K245" s="1153"/>
      <c r="L245" s="1153"/>
      <c r="M245" s="1153"/>
      <c r="N245" s="1153"/>
      <c r="O245" s="1153"/>
      <c r="P245" s="1153"/>
      <c r="Q245" s="1153"/>
      <c r="R245" s="1153"/>
      <c r="S245" s="1153"/>
      <c r="T245" s="1153"/>
      <c r="U245" s="1154"/>
      <c r="V245" s="835"/>
      <c r="W245" s="1150"/>
      <c r="X245" s="1151"/>
      <c r="Y245" s="1150"/>
      <c r="Z245" s="1150"/>
      <c r="AI245" s="1159"/>
      <c r="AJ245" s="1159"/>
      <c r="AK245" s="830"/>
      <c r="AL245" s="830"/>
      <c r="AM245" s="830"/>
      <c r="AN245" s="837"/>
      <c r="AO245" s="837"/>
    </row>
    <row r="246" spans="3:41" s="872" customFormat="1" x14ac:dyDescent="0.25">
      <c r="C246" s="1150"/>
      <c r="D246" s="1150"/>
      <c r="E246" s="1150"/>
      <c r="F246" s="1150"/>
      <c r="G246" s="1151"/>
      <c r="H246" s="1152"/>
      <c r="I246" s="1152"/>
      <c r="J246" s="1153"/>
      <c r="K246" s="1153"/>
      <c r="L246" s="1153"/>
      <c r="M246" s="1153"/>
      <c r="N246" s="1153"/>
      <c r="O246" s="1153"/>
      <c r="P246" s="1153"/>
      <c r="Q246" s="1153"/>
      <c r="R246" s="1153"/>
      <c r="S246" s="1153"/>
      <c r="T246" s="1153"/>
      <c r="U246" s="1154"/>
      <c r="V246" s="835"/>
      <c r="W246" s="1150"/>
      <c r="X246" s="1151"/>
      <c r="Y246" s="1150"/>
      <c r="Z246" s="1150"/>
      <c r="AI246" s="1159"/>
      <c r="AJ246" s="1159"/>
      <c r="AK246" s="830"/>
      <c r="AL246" s="830"/>
      <c r="AM246" s="830"/>
      <c r="AN246" s="837"/>
      <c r="AO246" s="837"/>
    </row>
    <row r="247" spans="3:41" s="872" customFormat="1" x14ac:dyDescent="0.25">
      <c r="C247" s="1150"/>
      <c r="D247" s="1150"/>
      <c r="E247" s="1150"/>
      <c r="F247" s="1150"/>
      <c r="G247" s="1151"/>
      <c r="H247" s="1152"/>
      <c r="I247" s="1152"/>
      <c r="J247" s="1153"/>
      <c r="K247" s="1153"/>
      <c r="L247" s="1153"/>
      <c r="M247" s="1153"/>
      <c r="N247" s="1153"/>
      <c r="O247" s="1153"/>
      <c r="P247" s="1153"/>
      <c r="Q247" s="1153"/>
      <c r="R247" s="1153"/>
      <c r="S247" s="1153"/>
      <c r="T247" s="1153"/>
      <c r="U247" s="1154"/>
      <c r="V247" s="835"/>
      <c r="W247" s="1150"/>
      <c r="X247" s="1151"/>
      <c r="Y247" s="1150"/>
      <c r="Z247" s="1150"/>
      <c r="AI247" s="1159"/>
      <c r="AJ247" s="1159"/>
      <c r="AK247" s="830"/>
      <c r="AL247" s="830"/>
      <c r="AM247" s="830"/>
      <c r="AN247" s="837"/>
      <c r="AO247" s="837"/>
    </row>
    <row r="255" spans="3:41" x14ac:dyDescent="0.25">
      <c r="C255" s="837"/>
      <c r="D255" s="837"/>
      <c r="E255" s="837"/>
      <c r="F255" s="837"/>
      <c r="G255" s="837"/>
      <c r="H255" s="837"/>
      <c r="I255" s="837"/>
      <c r="J255" s="837"/>
      <c r="K255" s="837"/>
      <c r="L255" s="837"/>
      <c r="M255" s="837"/>
      <c r="N255" s="837"/>
      <c r="O255" s="837"/>
      <c r="P255" s="837"/>
      <c r="Q255" s="837"/>
      <c r="R255" s="837"/>
      <c r="S255" s="837"/>
      <c r="T255" s="837"/>
      <c r="U255" s="837"/>
      <c r="V255" s="1155"/>
      <c r="W255" s="837"/>
      <c r="X255" s="1156"/>
      <c r="Y255" s="837"/>
      <c r="Z255" s="837"/>
    </row>
    <row r="256" spans="3:41" x14ac:dyDescent="0.25">
      <c r="C256" s="837"/>
      <c r="D256" s="837"/>
      <c r="E256" s="837"/>
      <c r="F256" s="837"/>
      <c r="G256" s="837"/>
      <c r="H256" s="837"/>
      <c r="I256" s="837"/>
      <c r="J256" s="837"/>
      <c r="K256" s="837"/>
      <c r="L256" s="837"/>
      <c r="M256" s="837"/>
      <c r="N256" s="837"/>
      <c r="O256" s="837"/>
      <c r="P256" s="837"/>
      <c r="Q256" s="837"/>
      <c r="R256" s="837"/>
      <c r="S256" s="837"/>
      <c r="T256" s="837"/>
      <c r="U256" s="837"/>
      <c r="V256" s="1155"/>
      <c r="W256" s="837"/>
      <c r="X256" s="1156"/>
      <c r="Y256" s="837"/>
      <c r="Z256" s="837"/>
    </row>
    <row r="257" spans="3:26" x14ac:dyDescent="0.25">
      <c r="C257" s="837"/>
      <c r="D257" s="837"/>
      <c r="E257" s="837"/>
      <c r="F257" s="837"/>
      <c r="G257" s="837"/>
      <c r="H257" s="837"/>
      <c r="I257" s="837"/>
      <c r="J257" s="837"/>
      <c r="K257" s="837"/>
      <c r="L257" s="837"/>
      <c r="M257" s="837"/>
      <c r="N257" s="837"/>
      <c r="O257" s="837"/>
      <c r="P257" s="837"/>
      <c r="Q257" s="837"/>
      <c r="R257" s="837"/>
      <c r="S257" s="837"/>
      <c r="T257" s="837"/>
      <c r="U257" s="837"/>
      <c r="V257" s="1155"/>
      <c r="W257" s="837"/>
      <c r="X257" s="1156"/>
      <c r="Y257" s="837"/>
      <c r="Z257" s="837"/>
    </row>
    <row r="258" spans="3:26" x14ac:dyDescent="0.25">
      <c r="C258" s="837"/>
      <c r="D258" s="837"/>
      <c r="E258" s="837"/>
      <c r="F258" s="837"/>
      <c r="G258" s="837"/>
      <c r="H258" s="837"/>
      <c r="I258" s="837"/>
      <c r="J258" s="837"/>
      <c r="K258" s="837"/>
      <c r="L258" s="837"/>
      <c r="M258" s="837"/>
      <c r="N258" s="837"/>
      <c r="O258" s="837"/>
      <c r="P258" s="837"/>
      <c r="Q258" s="837"/>
      <c r="R258" s="837"/>
      <c r="S258" s="837"/>
      <c r="T258" s="837"/>
      <c r="U258" s="837"/>
      <c r="V258" s="1155"/>
      <c r="W258" s="837"/>
      <c r="X258" s="1156"/>
      <c r="Y258" s="837"/>
      <c r="Z258" s="837"/>
    </row>
    <row r="259" spans="3:26" x14ac:dyDescent="0.25">
      <c r="C259" s="837"/>
      <c r="D259" s="837"/>
      <c r="E259" s="837"/>
      <c r="F259" s="837"/>
      <c r="G259" s="837"/>
      <c r="H259" s="837"/>
      <c r="I259" s="837"/>
      <c r="J259" s="837"/>
      <c r="K259" s="837"/>
      <c r="L259" s="837"/>
      <c r="M259" s="837"/>
      <c r="N259" s="837"/>
      <c r="O259" s="837"/>
      <c r="P259" s="837"/>
      <c r="Q259" s="837"/>
      <c r="R259" s="837"/>
      <c r="S259" s="837"/>
      <c r="T259" s="837"/>
      <c r="U259" s="837"/>
      <c r="V259" s="1155"/>
      <c r="W259" s="837"/>
      <c r="X259" s="1156"/>
      <c r="Y259" s="837"/>
      <c r="Z259" s="837"/>
    </row>
    <row r="260" spans="3:26" x14ac:dyDescent="0.25">
      <c r="C260" s="837"/>
      <c r="D260" s="837"/>
      <c r="E260" s="837"/>
      <c r="F260" s="837"/>
      <c r="G260" s="837"/>
      <c r="H260" s="837"/>
      <c r="I260" s="837"/>
      <c r="J260" s="837"/>
      <c r="K260" s="837"/>
      <c r="L260" s="837"/>
      <c r="M260" s="837"/>
      <c r="N260" s="837"/>
      <c r="O260" s="837"/>
      <c r="P260" s="837"/>
      <c r="Q260" s="837"/>
      <c r="R260" s="837"/>
      <c r="S260" s="837"/>
      <c r="T260" s="837"/>
      <c r="U260" s="837"/>
      <c r="V260" s="1155"/>
      <c r="W260" s="837"/>
      <c r="X260" s="1156"/>
      <c r="Y260" s="837"/>
      <c r="Z260" s="837"/>
    </row>
    <row r="261" spans="3:26" x14ac:dyDescent="0.25">
      <c r="C261" s="837"/>
      <c r="D261" s="837"/>
      <c r="E261" s="837"/>
      <c r="F261" s="837"/>
      <c r="G261" s="837"/>
      <c r="H261" s="837"/>
      <c r="I261" s="837"/>
      <c r="J261" s="837"/>
      <c r="K261" s="837"/>
      <c r="L261" s="837"/>
      <c r="M261" s="837"/>
      <c r="N261" s="837"/>
      <c r="O261" s="837"/>
      <c r="P261" s="837"/>
      <c r="Q261" s="837"/>
      <c r="R261" s="837"/>
      <c r="S261" s="837"/>
      <c r="T261" s="837"/>
      <c r="U261" s="837"/>
      <c r="V261" s="1155"/>
      <c r="W261" s="837"/>
      <c r="X261" s="1156"/>
      <c r="Y261" s="837"/>
      <c r="Z261" s="837"/>
    </row>
    <row r="262" spans="3:26" x14ac:dyDescent="0.25">
      <c r="C262" s="837"/>
      <c r="D262" s="837"/>
      <c r="E262" s="837"/>
      <c r="F262" s="837"/>
      <c r="G262" s="837"/>
      <c r="H262" s="837"/>
      <c r="I262" s="837"/>
      <c r="J262" s="837"/>
      <c r="K262" s="837"/>
      <c r="L262" s="837"/>
      <c r="M262" s="837"/>
      <c r="N262" s="837"/>
      <c r="O262" s="837"/>
      <c r="P262" s="837"/>
      <c r="Q262" s="837"/>
      <c r="R262" s="837"/>
      <c r="S262" s="837"/>
      <c r="T262" s="837"/>
      <c r="U262" s="837"/>
      <c r="V262" s="1155"/>
      <c r="W262" s="837"/>
      <c r="X262" s="1156"/>
      <c r="Y262" s="837"/>
      <c r="Z262" s="837"/>
    </row>
    <row r="263" spans="3:26" x14ac:dyDescent="0.25">
      <c r="C263" s="837"/>
      <c r="D263" s="837"/>
      <c r="E263" s="837"/>
      <c r="F263" s="837"/>
      <c r="G263" s="837"/>
      <c r="H263" s="837"/>
      <c r="I263" s="837"/>
      <c r="J263" s="837"/>
      <c r="K263" s="837"/>
      <c r="L263" s="837"/>
      <c r="M263" s="837"/>
      <c r="N263" s="837"/>
      <c r="O263" s="837"/>
      <c r="P263" s="837"/>
      <c r="Q263" s="837"/>
      <c r="R263" s="837"/>
      <c r="S263" s="837"/>
      <c r="T263" s="837"/>
      <c r="U263" s="837"/>
      <c r="V263" s="1155"/>
      <c r="W263" s="837"/>
      <c r="X263" s="1156"/>
      <c r="Y263" s="837"/>
      <c r="Z263" s="837"/>
    </row>
    <row r="264" spans="3:26" x14ac:dyDescent="0.25">
      <c r="C264" s="837"/>
      <c r="D264" s="837"/>
      <c r="E264" s="837"/>
      <c r="F264" s="837"/>
      <c r="G264" s="837"/>
      <c r="H264" s="837"/>
      <c r="I264" s="837"/>
      <c r="J264" s="837"/>
      <c r="K264" s="837"/>
      <c r="L264" s="837"/>
      <c r="M264" s="837"/>
      <c r="N264" s="837"/>
      <c r="O264" s="837"/>
      <c r="P264" s="837"/>
      <c r="Q264" s="837"/>
      <c r="R264" s="837"/>
      <c r="S264" s="837"/>
      <c r="T264" s="837"/>
      <c r="U264" s="837"/>
      <c r="V264" s="1155"/>
      <c r="W264" s="837"/>
      <c r="X264" s="1156"/>
      <c r="Y264" s="837"/>
      <c r="Z264" s="837"/>
    </row>
    <row r="265" spans="3:26" x14ac:dyDescent="0.25">
      <c r="C265" s="837"/>
      <c r="D265" s="837"/>
      <c r="E265" s="837"/>
      <c r="F265" s="837"/>
      <c r="G265" s="837"/>
      <c r="H265" s="837"/>
      <c r="I265" s="837"/>
      <c r="J265" s="837"/>
      <c r="K265" s="837"/>
      <c r="L265" s="837"/>
      <c r="M265" s="837"/>
      <c r="N265" s="837"/>
      <c r="O265" s="837"/>
      <c r="P265" s="837"/>
      <c r="Q265" s="837"/>
      <c r="R265" s="837"/>
      <c r="S265" s="837"/>
      <c r="T265" s="837"/>
      <c r="U265" s="837"/>
      <c r="V265" s="1155"/>
      <c r="W265" s="837"/>
      <c r="X265" s="1156"/>
      <c r="Y265" s="837"/>
      <c r="Z265" s="837"/>
    </row>
    <row r="266" spans="3:26" x14ac:dyDescent="0.25">
      <c r="C266" s="837"/>
      <c r="D266" s="837"/>
      <c r="E266" s="837"/>
      <c r="F266" s="837"/>
      <c r="G266" s="837"/>
      <c r="H266" s="837"/>
      <c r="I266" s="837"/>
      <c r="J266" s="837"/>
      <c r="K266" s="837"/>
      <c r="L266" s="837"/>
      <c r="M266" s="837"/>
      <c r="N266" s="837"/>
      <c r="O266" s="837"/>
      <c r="P266" s="837"/>
      <c r="Q266" s="837"/>
      <c r="R266" s="837"/>
      <c r="S266" s="837"/>
      <c r="T266" s="837"/>
      <c r="U266" s="837"/>
      <c r="V266" s="1155"/>
      <c r="W266" s="837"/>
      <c r="X266" s="1156"/>
      <c r="Y266" s="837"/>
      <c r="Z266" s="837"/>
    </row>
    <row r="267" spans="3:26" x14ac:dyDescent="0.25">
      <c r="C267" s="837"/>
      <c r="D267" s="837"/>
      <c r="E267" s="837"/>
      <c r="F267" s="837"/>
      <c r="G267" s="837"/>
      <c r="H267" s="837"/>
      <c r="I267" s="837"/>
      <c r="J267" s="837"/>
      <c r="K267" s="837"/>
      <c r="L267" s="837"/>
      <c r="M267" s="837"/>
      <c r="N267" s="837"/>
      <c r="O267" s="837"/>
      <c r="P267" s="837"/>
      <c r="Q267" s="837"/>
      <c r="R267" s="837"/>
      <c r="S267" s="837"/>
      <c r="T267" s="837"/>
      <c r="U267" s="837"/>
      <c r="V267" s="1155"/>
      <c r="W267" s="837"/>
      <c r="X267" s="1156"/>
      <c r="Y267" s="837"/>
      <c r="Z267" s="837"/>
    </row>
    <row r="268" spans="3:26" x14ac:dyDescent="0.25">
      <c r="C268" s="837"/>
      <c r="D268" s="837"/>
      <c r="E268" s="837"/>
      <c r="F268" s="837"/>
      <c r="G268" s="837"/>
      <c r="H268" s="837"/>
      <c r="I268" s="837"/>
      <c r="J268" s="837"/>
      <c r="K268" s="837"/>
      <c r="L268" s="837"/>
      <c r="M268" s="837"/>
      <c r="N268" s="837"/>
      <c r="O268" s="837"/>
      <c r="P268" s="837"/>
      <c r="Q268" s="837"/>
      <c r="R268" s="837"/>
      <c r="S268" s="837"/>
      <c r="T268" s="837"/>
      <c r="U268" s="837"/>
      <c r="V268" s="1155"/>
      <c r="W268" s="837"/>
      <c r="X268" s="1156"/>
      <c r="Y268" s="837"/>
      <c r="Z268" s="837"/>
    </row>
    <row r="269" spans="3:26" x14ac:dyDescent="0.25">
      <c r="C269" s="837"/>
      <c r="D269" s="837"/>
      <c r="E269" s="837"/>
      <c r="F269" s="837"/>
      <c r="G269" s="837"/>
      <c r="H269" s="837"/>
      <c r="I269" s="837"/>
      <c r="J269" s="837"/>
      <c r="K269" s="837"/>
      <c r="L269" s="837"/>
      <c r="M269" s="837"/>
      <c r="N269" s="837"/>
      <c r="O269" s="837"/>
      <c r="P269" s="837"/>
      <c r="Q269" s="837"/>
      <c r="R269" s="837"/>
      <c r="S269" s="837"/>
      <c r="T269" s="837"/>
      <c r="U269" s="837"/>
      <c r="V269" s="1155"/>
      <c r="W269" s="837"/>
      <c r="X269" s="1156"/>
      <c r="Y269" s="837"/>
      <c r="Z269" s="837"/>
    </row>
    <row r="270" spans="3:26" x14ac:dyDescent="0.25">
      <c r="C270" s="837"/>
      <c r="D270" s="837"/>
      <c r="E270" s="837"/>
      <c r="F270" s="837"/>
      <c r="G270" s="837"/>
      <c r="H270" s="837"/>
      <c r="I270" s="837"/>
      <c r="J270" s="837"/>
      <c r="K270" s="837"/>
      <c r="L270" s="837"/>
      <c r="M270" s="837"/>
      <c r="N270" s="837"/>
      <c r="O270" s="837"/>
      <c r="P270" s="837"/>
      <c r="Q270" s="837"/>
      <c r="R270" s="837"/>
      <c r="S270" s="837"/>
      <c r="T270" s="837"/>
      <c r="U270" s="837"/>
      <c r="V270" s="1155"/>
      <c r="W270" s="837"/>
      <c r="X270" s="1156"/>
      <c r="Y270" s="837"/>
      <c r="Z270" s="837"/>
    </row>
    <row r="271" spans="3:26" x14ac:dyDescent="0.25">
      <c r="C271" s="837"/>
      <c r="D271" s="837"/>
      <c r="E271" s="837"/>
      <c r="F271" s="837"/>
      <c r="G271" s="837"/>
      <c r="H271" s="837"/>
      <c r="I271" s="837"/>
      <c r="J271" s="837"/>
      <c r="K271" s="837"/>
      <c r="L271" s="837"/>
      <c r="M271" s="837"/>
      <c r="N271" s="837"/>
      <c r="O271" s="837"/>
      <c r="P271" s="837"/>
      <c r="Q271" s="837"/>
      <c r="R271" s="837"/>
      <c r="S271" s="837"/>
      <c r="T271" s="837"/>
      <c r="U271" s="837"/>
      <c r="V271" s="1155"/>
      <c r="W271" s="837"/>
      <c r="X271" s="1156"/>
      <c r="Y271" s="837"/>
      <c r="Z271" s="83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242" customWidth="1"/>
    <col min="2" max="15" width="8.875" style="242"/>
    <col min="16" max="16" width="8.875" style="214"/>
    <col min="17" max="19" width="8.875" style="218"/>
    <col min="20" max="20" width="40.625" style="243" customWidth="1"/>
    <col min="21" max="16384" width="8.875" style="214"/>
  </cols>
  <sheetData>
    <row r="1" spans="1:20" ht="32.25" thickBot="1" x14ac:dyDescent="0.3">
      <c r="A1" s="219" t="s">
        <v>1050</v>
      </c>
      <c r="B1" s="220" t="s">
        <v>1049</v>
      </c>
      <c r="C1" s="220" t="s">
        <v>999</v>
      </c>
      <c r="D1" s="221" t="s">
        <v>1072</v>
      </c>
      <c r="E1" s="219" t="s">
        <v>126</v>
      </c>
      <c r="F1" s="220" t="s">
        <v>127</v>
      </c>
      <c r="G1" s="220" t="s">
        <v>128</v>
      </c>
      <c r="H1" s="220" t="s">
        <v>129</v>
      </c>
      <c r="I1" s="220" t="s">
        <v>130</v>
      </c>
      <c r="J1" s="220" t="s">
        <v>140</v>
      </c>
      <c r="K1" s="220" t="s">
        <v>161</v>
      </c>
      <c r="L1" s="220" t="s">
        <v>160</v>
      </c>
      <c r="M1" s="220" t="s">
        <v>166</v>
      </c>
      <c r="N1" s="220" t="s">
        <v>167</v>
      </c>
      <c r="O1" s="220" t="s">
        <v>168</v>
      </c>
      <c r="P1" s="222" t="s">
        <v>172</v>
      </c>
      <c r="Q1" s="222" t="s">
        <v>175</v>
      </c>
      <c r="R1" s="222" t="s">
        <v>311</v>
      </c>
      <c r="S1" s="221" t="s">
        <v>1150</v>
      </c>
      <c r="T1" s="223" t="s">
        <v>529</v>
      </c>
    </row>
    <row r="2" spans="1:20" x14ac:dyDescent="0.25">
      <c r="A2" s="526" t="s">
        <v>1769</v>
      </c>
      <c r="B2" s="224" t="s">
        <v>1054</v>
      </c>
      <c r="C2" s="224">
        <v>1</v>
      </c>
      <c r="D2" s="225">
        <v>0</v>
      </c>
      <c r="E2" s="211"/>
      <c r="F2" s="224"/>
      <c r="G2" s="224"/>
      <c r="H2" s="224">
        <v>1</v>
      </c>
      <c r="I2" s="224"/>
      <c r="J2" s="224"/>
      <c r="K2" s="224"/>
      <c r="L2" s="224"/>
      <c r="M2" s="224"/>
      <c r="N2" s="224"/>
      <c r="O2" s="224"/>
      <c r="P2" s="226"/>
      <c r="Q2" s="227"/>
      <c r="R2" s="228"/>
      <c r="S2" s="229"/>
      <c r="T2" s="230"/>
    </row>
    <row r="3" spans="1:20" ht="47.25" x14ac:dyDescent="0.25">
      <c r="A3" s="527" t="s">
        <v>1769</v>
      </c>
      <c r="B3" s="231" t="s">
        <v>1055</v>
      </c>
      <c r="C3" s="231">
        <v>1</v>
      </c>
      <c r="D3" s="232">
        <v>0</v>
      </c>
      <c r="E3" s="210"/>
      <c r="F3" s="231"/>
      <c r="G3" s="231"/>
      <c r="H3" s="231">
        <v>1</v>
      </c>
      <c r="I3" s="231"/>
      <c r="J3" s="231"/>
      <c r="K3" s="231"/>
      <c r="L3" s="231"/>
      <c r="M3" s="231"/>
      <c r="N3" s="231"/>
      <c r="O3" s="231"/>
      <c r="P3" s="233">
        <v>0</v>
      </c>
      <c r="Q3" s="234"/>
      <c r="R3" s="235"/>
      <c r="S3" s="216"/>
      <c r="T3" s="230" t="s">
        <v>1074</v>
      </c>
    </row>
    <row r="4" spans="1:20" x14ac:dyDescent="0.25">
      <c r="A4" s="527" t="s">
        <v>1769</v>
      </c>
      <c r="B4" s="231" t="s">
        <v>396</v>
      </c>
      <c r="C4" s="231">
        <v>1</v>
      </c>
      <c r="D4" s="232">
        <v>0</v>
      </c>
      <c r="E4" s="210"/>
      <c r="F4" s="231"/>
      <c r="G4" s="231"/>
      <c r="H4" s="231">
        <v>1</v>
      </c>
      <c r="I4" s="231"/>
      <c r="J4" s="231"/>
      <c r="K4" s="231"/>
      <c r="L4" s="231"/>
      <c r="M4" s="231"/>
      <c r="N4" s="231"/>
      <c r="O4" s="231"/>
      <c r="P4" s="233">
        <v>0</v>
      </c>
      <c r="Q4" s="234"/>
      <c r="R4" s="235"/>
      <c r="S4" s="216"/>
      <c r="T4" s="230"/>
    </row>
    <row r="5" spans="1:20" x14ac:dyDescent="0.25">
      <c r="A5" s="527" t="s">
        <v>1769</v>
      </c>
      <c r="B5" s="231" t="s">
        <v>397</v>
      </c>
      <c r="C5" s="231">
        <v>1</v>
      </c>
      <c r="D5" s="232">
        <v>0</v>
      </c>
      <c r="E5" s="210"/>
      <c r="F5" s="231"/>
      <c r="G5" s="231">
        <v>1</v>
      </c>
      <c r="H5" s="231"/>
      <c r="I5" s="231"/>
      <c r="J5" s="231"/>
      <c r="K5" s="231"/>
      <c r="L5" s="231"/>
      <c r="M5" s="231"/>
      <c r="N5" s="231"/>
      <c r="O5" s="231"/>
      <c r="P5" s="233"/>
      <c r="Q5" s="234"/>
      <c r="R5" s="235"/>
      <c r="S5" s="216"/>
      <c r="T5" s="230"/>
    </row>
    <row r="6" spans="1:20" x14ac:dyDescent="0.25">
      <c r="A6" s="527" t="s">
        <v>1769</v>
      </c>
      <c r="B6" s="231" t="s">
        <v>157</v>
      </c>
      <c r="C6" s="231">
        <v>1</v>
      </c>
      <c r="D6" s="232">
        <v>0</v>
      </c>
      <c r="E6" s="210"/>
      <c r="F6" s="231"/>
      <c r="G6" s="231">
        <v>1</v>
      </c>
      <c r="H6" s="231"/>
      <c r="I6" s="231"/>
      <c r="J6" s="231"/>
      <c r="K6" s="231"/>
      <c r="L6" s="231"/>
      <c r="M6" s="231"/>
      <c r="N6" s="231"/>
      <c r="O6" s="231"/>
      <c r="P6" s="233"/>
      <c r="Q6" s="234"/>
      <c r="R6" s="235"/>
      <c r="S6" s="216"/>
      <c r="T6" s="230"/>
    </row>
    <row r="7" spans="1:20" x14ac:dyDescent="0.25">
      <c r="A7" s="527" t="s">
        <v>1769</v>
      </c>
      <c r="B7" s="231" t="s">
        <v>120</v>
      </c>
      <c r="C7" s="231">
        <v>1</v>
      </c>
      <c r="D7" s="232">
        <v>0</v>
      </c>
      <c r="E7" s="210"/>
      <c r="F7" s="231"/>
      <c r="G7" s="231"/>
      <c r="H7" s="231"/>
      <c r="I7" s="231"/>
      <c r="J7" s="231"/>
      <c r="K7" s="231"/>
      <c r="L7" s="231"/>
      <c r="M7" s="231"/>
      <c r="N7" s="231"/>
      <c r="O7" s="231"/>
      <c r="P7" s="233"/>
      <c r="Q7" s="234">
        <v>1</v>
      </c>
      <c r="R7" s="235"/>
      <c r="S7" s="216"/>
      <c r="T7" s="230"/>
    </row>
    <row r="8" spans="1:20" x14ac:dyDescent="0.25">
      <c r="A8" s="210">
        <v>601</v>
      </c>
      <c r="B8" s="231" t="s">
        <v>997</v>
      </c>
      <c r="C8" s="231">
        <v>2</v>
      </c>
      <c r="D8" s="232">
        <v>0</v>
      </c>
      <c r="E8" s="210"/>
      <c r="F8" s="231"/>
      <c r="G8" s="231"/>
      <c r="H8" s="231"/>
      <c r="I8" s="231"/>
      <c r="J8" s="231"/>
      <c r="K8" s="231"/>
      <c r="L8" s="231"/>
      <c r="M8" s="231"/>
      <c r="N8" s="231"/>
      <c r="O8" s="231"/>
      <c r="P8" s="233"/>
      <c r="Q8" s="234"/>
      <c r="R8" s="235"/>
      <c r="S8" s="216">
        <v>1</v>
      </c>
      <c r="T8" s="230"/>
    </row>
    <row r="9" spans="1:20" x14ac:dyDescent="0.25">
      <c r="A9" s="210">
        <v>142</v>
      </c>
      <c r="B9" s="231" t="s">
        <v>111</v>
      </c>
      <c r="C9" s="231">
        <v>3</v>
      </c>
      <c r="D9" s="232">
        <v>1</v>
      </c>
      <c r="E9" s="210"/>
      <c r="F9" s="231"/>
      <c r="G9" s="231">
        <v>1</v>
      </c>
      <c r="H9" s="231"/>
      <c r="I9" s="231"/>
      <c r="J9" s="231"/>
      <c r="K9" s="231"/>
      <c r="L9" s="231"/>
      <c r="M9" s="231"/>
      <c r="N9" s="231"/>
      <c r="O9" s="231"/>
      <c r="P9" s="233"/>
      <c r="Q9" s="234"/>
      <c r="R9" s="235"/>
      <c r="S9" s="216"/>
      <c r="T9" s="230"/>
    </row>
    <row r="10" spans="1:20" x14ac:dyDescent="0.25">
      <c r="A10" s="210">
        <v>405</v>
      </c>
      <c r="B10" s="231" t="s">
        <v>173</v>
      </c>
      <c r="C10" s="231">
        <v>1</v>
      </c>
      <c r="D10" s="232">
        <v>2</v>
      </c>
      <c r="E10" s="210"/>
      <c r="F10" s="231"/>
      <c r="G10" s="231"/>
      <c r="H10" s="231"/>
      <c r="I10" s="231"/>
      <c r="J10" s="231"/>
      <c r="K10" s="231"/>
      <c r="L10" s="231"/>
      <c r="M10" s="231"/>
      <c r="N10" s="231"/>
      <c r="O10" s="231"/>
      <c r="P10" s="233"/>
      <c r="Q10" s="234">
        <v>1</v>
      </c>
      <c r="R10" s="235"/>
      <c r="S10" s="216"/>
      <c r="T10" s="230"/>
    </row>
    <row r="11" spans="1:20" x14ac:dyDescent="0.25">
      <c r="A11" s="210">
        <v>409</v>
      </c>
      <c r="B11" s="231" t="s">
        <v>174</v>
      </c>
      <c r="C11" s="231">
        <v>1</v>
      </c>
      <c r="D11" s="232">
        <v>2</v>
      </c>
      <c r="E11" s="210"/>
      <c r="F11" s="231"/>
      <c r="G11" s="231"/>
      <c r="H11" s="231"/>
      <c r="I11" s="231"/>
      <c r="J11" s="231"/>
      <c r="K11" s="231"/>
      <c r="L11" s="231"/>
      <c r="M11" s="231"/>
      <c r="N11" s="231"/>
      <c r="O11" s="231"/>
      <c r="P11" s="233"/>
      <c r="Q11" s="234">
        <v>1</v>
      </c>
      <c r="R11" s="235"/>
      <c r="S11" s="216"/>
      <c r="T11" s="230"/>
    </row>
    <row r="12" spans="1:20" x14ac:dyDescent="0.25">
      <c r="A12" s="210">
        <v>411</v>
      </c>
      <c r="B12" s="231" t="s">
        <v>174</v>
      </c>
      <c r="C12" s="231">
        <v>1</v>
      </c>
      <c r="D12" s="232">
        <v>3</v>
      </c>
      <c r="E12" s="210"/>
      <c r="F12" s="231"/>
      <c r="G12" s="231"/>
      <c r="H12" s="231"/>
      <c r="I12" s="231"/>
      <c r="J12" s="231"/>
      <c r="K12" s="231"/>
      <c r="L12" s="231"/>
      <c r="M12" s="231"/>
      <c r="N12" s="231"/>
      <c r="O12" s="231"/>
      <c r="P12" s="233"/>
      <c r="Q12" s="234">
        <v>1</v>
      </c>
      <c r="R12" s="235"/>
      <c r="S12" s="216"/>
      <c r="T12" s="230"/>
    </row>
    <row r="13" spans="1:20" x14ac:dyDescent="0.25">
      <c r="A13" s="210">
        <v>810</v>
      </c>
      <c r="B13" s="231" t="s">
        <v>309</v>
      </c>
      <c r="C13" s="231">
        <v>1</v>
      </c>
      <c r="D13" s="232">
        <v>1</v>
      </c>
      <c r="E13" s="210">
        <v>1</v>
      </c>
      <c r="F13" s="231"/>
      <c r="G13" s="231"/>
      <c r="H13" s="231"/>
      <c r="I13" s="231"/>
      <c r="J13" s="231"/>
      <c r="K13" s="231"/>
      <c r="L13" s="231"/>
      <c r="M13" s="231"/>
      <c r="N13" s="231"/>
      <c r="O13" s="231"/>
      <c r="P13" s="233"/>
      <c r="Q13" s="234"/>
      <c r="R13" s="235"/>
      <c r="S13" s="216"/>
      <c r="T13" s="230"/>
    </row>
    <row r="14" spans="1:20" x14ac:dyDescent="0.25">
      <c r="A14" s="210">
        <v>811</v>
      </c>
      <c r="B14" s="231" t="s">
        <v>309</v>
      </c>
      <c r="C14" s="231">
        <v>1</v>
      </c>
      <c r="D14" s="232">
        <v>2</v>
      </c>
      <c r="E14" s="210">
        <v>1</v>
      </c>
      <c r="F14" s="231"/>
      <c r="G14" s="231"/>
      <c r="H14" s="231"/>
      <c r="I14" s="231"/>
      <c r="J14" s="231"/>
      <c r="K14" s="231"/>
      <c r="L14" s="231"/>
      <c r="M14" s="231"/>
      <c r="N14" s="231"/>
      <c r="O14" s="231"/>
      <c r="P14" s="233"/>
      <c r="Q14" s="234"/>
      <c r="R14" s="235"/>
      <c r="S14" s="216"/>
      <c r="T14" s="230"/>
    </row>
    <row r="15" spans="1:20" x14ac:dyDescent="0.25">
      <c r="A15" s="210">
        <v>817</v>
      </c>
      <c r="B15" s="231" t="s">
        <v>309</v>
      </c>
      <c r="C15" s="231">
        <v>1</v>
      </c>
      <c r="D15" s="232">
        <v>1</v>
      </c>
      <c r="E15" s="210"/>
      <c r="F15" s="231"/>
      <c r="G15" s="231"/>
      <c r="H15" s="231"/>
      <c r="I15" s="231"/>
      <c r="J15" s="231"/>
      <c r="K15" s="231"/>
      <c r="L15" s="231"/>
      <c r="M15" s="231"/>
      <c r="N15" s="231"/>
      <c r="O15" s="231">
        <v>1</v>
      </c>
      <c r="P15" s="233"/>
      <c r="Q15" s="234"/>
      <c r="R15" s="235"/>
      <c r="S15" s="216"/>
      <c r="T15" s="230"/>
    </row>
    <row r="16" spans="1:20" x14ac:dyDescent="0.25">
      <c r="A16" s="210">
        <v>818</v>
      </c>
      <c r="B16" s="231" t="s">
        <v>309</v>
      </c>
      <c r="C16" s="231">
        <v>1</v>
      </c>
      <c r="D16" s="232">
        <v>2</v>
      </c>
      <c r="E16" s="210"/>
      <c r="F16" s="231"/>
      <c r="G16" s="231"/>
      <c r="H16" s="231"/>
      <c r="I16" s="231"/>
      <c r="J16" s="231"/>
      <c r="K16" s="231"/>
      <c r="L16" s="231"/>
      <c r="M16" s="231"/>
      <c r="N16" s="231"/>
      <c r="O16" s="231">
        <v>1</v>
      </c>
      <c r="P16" s="233"/>
      <c r="Q16" s="234"/>
      <c r="R16" s="235"/>
      <c r="S16" s="216"/>
      <c r="T16" s="230"/>
    </row>
    <row r="17" spans="1:20" x14ac:dyDescent="0.25">
      <c r="A17" s="210">
        <v>822</v>
      </c>
      <c r="B17" s="231" t="s">
        <v>309</v>
      </c>
      <c r="C17" s="231">
        <v>1</v>
      </c>
      <c r="D17" s="232">
        <v>1</v>
      </c>
      <c r="E17" s="210"/>
      <c r="F17" s="231">
        <v>1</v>
      </c>
      <c r="G17" s="231"/>
      <c r="H17" s="231"/>
      <c r="I17" s="231"/>
      <c r="J17" s="231"/>
      <c r="K17" s="231"/>
      <c r="L17" s="231"/>
      <c r="M17" s="231"/>
      <c r="N17" s="231"/>
      <c r="O17" s="231"/>
      <c r="P17" s="233"/>
      <c r="Q17" s="234"/>
      <c r="R17" s="235"/>
      <c r="S17" s="216"/>
      <c r="T17" s="230"/>
    </row>
    <row r="18" spans="1:20" x14ac:dyDescent="0.25">
      <c r="A18" s="210">
        <v>823</v>
      </c>
      <c r="B18" s="231" t="s">
        <v>309</v>
      </c>
      <c r="C18" s="231">
        <v>1</v>
      </c>
      <c r="D18" s="232">
        <v>2</v>
      </c>
      <c r="E18" s="210"/>
      <c r="F18" s="231">
        <v>1</v>
      </c>
      <c r="G18" s="231"/>
      <c r="H18" s="231"/>
      <c r="I18" s="231"/>
      <c r="J18" s="231"/>
      <c r="K18" s="231"/>
      <c r="L18" s="231"/>
      <c r="M18" s="231"/>
      <c r="N18" s="231"/>
      <c r="O18" s="231"/>
      <c r="P18" s="233"/>
      <c r="Q18" s="234"/>
      <c r="R18" s="235"/>
      <c r="S18" s="216"/>
      <c r="T18" s="230"/>
    </row>
    <row r="19" spans="1:20" x14ac:dyDescent="0.25">
      <c r="A19" s="210"/>
      <c r="B19" s="231"/>
      <c r="C19" s="231"/>
      <c r="D19" s="232"/>
      <c r="E19" s="210"/>
      <c r="F19" s="231"/>
      <c r="G19" s="231"/>
      <c r="H19" s="231"/>
      <c r="I19" s="231"/>
      <c r="J19" s="231"/>
      <c r="K19" s="231"/>
      <c r="L19" s="231"/>
      <c r="M19" s="231"/>
      <c r="N19" s="231"/>
      <c r="O19" s="231"/>
      <c r="P19" s="233"/>
      <c r="Q19" s="234"/>
      <c r="R19" s="235"/>
      <c r="S19" s="216"/>
      <c r="T19" s="230"/>
    </row>
    <row r="20" spans="1:20" x14ac:dyDescent="0.25">
      <c r="A20" s="210"/>
      <c r="B20" s="231"/>
      <c r="C20" s="231"/>
      <c r="D20" s="232"/>
      <c r="E20" s="210"/>
      <c r="F20" s="231"/>
      <c r="G20" s="231"/>
      <c r="H20" s="231"/>
      <c r="I20" s="231"/>
      <c r="J20" s="231"/>
      <c r="K20" s="231"/>
      <c r="L20" s="231"/>
      <c r="M20" s="231"/>
      <c r="N20" s="231"/>
      <c r="O20" s="231"/>
      <c r="P20" s="233"/>
      <c r="Q20" s="234"/>
      <c r="R20" s="235"/>
      <c r="S20" s="216"/>
      <c r="T20" s="230"/>
    </row>
    <row r="21" spans="1:20" x14ac:dyDescent="0.25">
      <c r="A21" s="210"/>
      <c r="B21" s="231"/>
      <c r="C21" s="231"/>
      <c r="D21" s="232"/>
      <c r="E21" s="210"/>
      <c r="F21" s="231"/>
      <c r="G21" s="231"/>
      <c r="H21" s="231"/>
      <c r="I21" s="231"/>
      <c r="J21" s="231"/>
      <c r="K21" s="231"/>
      <c r="L21" s="231"/>
      <c r="M21" s="231"/>
      <c r="N21" s="231"/>
      <c r="O21" s="231"/>
      <c r="P21" s="233"/>
      <c r="Q21" s="234"/>
      <c r="R21" s="235"/>
      <c r="S21" s="216"/>
      <c r="T21" s="230"/>
    </row>
    <row r="22" spans="1:20" x14ac:dyDescent="0.25">
      <c r="A22" s="210"/>
      <c r="B22" s="231"/>
      <c r="C22" s="231"/>
      <c r="D22" s="232"/>
      <c r="E22" s="210"/>
      <c r="F22" s="231"/>
      <c r="G22" s="231"/>
      <c r="H22" s="231"/>
      <c r="I22" s="231"/>
      <c r="J22" s="231"/>
      <c r="K22" s="231"/>
      <c r="L22" s="231"/>
      <c r="M22" s="231"/>
      <c r="N22" s="231"/>
      <c r="O22" s="231"/>
      <c r="P22" s="233"/>
      <c r="Q22" s="234"/>
      <c r="R22" s="235"/>
      <c r="S22" s="216"/>
      <c r="T22" s="230"/>
    </row>
    <row r="23" spans="1:20" x14ac:dyDescent="0.25">
      <c r="A23" s="210"/>
      <c r="B23" s="231"/>
      <c r="C23" s="231"/>
      <c r="D23" s="232"/>
      <c r="E23" s="210"/>
      <c r="F23" s="231"/>
      <c r="G23" s="231"/>
      <c r="H23" s="231"/>
      <c r="I23" s="231"/>
      <c r="J23" s="231"/>
      <c r="K23" s="231"/>
      <c r="L23" s="231"/>
      <c r="M23" s="231"/>
      <c r="N23" s="231"/>
      <c r="O23" s="231"/>
      <c r="P23" s="233"/>
      <c r="Q23" s="234"/>
      <c r="R23" s="235"/>
      <c r="S23" s="216"/>
      <c r="T23" s="230"/>
    </row>
    <row r="24" spans="1:20" x14ac:dyDescent="0.25">
      <c r="A24" s="210"/>
      <c r="B24" s="231"/>
      <c r="C24" s="231"/>
      <c r="D24" s="232"/>
      <c r="E24" s="210"/>
      <c r="F24" s="231"/>
      <c r="G24" s="231"/>
      <c r="H24" s="231"/>
      <c r="I24" s="231"/>
      <c r="J24" s="231"/>
      <c r="K24" s="231"/>
      <c r="L24" s="231"/>
      <c r="M24" s="231"/>
      <c r="N24" s="231"/>
      <c r="O24" s="231"/>
      <c r="P24" s="233"/>
      <c r="Q24" s="234"/>
      <c r="R24" s="235"/>
      <c r="S24" s="216"/>
      <c r="T24" s="230"/>
    </row>
    <row r="25" spans="1:20" x14ac:dyDescent="0.25">
      <c r="A25" s="210"/>
      <c r="B25" s="231"/>
      <c r="C25" s="231"/>
      <c r="D25" s="232"/>
      <c r="E25" s="210"/>
      <c r="F25" s="231"/>
      <c r="G25" s="231"/>
      <c r="H25" s="231"/>
      <c r="I25" s="231"/>
      <c r="J25" s="231"/>
      <c r="K25" s="231"/>
      <c r="L25" s="231"/>
      <c r="M25" s="231"/>
      <c r="N25" s="231"/>
      <c r="O25" s="231"/>
      <c r="P25" s="233"/>
      <c r="Q25" s="234"/>
      <c r="R25" s="235"/>
      <c r="S25" s="216"/>
      <c r="T25" s="230"/>
    </row>
    <row r="26" spans="1:20" x14ac:dyDescent="0.25">
      <c r="A26" s="210"/>
      <c r="B26" s="231"/>
      <c r="C26" s="231"/>
      <c r="D26" s="232"/>
      <c r="E26" s="210"/>
      <c r="F26" s="231"/>
      <c r="G26" s="231"/>
      <c r="H26" s="231"/>
      <c r="I26" s="231"/>
      <c r="J26" s="231"/>
      <c r="K26" s="231"/>
      <c r="L26" s="231"/>
      <c r="M26" s="231"/>
      <c r="N26" s="231"/>
      <c r="O26" s="231"/>
      <c r="P26" s="233"/>
      <c r="Q26" s="234"/>
      <c r="R26" s="235"/>
      <c r="S26" s="216"/>
      <c r="T26" s="230"/>
    </row>
    <row r="27" spans="1:20" x14ac:dyDescent="0.25">
      <c r="A27" s="210"/>
      <c r="B27" s="231"/>
      <c r="C27" s="231"/>
      <c r="D27" s="232"/>
      <c r="E27" s="210"/>
      <c r="F27" s="231"/>
      <c r="G27" s="231"/>
      <c r="H27" s="231"/>
      <c r="I27" s="231"/>
      <c r="J27" s="231"/>
      <c r="K27" s="231"/>
      <c r="L27" s="231"/>
      <c r="M27" s="231"/>
      <c r="N27" s="231"/>
      <c r="O27" s="231"/>
      <c r="P27" s="233"/>
      <c r="Q27" s="234"/>
      <c r="R27" s="235"/>
      <c r="S27" s="216"/>
      <c r="T27" s="230"/>
    </row>
    <row r="28" spans="1:20" ht="16.5" thickBot="1" x14ac:dyDescent="0.3">
      <c r="A28" s="205"/>
      <c r="B28" s="236"/>
      <c r="C28" s="236"/>
      <c r="D28" s="237"/>
      <c r="E28" s="205"/>
      <c r="F28" s="236"/>
      <c r="G28" s="236"/>
      <c r="H28" s="236"/>
      <c r="I28" s="236"/>
      <c r="J28" s="236"/>
      <c r="K28" s="236"/>
      <c r="L28" s="236"/>
      <c r="M28" s="236"/>
      <c r="N28" s="236"/>
      <c r="O28" s="236"/>
      <c r="P28" s="238"/>
      <c r="Q28" s="239"/>
      <c r="R28" s="240"/>
      <c r="S28" s="217"/>
      <c r="T28" s="241"/>
    </row>
    <row r="29" spans="1:20" ht="16.5" thickBot="1" x14ac:dyDescent="0.3"/>
    <row r="30" spans="1:20" ht="32.25" thickBot="1" x14ac:dyDescent="0.3">
      <c r="A30" s="244" t="s">
        <v>1101</v>
      </c>
      <c r="B30" s="245" t="s">
        <v>517</v>
      </c>
      <c r="C30" s="245" t="s">
        <v>1075</v>
      </c>
      <c r="D30" s="246" t="s">
        <v>1102</v>
      </c>
      <c r="E30" s="244" t="s">
        <v>126</v>
      </c>
      <c r="F30" s="245" t="s">
        <v>127</v>
      </c>
      <c r="G30" s="245" t="s">
        <v>128</v>
      </c>
      <c r="H30" s="245" t="s">
        <v>129</v>
      </c>
      <c r="I30" s="245" t="s">
        <v>130</v>
      </c>
      <c r="J30" s="245" t="s">
        <v>140</v>
      </c>
      <c r="K30" s="245" t="s">
        <v>161</v>
      </c>
      <c r="L30" s="245" t="s">
        <v>160</v>
      </c>
      <c r="M30" s="245" t="s">
        <v>166</v>
      </c>
      <c r="N30" s="245" t="s">
        <v>167</v>
      </c>
      <c r="O30" s="245" t="s">
        <v>168</v>
      </c>
      <c r="P30" s="247" t="s">
        <v>172</v>
      </c>
      <c r="Q30" s="247" t="s">
        <v>175</v>
      </c>
      <c r="R30" s="247" t="s">
        <v>311</v>
      </c>
      <c r="S30" s="246" t="s">
        <v>1150</v>
      </c>
      <c r="T30" s="248" t="s">
        <v>529</v>
      </c>
    </row>
    <row r="31" spans="1:20" x14ac:dyDescent="0.25">
      <c r="A31" s="209" t="s">
        <v>1100</v>
      </c>
      <c r="B31" s="249" t="s">
        <v>1078</v>
      </c>
      <c r="C31" s="249"/>
      <c r="D31" s="250"/>
      <c r="E31" s="209"/>
      <c r="F31" s="249"/>
      <c r="G31" s="249"/>
      <c r="H31" s="249"/>
      <c r="I31" s="249"/>
      <c r="J31" s="249"/>
      <c r="K31" s="249"/>
      <c r="L31" s="249"/>
      <c r="M31" s="249"/>
      <c r="N31" s="249"/>
      <c r="O31" s="249"/>
      <c r="P31" s="251"/>
      <c r="Q31" s="252">
        <v>1</v>
      </c>
      <c r="R31" s="253"/>
      <c r="S31" s="215"/>
      <c r="T31" s="254"/>
    </row>
    <row r="32" spans="1:20" x14ac:dyDescent="0.25">
      <c r="A32" s="210" t="s">
        <v>1100</v>
      </c>
      <c r="B32" s="231" t="s">
        <v>1079</v>
      </c>
      <c r="C32" s="231"/>
      <c r="D32" s="232"/>
      <c r="E32" s="210"/>
      <c r="F32" s="231"/>
      <c r="G32" s="231"/>
      <c r="H32" s="231"/>
      <c r="I32" s="231"/>
      <c r="J32" s="231"/>
      <c r="K32" s="231"/>
      <c r="L32" s="231">
        <v>1</v>
      </c>
      <c r="M32" s="231"/>
      <c r="N32" s="231"/>
      <c r="O32" s="231"/>
      <c r="P32" s="233"/>
      <c r="Q32" s="234"/>
      <c r="R32" s="235"/>
      <c r="S32" s="216"/>
      <c r="T32" s="230"/>
    </row>
    <row r="33" spans="1:20" x14ac:dyDescent="0.25">
      <c r="A33" s="210"/>
      <c r="B33" s="231"/>
      <c r="C33" s="231"/>
      <c r="D33" s="232"/>
      <c r="E33" s="210"/>
      <c r="F33" s="231"/>
      <c r="G33" s="231"/>
      <c r="H33" s="231"/>
      <c r="I33" s="231"/>
      <c r="J33" s="231"/>
      <c r="K33" s="231"/>
      <c r="L33" s="231"/>
      <c r="M33" s="231"/>
      <c r="N33" s="231"/>
      <c r="O33" s="231"/>
      <c r="P33" s="233"/>
      <c r="Q33" s="234"/>
      <c r="R33" s="235"/>
      <c r="S33" s="216"/>
      <c r="T33" s="230"/>
    </row>
    <row r="34" spans="1:20" x14ac:dyDescent="0.25">
      <c r="A34" s="210"/>
      <c r="B34" s="231"/>
      <c r="C34" s="231"/>
      <c r="D34" s="232"/>
      <c r="E34" s="210"/>
      <c r="F34" s="231"/>
      <c r="G34" s="231"/>
      <c r="H34" s="231"/>
      <c r="I34" s="231"/>
      <c r="J34" s="231"/>
      <c r="K34" s="231"/>
      <c r="L34" s="231"/>
      <c r="M34" s="231"/>
      <c r="N34" s="231"/>
      <c r="O34" s="231"/>
      <c r="P34" s="233"/>
      <c r="Q34" s="234"/>
      <c r="R34" s="235"/>
      <c r="S34" s="216"/>
      <c r="T34" s="230"/>
    </row>
    <row r="35" spans="1:20" x14ac:dyDescent="0.25">
      <c r="A35" s="210"/>
      <c r="B35" s="231"/>
      <c r="C35" s="231"/>
      <c r="D35" s="232"/>
      <c r="E35" s="210"/>
      <c r="F35" s="231"/>
      <c r="G35" s="231"/>
      <c r="H35" s="231"/>
      <c r="I35" s="231"/>
      <c r="J35" s="231"/>
      <c r="K35" s="231"/>
      <c r="L35" s="231"/>
      <c r="M35" s="231"/>
      <c r="N35" s="231"/>
      <c r="O35" s="231"/>
      <c r="P35" s="233"/>
      <c r="Q35" s="234"/>
      <c r="R35" s="235"/>
      <c r="S35" s="216"/>
      <c r="T35" s="230"/>
    </row>
    <row r="36" spans="1:20" ht="16.5" thickBot="1" x14ac:dyDescent="0.3">
      <c r="A36" s="205"/>
      <c r="B36" s="236"/>
      <c r="C36" s="236"/>
      <c r="D36" s="237"/>
      <c r="E36" s="205"/>
      <c r="F36" s="236"/>
      <c r="G36" s="236"/>
      <c r="H36" s="236"/>
      <c r="I36" s="236"/>
      <c r="J36" s="236"/>
      <c r="K36" s="236"/>
      <c r="L36" s="236"/>
      <c r="M36" s="236"/>
      <c r="N36" s="236"/>
      <c r="O36" s="236"/>
      <c r="P36" s="238"/>
      <c r="Q36" s="239"/>
      <c r="R36" s="240"/>
      <c r="S36" s="217"/>
      <c r="T36" s="24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Y89"/>
  <sheetViews>
    <sheetView tabSelected="1" zoomScale="75" zoomScaleNormal="75" zoomScalePageLayoutView="75" workbookViewId="0">
      <pane xSplit="7" ySplit="2" topLeftCell="H3" activePane="bottomRight" state="frozen"/>
      <selection pane="topRight" activeCell="G1" sqref="G1"/>
      <selection pane="bottomLeft" activeCell="A3" sqref="A3"/>
      <selection pane="bottomRight"/>
    </sheetView>
  </sheetViews>
  <sheetFormatPr defaultColWidth="8.875" defaultRowHeight="15.75" outlineLevelCol="2" x14ac:dyDescent="0.25"/>
  <cols>
    <col min="1" max="2" width="6.375" style="255" customWidth="1" outlineLevel="1"/>
    <col min="3" max="3" width="6.375" style="255" customWidth="1"/>
    <col min="4" max="4" width="7.375" style="255" customWidth="1"/>
    <col min="5" max="5" width="6.375" style="255" hidden="1" customWidth="1"/>
    <col min="6" max="6" width="6.375" style="255" hidden="1" customWidth="1" collapsed="1"/>
    <col min="7" max="7" width="8.125" style="256" customWidth="1"/>
    <col min="8" max="8" width="32.5" style="257" customWidth="1"/>
    <col min="9" max="9" width="6.625" style="258" customWidth="1"/>
    <col min="10" max="10" width="6.5" style="258" customWidth="1"/>
    <col min="11" max="11" width="6.5" style="258" hidden="1" customWidth="1" outlineLevel="1"/>
    <col min="12" max="12" width="11.5" style="242" customWidth="1" collapsed="1"/>
    <col min="13" max="13" width="11.5" style="242" hidden="1" customWidth="1" outlineLevel="1"/>
    <col min="14" max="14" width="6.5" style="258" hidden="1" customWidth="1" outlineLevel="1"/>
    <col min="15" max="15" width="11.625" style="258" customWidth="1" collapsed="1"/>
    <col min="16" max="16" width="11.625" style="258" customWidth="1" outlineLevel="1"/>
    <col min="17" max="18" width="8.125" style="258" customWidth="1" outlineLevel="1"/>
    <col min="19" max="19" width="74.875" style="259" customWidth="1" outlineLevel="1"/>
    <col min="20" max="20" width="8.625" style="573" customWidth="1" outlineLevel="1"/>
    <col min="21" max="21" width="9.625" style="258" customWidth="1"/>
    <col min="22" max="22" width="6.625" style="256" customWidth="1"/>
    <col min="23" max="23" width="13.125" style="242" customWidth="1" outlineLevel="1"/>
    <col min="24" max="25" width="21.875" style="242" customWidth="1" outlineLevel="1"/>
    <col min="26" max="26" width="11" style="242" customWidth="1"/>
    <col min="27" max="27" width="6.625" style="258" hidden="1" customWidth="1" outlineLevel="1"/>
    <col min="28" max="28" width="6.625" style="218" hidden="1" customWidth="1" outlineLevel="2"/>
    <col min="29" max="30" width="12.625" style="218" hidden="1" customWidth="1" outlineLevel="2"/>
    <col min="31" max="32" width="8.625" style="474" hidden="1" customWidth="1" outlineLevel="1"/>
    <col min="33" max="44" width="8.625" style="474" hidden="1" customWidth="1" outlineLevel="2"/>
    <col min="45" max="52" width="8.625" style="474" hidden="1" customWidth="1" outlineLevel="1"/>
    <col min="53" max="56" width="8.625" style="474" hidden="1" customWidth="1" outlineLevel="2"/>
    <col min="57" max="59" width="8.625" style="214" hidden="1" customWidth="1" outlineLevel="1"/>
    <col min="60" max="60" width="8.625" style="475" hidden="1" customWidth="1" outlineLevel="1"/>
    <col min="61" max="63" width="8.625" style="214" hidden="1" customWidth="1" outlineLevel="1"/>
    <col min="64" max="74" width="8.625" style="214" hidden="1" customWidth="1" outlineLevel="2"/>
    <col min="75" max="75" width="8.625" style="214" hidden="1" customWidth="1" outlineLevel="2" collapsed="1"/>
    <col min="76" max="76" width="17.125" style="214" hidden="1" customWidth="1" outlineLevel="2"/>
    <col min="77" max="79" width="8.625" style="475" hidden="1" customWidth="1" outlineLevel="1"/>
    <col min="80" max="81" width="8.625" style="214" hidden="1" customWidth="1" outlineLevel="1"/>
    <col min="82" max="82" width="8.625" style="475" hidden="1" customWidth="1" outlineLevel="1"/>
    <col min="83" max="85" width="8.625" style="214" hidden="1" customWidth="1" outlineLevel="1"/>
    <col min="86" max="87" width="8.625" style="475" hidden="1" customWidth="1" outlineLevel="1"/>
    <col min="88" max="90" width="8.625" style="214" hidden="1" customWidth="1" outlineLevel="1"/>
    <col min="91" max="92" width="8.625" style="214" hidden="1" customWidth="1" outlineLevel="2"/>
    <col min="93" max="93" width="8.625" style="475" hidden="1" customWidth="1" outlineLevel="2"/>
    <col min="94" max="94" width="8.625" style="214" hidden="1" customWidth="1" outlineLevel="2"/>
    <col min="95" max="95" width="8.625" style="475" hidden="1" customWidth="1" outlineLevel="2"/>
    <col min="96" max="98" width="8.625" style="214" hidden="1" customWidth="1" outlineLevel="2"/>
    <col min="99" max="110" width="8.625" style="214" hidden="1" customWidth="1" outlineLevel="1"/>
    <col min="111" max="111" width="11.375" style="214" hidden="1" customWidth="1" outlineLevel="1"/>
    <col min="112" max="112" width="11.125" style="214" hidden="1" customWidth="1" outlineLevel="1"/>
    <col min="113" max="120" width="8.625" style="214" hidden="1" customWidth="1" outlineLevel="1"/>
    <col min="121" max="121" width="8.625" style="475" hidden="1" customWidth="1" outlineLevel="1"/>
    <col min="122" max="127" width="8.625" style="214" hidden="1" customWidth="1" outlineLevel="1"/>
    <col min="128" max="128" width="6.375" style="255" hidden="1" customWidth="1" outlineLevel="1"/>
    <col min="129" max="129" width="8.875" collapsed="1"/>
  </cols>
  <sheetData>
    <row r="1" spans="1:128" ht="59.25" customHeight="1" thickBot="1" x14ac:dyDescent="0.3">
      <c r="AB1" s="258"/>
      <c r="AC1" s="258"/>
      <c r="AD1" s="258"/>
      <c r="AE1" s="1299" t="s">
        <v>277</v>
      </c>
      <c r="AF1" s="1300"/>
      <c r="AG1" s="1301" t="s">
        <v>207</v>
      </c>
      <c r="AH1" s="1301"/>
      <c r="AI1" s="1301"/>
      <c r="AJ1" s="1301"/>
      <c r="AK1" s="1302"/>
      <c r="AL1" s="1303" t="s">
        <v>279</v>
      </c>
      <c r="AM1" s="1304"/>
      <c r="AN1" s="1304"/>
      <c r="AO1" s="1304"/>
      <c r="AP1" s="1304"/>
      <c r="AQ1" s="1304"/>
      <c r="AR1" s="1304"/>
      <c r="AS1" s="1305" t="s">
        <v>290</v>
      </c>
      <c r="AT1" s="1306"/>
      <c r="AU1" s="1306"/>
      <c r="AV1" s="1306"/>
      <c r="AW1" s="1306"/>
      <c r="AX1" s="1306"/>
      <c r="AY1" s="1306"/>
      <c r="AZ1" s="1306"/>
      <c r="BA1" s="1305" t="s">
        <v>291</v>
      </c>
      <c r="BB1" s="1306"/>
      <c r="BC1" s="1306"/>
      <c r="BD1" s="1307"/>
      <c r="BE1" s="1264" t="s">
        <v>40</v>
      </c>
      <c r="BF1" s="1265"/>
      <c r="BG1" s="1265"/>
      <c r="BH1" s="1265"/>
      <c r="BI1" s="1265"/>
      <c r="BJ1" s="1266"/>
      <c r="BK1" s="1267"/>
      <c r="BL1" s="1268" t="s">
        <v>41</v>
      </c>
      <c r="BM1" s="1269"/>
      <c r="BN1" s="1269"/>
      <c r="BO1" s="1270" t="s">
        <v>42</v>
      </c>
      <c r="BP1" s="1271"/>
      <c r="BQ1" s="1271"/>
      <c r="BR1" s="1271"/>
      <c r="BS1" s="1271"/>
      <c r="BT1" s="1272"/>
      <c r="BU1" s="1272"/>
      <c r="BV1" s="1272"/>
      <c r="BW1" s="1319" t="s">
        <v>44</v>
      </c>
      <c r="BX1" s="1320"/>
      <c r="BY1" s="1275" t="s">
        <v>264</v>
      </c>
      <c r="BZ1" s="1276"/>
      <c r="CA1" s="1277"/>
      <c r="CB1" s="1278" t="s">
        <v>265</v>
      </c>
      <c r="CC1" s="1279"/>
      <c r="CD1" s="1280" t="s">
        <v>45</v>
      </c>
      <c r="CE1" s="1281"/>
      <c r="CF1" s="1282"/>
      <c r="CG1" s="1283" t="s">
        <v>266</v>
      </c>
      <c r="CH1" s="1284"/>
      <c r="CI1" s="1284"/>
      <c r="CJ1" s="1285" t="s">
        <v>267</v>
      </c>
      <c r="CK1" s="1286"/>
      <c r="CL1" s="1286"/>
      <c r="CM1" s="1287" t="s">
        <v>268</v>
      </c>
      <c r="CN1" s="1288"/>
      <c r="CO1" s="1288"/>
      <c r="CP1" s="1288"/>
      <c r="CQ1" s="1288"/>
      <c r="CR1" s="1289" t="s">
        <v>269</v>
      </c>
      <c r="CS1" s="1290"/>
      <c r="CT1" s="1291"/>
      <c r="CU1" s="1292" t="s">
        <v>270</v>
      </c>
      <c r="CV1" s="1293"/>
      <c r="CW1" s="1293"/>
      <c r="CX1" s="1294"/>
      <c r="CY1" s="1294"/>
      <c r="CZ1" s="1294"/>
      <c r="DA1" s="1295"/>
      <c r="DB1" s="1296" t="s">
        <v>301</v>
      </c>
      <c r="DC1" s="1297"/>
      <c r="DD1" s="1273" t="s">
        <v>302</v>
      </c>
      <c r="DE1" s="1298"/>
      <c r="DF1" s="1274"/>
      <c r="DG1" s="1273" t="s">
        <v>47</v>
      </c>
      <c r="DH1" s="1274"/>
      <c r="DI1" s="1262" t="s">
        <v>272</v>
      </c>
      <c r="DJ1" s="260" t="s">
        <v>273</v>
      </c>
      <c r="DK1" s="1308" t="s">
        <v>274</v>
      </c>
      <c r="DL1" s="1309"/>
      <c r="DM1" s="1310"/>
      <c r="DN1" s="1311" t="s">
        <v>303</v>
      </c>
      <c r="DO1" s="1312"/>
      <c r="DP1" s="1313"/>
      <c r="DQ1" s="261" t="s">
        <v>304</v>
      </c>
      <c r="DR1" s="1314" t="s">
        <v>305</v>
      </c>
      <c r="DS1" s="1315"/>
      <c r="DT1" s="1315"/>
      <c r="DU1" s="1316" t="s">
        <v>306</v>
      </c>
      <c r="DV1" s="1317"/>
      <c r="DW1" s="1318"/>
    </row>
    <row r="2" spans="1:128" ht="79.5" customHeight="1" thickBot="1" x14ac:dyDescent="0.3">
      <c r="A2" s="263" t="s">
        <v>1050</v>
      </c>
      <c r="B2" s="263" t="s">
        <v>1542</v>
      </c>
      <c r="C2" s="263" t="s">
        <v>1918</v>
      </c>
      <c r="D2" s="263" t="s">
        <v>1855</v>
      </c>
      <c r="E2" s="263" t="s">
        <v>1856</v>
      </c>
      <c r="F2" s="263" t="s">
        <v>132</v>
      </c>
      <c r="G2" s="264" t="s">
        <v>2834</v>
      </c>
      <c r="H2" s="265" t="s">
        <v>183</v>
      </c>
      <c r="I2" s="245" t="s">
        <v>184</v>
      </c>
      <c r="J2" s="245" t="s">
        <v>1917</v>
      </c>
      <c r="K2" s="245" t="s">
        <v>1718</v>
      </c>
      <c r="L2" s="245" t="s">
        <v>1720</v>
      </c>
      <c r="M2" s="245" t="s">
        <v>480</v>
      </c>
      <c r="N2" s="245" t="s">
        <v>1719</v>
      </c>
      <c r="O2" s="245" t="s">
        <v>1721</v>
      </c>
      <c r="P2" s="245" t="s">
        <v>185</v>
      </c>
      <c r="Q2" s="245" t="s">
        <v>186</v>
      </c>
      <c r="R2" s="245" t="s">
        <v>187</v>
      </c>
      <c r="S2" s="266" t="s">
        <v>188</v>
      </c>
      <c r="T2" s="266" t="s">
        <v>1936</v>
      </c>
      <c r="U2" s="247" t="s">
        <v>189</v>
      </c>
      <c r="V2" s="264" t="s">
        <v>2833</v>
      </c>
      <c r="W2" s="267" t="s">
        <v>1915</v>
      </c>
      <c r="X2" s="267" t="s">
        <v>723</v>
      </c>
      <c r="Y2" s="267" t="s">
        <v>276</v>
      </c>
      <c r="Z2" s="570" t="s">
        <v>2848</v>
      </c>
      <c r="AA2" s="1217" t="s">
        <v>2845</v>
      </c>
      <c r="AB2" s="1217" t="s">
        <v>2846</v>
      </c>
      <c r="AC2" s="571" t="s">
        <v>1070</v>
      </c>
      <c r="AD2" s="221" t="s">
        <v>1080</v>
      </c>
      <c r="AE2" s="219">
        <v>1122</v>
      </c>
      <c r="AF2" s="268">
        <v>1232</v>
      </c>
      <c r="AG2" s="269" t="s">
        <v>200</v>
      </c>
      <c r="AH2" s="270" t="s">
        <v>202</v>
      </c>
      <c r="AI2" s="270" t="s">
        <v>203</v>
      </c>
      <c r="AJ2" s="270" t="s">
        <v>204</v>
      </c>
      <c r="AK2" s="272" t="s">
        <v>278</v>
      </c>
      <c r="AL2" s="273" t="s">
        <v>208</v>
      </c>
      <c r="AM2" s="270" t="s">
        <v>209</v>
      </c>
      <c r="AN2" s="270" t="s">
        <v>210</v>
      </c>
      <c r="AO2" s="270" t="s">
        <v>211</v>
      </c>
      <c r="AP2" s="274" t="s">
        <v>212</v>
      </c>
      <c r="AQ2" s="275" t="s">
        <v>213</v>
      </c>
      <c r="AR2" s="271" t="s">
        <v>214</v>
      </c>
      <c r="AS2" s="276" t="s">
        <v>281</v>
      </c>
      <c r="AT2" s="270" t="s">
        <v>282</v>
      </c>
      <c r="AU2" s="277" t="s">
        <v>283</v>
      </c>
      <c r="AV2" s="270" t="s">
        <v>284</v>
      </c>
      <c r="AW2" s="270" t="s">
        <v>285</v>
      </c>
      <c r="AX2" s="274" t="s">
        <v>286</v>
      </c>
      <c r="AY2" s="275" t="s">
        <v>287</v>
      </c>
      <c r="AZ2" s="278" t="s">
        <v>288</v>
      </c>
      <c r="BA2" s="276" t="s">
        <v>292</v>
      </c>
      <c r="BB2" s="270" t="s">
        <v>293</v>
      </c>
      <c r="BC2" s="270" t="s">
        <v>294</v>
      </c>
      <c r="BD2" s="270" t="s">
        <v>295</v>
      </c>
      <c r="BE2" s="273" t="s">
        <v>215</v>
      </c>
      <c r="BF2" s="270" t="s">
        <v>216</v>
      </c>
      <c r="BG2" s="270" t="s">
        <v>217</v>
      </c>
      <c r="BH2" s="279" t="s">
        <v>218</v>
      </c>
      <c r="BI2" s="277" t="s">
        <v>219</v>
      </c>
      <c r="BJ2" s="277" t="s">
        <v>220</v>
      </c>
      <c r="BK2" s="280">
        <v>32114</v>
      </c>
      <c r="BL2" s="276" t="s">
        <v>221</v>
      </c>
      <c r="BM2" s="270" t="s">
        <v>222</v>
      </c>
      <c r="BN2" s="270" t="s">
        <v>223</v>
      </c>
      <c r="BO2" s="273" t="s">
        <v>224</v>
      </c>
      <c r="BP2" s="270" t="s">
        <v>225</v>
      </c>
      <c r="BQ2" s="270" t="s">
        <v>226</v>
      </c>
      <c r="BR2" s="88" t="s">
        <v>227</v>
      </c>
      <c r="BS2" s="114" t="s">
        <v>228</v>
      </c>
      <c r="BT2" s="270" t="s">
        <v>229</v>
      </c>
      <c r="BU2" s="270" t="s">
        <v>230</v>
      </c>
      <c r="BV2" s="270" t="s">
        <v>231</v>
      </c>
      <c r="BW2" s="273" t="s">
        <v>232</v>
      </c>
      <c r="BX2" s="281" t="s">
        <v>233</v>
      </c>
      <c r="BY2" s="282" t="s">
        <v>234</v>
      </c>
      <c r="BZ2" s="279" t="s">
        <v>235</v>
      </c>
      <c r="CA2" s="283" t="s">
        <v>236</v>
      </c>
      <c r="CB2" s="284" t="s">
        <v>237</v>
      </c>
      <c r="CC2" s="277" t="s">
        <v>238</v>
      </c>
      <c r="CD2" s="285" t="s">
        <v>1105</v>
      </c>
      <c r="CE2" s="276" t="s">
        <v>239</v>
      </c>
      <c r="CF2" s="271" t="s">
        <v>240</v>
      </c>
      <c r="CG2" s="273" t="s">
        <v>241</v>
      </c>
      <c r="CH2" s="279" t="s">
        <v>242</v>
      </c>
      <c r="CI2" s="279" t="s">
        <v>243</v>
      </c>
      <c r="CJ2" s="286" t="s">
        <v>296</v>
      </c>
      <c r="CK2" s="286" t="s">
        <v>297</v>
      </c>
      <c r="CL2" s="287" t="s">
        <v>298</v>
      </c>
      <c r="CM2" s="273" t="s">
        <v>244</v>
      </c>
      <c r="CN2" s="270" t="s">
        <v>245</v>
      </c>
      <c r="CO2" s="279" t="s">
        <v>246</v>
      </c>
      <c r="CP2" s="275" t="s">
        <v>247</v>
      </c>
      <c r="CQ2" s="285" t="s">
        <v>1106</v>
      </c>
      <c r="CR2" s="273" t="s">
        <v>248</v>
      </c>
      <c r="CS2" s="270" t="s">
        <v>249</v>
      </c>
      <c r="CT2" s="281" t="s">
        <v>250</v>
      </c>
      <c r="CU2" s="276" t="s">
        <v>251</v>
      </c>
      <c r="CV2" s="270" t="s">
        <v>252</v>
      </c>
      <c r="CW2" s="274" t="s">
        <v>253</v>
      </c>
      <c r="CX2" s="270" t="s">
        <v>254</v>
      </c>
      <c r="CY2" s="270" t="s">
        <v>299</v>
      </c>
      <c r="CZ2" s="274" t="s">
        <v>300</v>
      </c>
      <c r="DA2" s="281">
        <v>4127</v>
      </c>
      <c r="DB2" s="276">
        <v>4141</v>
      </c>
      <c r="DC2" s="288">
        <v>4143</v>
      </c>
      <c r="DD2" s="289">
        <v>4151</v>
      </c>
      <c r="DE2" s="290">
        <v>4152</v>
      </c>
      <c r="DF2" s="291">
        <v>4153</v>
      </c>
      <c r="DG2" s="274">
        <v>4134</v>
      </c>
      <c r="DH2" s="272">
        <v>4135</v>
      </c>
      <c r="DI2" s="1248" t="s">
        <v>257</v>
      </c>
      <c r="DJ2" s="1237" t="s">
        <v>260</v>
      </c>
      <c r="DK2" s="1249" t="s">
        <v>261</v>
      </c>
      <c r="DL2" s="1238" t="s">
        <v>262</v>
      </c>
      <c r="DM2" s="1250" t="s">
        <v>263</v>
      </c>
      <c r="DN2" s="1237">
        <v>8331</v>
      </c>
      <c r="DO2" s="1251">
        <v>8332</v>
      </c>
      <c r="DP2" s="1247">
        <v>8333</v>
      </c>
      <c r="DQ2" s="1252">
        <v>8351</v>
      </c>
      <c r="DR2" s="1237">
        <v>8341</v>
      </c>
      <c r="DS2" s="1237">
        <v>8342</v>
      </c>
      <c r="DT2" s="1248">
        <v>8343</v>
      </c>
      <c r="DU2" s="1248">
        <v>8361</v>
      </c>
      <c r="DV2" s="1248">
        <v>8362</v>
      </c>
      <c r="DW2" s="1248">
        <v>8363</v>
      </c>
      <c r="DX2" s="263" t="s">
        <v>2853</v>
      </c>
    </row>
    <row r="3" spans="1:128" ht="47.25" x14ac:dyDescent="0.25">
      <c r="A3" s="92">
        <v>63</v>
      </c>
      <c r="B3" s="92"/>
      <c r="C3" s="92" t="s">
        <v>108</v>
      </c>
      <c r="D3" s="92" t="s">
        <v>3077</v>
      </c>
      <c r="E3" s="92"/>
      <c r="F3" s="92"/>
      <c r="G3" s="361" t="s">
        <v>382</v>
      </c>
      <c r="H3" s="393" t="s">
        <v>1540</v>
      </c>
      <c r="I3" s="568">
        <v>0.40972222222222227</v>
      </c>
      <c r="J3" s="394"/>
      <c r="K3" s="367">
        <v>3</v>
      </c>
      <c r="L3" s="367" t="s">
        <v>5</v>
      </c>
      <c r="M3" s="367"/>
      <c r="N3" s="368">
        <v>1</v>
      </c>
      <c r="O3" s="368" t="s">
        <v>4</v>
      </c>
      <c r="P3" s="369"/>
      <c r="Q3" s="369">
        <v>1</v>
      </c>
      <c r="R3" s="369">
        <v>0</v>
      </c>
      <c r="S3" s="424" t="s">
        <v>356</v>
      </c>
      <c r="T3" s="579"/>
      <c r="U3" s="387" t="s">
        <v>93</v>
      </c>
      <c r="V3" s="388" t="s">
        <v>80</v>
      </c>
      <c r="W3" s="426" t="str">
        <f>IFERROR(IF(Z3="Разговор по телефону",VLOOKUP(CONCATENATE($G3,"-",$Q3,"-",$R3),'Sound files'!$A$2:$E$213,3,FALSE),IF(Z3="Встреча",IF(VALUE(R3)=0,VLOOKUP(CONCATENATE($G3,"-",$Q3,"-",$R3),'Video files'!$A$2:$D$73,4,FALSE),IF(VALUE(R3)=1,VLOOKUP(CONCATENATE($G3,"-",$Q3,"-",$R3),'Video files'!$B$2:$E$73,4,FALSE),"-")),"-")),"нет")</f>
        <v>E1.3.1_1.wav</v>
      </c>
      <c r="X3" s="426"/>
      <c r="Y3" s="426"/>
      <c r="Z3" s="367" t="s">
        <v>134</v>
      </c>
      <c r="AA3" s="367"/>
      <c r="AB3" s="387"/>
      <c r="AC3" s="387"/>
      <c r="AD3" s="387"/>
      <c r="AE3" s="396"/>
      <c r="AF3" s="397"/>
      <c r="AG3" s="398"/>
      <c r="AH3" s="399"/>
      <c r="AI3" s="399"/>
      <c r="AJ3" s="399"/>
      <c r="AK3" s="400"/>
      <c r="AL3" s="396"/>
      <c r="AM3" s="399"/>
      <c r="AN3" s="399"/>
      <c r="AO3" s="399"/>
      <c r="AP3" s="399"/>
      <c r="AQ3" s="399"/>
      <c r="AR3" s="400"/>
      <c r="AS3" s="398"/>
      <c r="AT3" s="399"/>
      <c r="AU3" s="399"/>
      <c r="AV3" s="399"/>
      <c r="AW3" s="399"/>
      <c r="AX3" s="399"/>
      <c r="AY3" s="399"/>
      <c r="AZ3" s="400"/>
      <c r="BA3" s="401"/>
      <c r="BB3" s="401"/>
      <c r="BC3" s="401"/>
      <c r="BD3" s="401"/>
      <c r="BE3" s="402"/>
      <c r="BF3" s="403"/>
      <c r="BG3" s="403"/>
      <c r="BH3" s="404"/>
      <c r="BI3" s="403"/>
      <c r="BJ3" s="405"/>
      <c r="BK3" s="406"/>
      <c r="BL3" s="407"/>
      <c r="BM3" s="403"/>
      <c r="BN3" s="403"/>
      <c r="BO3" s="402"/>
      <c r="BP3" s="403"/>
      <c r="BQ3" s="403"/>
      <c r="BR3" s="403"/>
      <c r="BS3" s="405"/>
      <c r="BT3" s="403"/>
      <c r="BU3" s="403"/>
      <c r="BV3" s="403"/>
      <c r="BW3" s="402"/>
      <c r="BX3" s="406"/>
      <c r="BY3" s="408"/>
      <c r="BZ3" s="404"/>
      <c r="CA3" s="409"/>
      <c r="CB3" s="402"/>
      <c r="CC3" s="403"/>
      <c r="CD3" s="410"/>
      <c r="CE3" s="407"/>
      <c r="CF3" s="405"/>
      <c r="CG3" s="402"/>
      <c r="CH3" s="404"/>
      <c r="CI3" s="404"/>
      <c r="CJ3" s="407"/>
      <c r="CK3" s="403"/>
      <c r="CL3" s="403"/>
      <c r="CM3" s="402"/>
      <c r="CN3" s="403"/>
      <c r="CO3" s="404"/>
      <c r="CP3" s="403"/>
      <c r="CQ3" s="410"/>
      <c r="CR3" s="402"/>
      <c r="CS3" s="403"/>
      <c r="CT3" s="406"/>
      <c r="CU3" s="407"/>
      <c r="CV3" s="403"/>
      <c r="CW3" s="403"/>
      <c r="CX3" s="405"/>
      <c r="CY3" s="405"/>
      <c r="CZ3" s="405"/>
      <c r="DA3" s="406"/>
      <c r="DB3" s="407"/>
      <c r="DC3" s="411"/>
      <c r="DD3" s="402"/>
      <c r="DE3" s="407"/>
      <c r="DF3" s="412"/>
      <c r="DG3" s="403"/>
      <c r="DH3" s="405"/>
      <c r="DI3" s="407"/>
      <c r="DJ3" s="402"/>
      <c r="DK3" s="407"/>
      <c r="DL3" s="403"/>
      <c r="DM3" s="405"/>
      <c r="DN3" s="402"/>
      <c r="DO3" s="403"/>
      <c r="DP3" s="1244"/>
      <c r="DQ3" s="408"/>
      <c r="DR3" s="402"/>
      <c r="DS3" s="403"/>
      <c r="DT3" s="407"/>
      <c r="DU3" s="407"/>
      <c r="DV3" s="411"/>
      <c r="DW3" s="406"/>
      <c r="DX3" s="92"/>
    </row>
    <row r="4" spans="1:128" ht="47.25" x14ac:dyDescent="0.25">
      <c r="A4" s="104">
        <v>64</v>
      </c>
      <c r="B4" s="104"/>
      <c r="C4" s="104" t="s">
        <v>108</v>
      </c>
      <c r="D4" s="104" t="s">
        <v>1916</v>
      </c>
      <c r="E4" s="104"/>
      <c r="F4" s="104"/>
      <c r="G4" s="318" t="s">
        <v>382</v>
      </c>
      <c r="H4" s="390" t="s">
        <v>1540</v>
      </c>
      <c r="I4" s="320"/>
      <c r="J4" s="321"/>
      <c r="K4" s="231">
        <v>1</v>
      </c>
      <c r="L4" s="231" t="s">
        <v>4</v>
      </c>
      <c r="M4" s="231"/>
      <c r="N4" s="322">
        <v>3</v>
      </c>
      <c r="O4" s="322" t="s">
        <v>5</v>
      </c>
      <c r="P4" s="322"/>
      <c r="Q4" s="322">
        <v>1</v>
      </c>
      <c r="R4" s="322">
        <v>1</v>
      </c>
      <c r="S4" s="298" t="s">
        <v>384</v>
      </c>
      <c r="T4" s="574"/>
      <c r="U4" s="233" t="s">
        <v>93</v>
      </c>
      <c r="V4" s="385" t="s">
        <v>80</v>
      </c>
      <c r="W4" s="190" t="str">
        <f>IFERROR(IF(Z4="Разговор по телефону",VLOOKUP(CONCATENATE($G4,"-",$Q4,"-",$R4),'Sound files'!$A$2:$E$213,3,FALSE),IF(Z4="Встреча",IF(VALUE(R4)=0,VLOOKUP(CONCATENATE($G4,"-",$Q4,"-",$R4),'Video files'!$A$2:$D$73,4,FALSE),IF(VALUE(R4)=1,VLOOKUP(CONCATENATE($G4,"-",$Q4,"-",$R4),'Video files'!$B$2:$E$73,4,FALSE),"-")),"-")),"нет")</f>
        <v>нет</v>
      </c>
      <c r="X4" s="190"/>
      <c r="Y4" s="190"/>
      <c r="Z4" s="231" t="s">
        <v>134</v>
      </c>
      <c r="AA4" s="231"/>
      <c r="AB4" s="233"/>
      <c r="AC4" s="233"/>
      <c r="AD4" s="233"/>
      <c r="AE4" s="396"/>
      <c r="AF4" s="397"/>
      <c r="AG4" s="398"/>
      <c r="AH4" s="399"/>
      <c r="AI4" s="399"/>
      <c r="AJ4" s="399"/>
      <c r="AK4" s="400"/>
      <c r="AL4" s="396"/>
      <c r="AM4" s="399"/>
      <c r="AN4" s="399"/>
      <c r="AO4" s="399"/>
      <c r="AP4" s="399"/>
      <c r="AQ4" s="399"/>
      <c r="AR4" s="400"/>
      <c r="AS4" s="398"/>
      <c r="AT4" s="399"/>
      <c r="AU4" s="399"/>
      <c r="AV4" s="399"/>
      <c r="AW4" s="399"/>
      <c r="AX4" s="399"/>
      <c r="AY4" s="399"/>
      <c r="AZ4" s="400"/>
      <c r="BA4" s="401"/>
      <c r="BB4" s="401"/>
      <c r="BC4" s="401"/>
      <c r="BD4" s="401"/>
      <c r="BE4" s="402"/>
      <c r="BF4" s="403"/>
      <c r="BG4" s="403"/>
      <c r="BH4" s="404"/>
      <c r="BI4" s="403"/>
      <c r="BJ4" s="405"/>
      <c r="BK4" s="406"/>
      <c r="BL4" s="407"/>
      <c r="BM4" s="403"/>
      <c r="BN4" s="403"/>
      <c r="BO4" s="402"/>
      <c r="BP4" s="403"/>
      <c r="BQ4" s="403"/>
      <c r="BR4" s="403"/>
      <c r="BS4" s="405"/>
      <c r="BT4" s="403"/>
      <c r="BU4" s="403"/>
      <c r="BV4" s="403"/>
      <c r="BW4" s="402"/>
      <c r="BX4" s="406"/>
      <c r="BY4" s="408"/>
      <c r="BZ4" s="404"/>
      <c r="CA4" s="409"/>
      <c r="CB4" s="402"/>
      <c r="CC4" s="403"/>
      <c r="CD4" s="410"/>
      <c r="CE4" s="407"/>
      <c r="CF4" s="405"/>
      <c r="CG4" s="402"/>
      <c r="CH4" s="404"/>
      <c r="CI4" s="404"/>
      <c r="CJ4" s="407"/>
      <c r="CK4" s="403"/>
      <c r="CL4" s="403"/>
      <c r="CM4" s="402"/>
      <c r="CN4" s="403"/>
      <c r="CO4" s="404"/>
      <c r="CP4" s="403"/>
      <c r="CQ4" s="410"/>
      <c r="CR4" s="402"/>
      <c r="CS4" s="403"/>
      <c r="CT4" s="406"/>
      <c r="CU4" s="407"/>
      <c r="CV4" s="403"/>
      <c r="CW4" s="403"/>
      <c r="CX4" s="405"/>
      <c r="CY4" s="405"/>
      <c r="CZ4" s="405"/>
      <c r="DA4" s="406"/>
      <c r="DB4" s="407"/>
      <c r="DC4" s="411"/>
      <c r="DD4" s="402"/>
      <c r="DE4" s="407"/>
      <c r="DF4" s="412"/>
      <c r="DG4" s="403"/>
      <c r="DH4" s="405"/>
      <c r="DI4" s="407"/>
      <c r="DJ4" s="402"/>
      <c r="DK4" s="407"/>
      <c r="DL4" s="403"/>
      <c r="DM4" s="405"/>
      <c r="DN4" s="402"/>
      <c r="DO4" s="403"/>
      <c r="DP4" s="1244"/>
      <c r="DQ4" s="408"/>
      <c r="DR4" s="402"/>
      <c r="DS4" s="403"/>
      <c r="DT4" s="407"/>
      <c r="DU4" s="407"/>
      <c r="DV4" s="411"/>
      <c r="DW4" s="406"/>
      <c r="DX4" s="104"/>
    </row>
    <row r="5" spans="1:128" ht="47.25" x14ac:dyDescent="0.25">
      <c r="A5" s="104">
        <v>65</v>
      </c>
      <c r="B5" s="104"/>
      <c r="C5" s="104" t="s">
        <v>108</v>
      </c>
      <c r="D5" s="104" t="s">
        <v>1916</v>
      </c>
      <c r="E5" s="104"/>
      <c r="F5" s="104"/>
      <c r="G5" s="318" t="s">
        <v>382</v>
      </c>
      <c r="H5" s="390" t="s">
        <v>1540</v>
      </c>
      <c r="I5" s="320"/>
      <c r="J5" s="321"/>
      <c r="K5" s="231">
        <v>1</v>
      </c>
      <c r="L5" s="231" t="s">
        <v>4</v>
      </c>
      <c r="M5" s="231"/>
      <c r="N5" s="322">
        <v>3</v>
      </c>
      <c r="O5" s="322" t="s">
        <v>5</v>
      </c>
      <c r="P5" s="322"/>
      <c r="Q5" s="322">
        <v>1</v>
      </c>
      <c r="R5" s="322">
        <v>2</v>
      </c>
      <c r="S5" s="298" t="s">
        <v>385</v>
      </c>
      <c r="T5" s="574"/>
      <c r="U5" s="233" t="s">
        <v>93</v>
      </c>
      <c r="V5" s="385" t="s">
        <v>80</v>
      </c>
      <c r="W5" s="190" t="str">
        <f>IFERROR(IF(Z5="Разговор по телефону",VLOOKUP(CONCATENATE($G5,"-",$Q5,"-",$R5),'Sound files'!$A$2:$E$213,3,FALSE),IF(Z5="Встреча",IF(VALUE(R5)=0,VLOOKUP(CONCATENATE($G5,"-",$Q5,"-",$R5),'Video files'!$A$2:$D$73,4,FALSE),IF(VALUE(R5)=1,VLOOKUP(CONCATENATE($G5,"-",$Q5,"-",$R5),'Video files'!$B$2:$E$73,4,FALSE),"-")),"-")),"нет")</f>
        <v>нет</v>
      </c>
      <c r="X5" s="190"/>
      <c r="Y5" s="190"/>
      <c r="Z5" s="231" t="s">
        <v>134</v>
      </c>
      <c r="AA5" s="231"/>
      <c r="AB5" s="233"/>
      <c r="AC5" s="233"/>
      <c r="AD5" s="233"/>
      <c r="AE5" s="396"/>
      <c r="AF5" s="397"/>
      <c r="AG5" s="398"/>
      <c r="AH5" s="399"/>
      <c r="AI5" s="399"/>
      <c r="AJ5" s="399"/>
      <c r="AK5" s="400"/>
      <c r="AL5" s="396"/>
      <c r="AM5" s="399"/>
      <c r="AN5" s="399"/>
      <c r="AO5" s="399"/>
      <c r="AP5" s="399"/>
      <c r="AQ5" s="399"/>
      <c r="AR5" s="400"/>
      <c r="AS5" s="398"/>
      <c r="AT5" s="399"/>
      <c r="AU5" s="399"/>
      <c r="AV5" s="399"/>
      <c r="AW5" s="399"/>
      <c r="AX5" s="399"/>
      <c r="AY5" s="399"/>
      <c r="AZ5" s="400"/>
      <c r="BA5" s="401"/>
      <c r="BB5" s="401"/>
      <c r="BC5" s="401"/>
      <c r="BD5" s="401"/>
      <c r="BE5" s="402"/>
      <c r="BF5" s="403"/>
      <c r="BG5" s="403"/>
      <c r="BH5" s="404"/>
      <c r="BI5" s="403"/>
      <c r="BJ5" s="405"/>
      <c r="BK5" s="406"/>
      <c r="BL5" s="407"/>
      <c r="BM5" s="403"/>
      <c r="BN5" s="403"/>
      <c r="BO5" s="402"/>
      <c r="BP5" s="403"/>
      <c r="BQ5" s="403"/>
      <c r="BR5" s="403"/>
      <c r="BS5" s="405"/>
      <c r="BT5" s="403"/>
      <c r="BU5" s="403"/>
      <c r="BV5" s="403"/>
      <c r="BW5" s="402"/>
      <c r="BX5" s="406"/>
      <c r="BY5" s="408"/>
      <c r="BZ5" s="404"/>
      <c r="CA5" s="409"/>
      <c r="CB5" s="402"/>
      <c r="CC5" s="403"/>
      <c r="CD5" s="410"/>
      <c r="CE5" s="407"/>
      <c r="CF5" s="405"/>
      <c r="CG5" s="402"/>
      <c r="CH5" s="404"/>
      <c r="CI5" s="404"/>
      <c r="CJ5" s="407"/>
      <c r="CK5" s="403"/>
      <c r="CL5" s="403"/>
      <c r="CM5" s="402"/>
      <c r="CN5" s="403"/>
      <c r="CO5" s="404"/>
      <c r="CP5" s="403"/>
      <c r="CQ5" s="410"/>
      <c r="CR5" s="402"/>
      <c r="CS5" s="403"/>
      <c r="CT5" s="406"/>
      <c r="CU5" s="407"/>
      <c r="CV5" s="403"/>
      <c r="CW5" s="403"/>
      <c r="CX5" s="405"/>
      <c r="CY5" s="405"/>
      <c r="CZ5" s="405"/>
      <c r="DA5" s="406"/>
      <c r="DB5" s="407"/>
      <c r="DC5" s="411"/>
      <c r="DD5" s="402"/>
      <c r="DE5" s="407"/>
      <c r="DF5" s="412"/>
      <c r="DG5" s="403"/>
      <c r="DH5" s="405"/>
      <c r="DI5" s="407"/>
      <c r="DJ5" s="402"/>
      <c r="DK5" s="407"/>
      <c r="DL5" s="403"/>
      <c r="DM5" s="405"/>
      <c r="DN5" s="402"/>
      <c r="DO5" s="403"/>
      <c r="DP5" s="1244"/>
      <c r="DQ5" s="408"/>
      <c r="DR5" s="402"/>
      <c r="DS5" s="403"/>
      <c r="DT5" s="407"/>
      <c r="DU5" s="407"/>
      <c r="DV5" s="411"/>
      <c r="DW5" s="406"/>
      <c r="DX5" s="104"/>
    </row>
    <row r="6" spans="1:128" ht="47.25" x14ac:dyDescent="0.25">
      <c r="A6" s="104">
        <v>66</v>
      </c>
      <c r="B6" s="104"/>
      <c r="C6" s="104" t="s">
        <v>108</v>
      </c>
      <c r="D6" s="104" t="s">
        <v>1916</v>
      </c>
      <c r="E6" s="104"/>
      <c r="F6" s="104"/>
      <c r="G6" s="318" t="s">
        <v>382</v>
      </c>
      <c r="H6" s="390" t="s">
        <v>1540</v>
      </c>
      <c r="I6" s="320"/>
      <c r="J6" s="321"/>
      <c r="K6" s="231">
        <v>1</v>
      </c>
      <c r="L6" s="231" t="s">
        <v>4</v>
      </c>
      <c r="M6" s="231"/>
      <c r="N6" s="322">
        <v>3</v>
      </c>
      <c r="O6" s="322" t="s">
        <v>5</v>
      </c>
      <c r="P6" s="322"/>
      <c r="Q6" s="322">
        <v>1</v>
      </c>
      <c r="R6" s="322">
        <v>3</v>
      </c>
      <c r="S6" s="298" t="s">
        <v>386</v>
      </c>
      <c r="T6" s="574"/>
      <c r="U6" s="233" t="s">
        <v>93</v>
      </c>
      <c r="V6" s="385" t="s">
        <v>80</v>
      </c>
      <c r="W6" s="190" t="str">
        <f>IFERROR(IF(Z6="Разговор по телефону",VLOOKUP(CONCATENATE($G6,"-",$Q6,"-",$R6),'Sound files'!$A$2:$E$213,3,FALSE),IF(Z6="Встреча",IF(VALUE(R6)=0,VLOOKUP(CONCATENATE($G6,"-",$Q6,"-",$R6),'Video files'!$A$2:$D$73,4,FALSE),IF(VALUE(R6)=1,VLOOKUP(CONCATENATE($G6,"-",$Q6,"-",$R6),'Video files'!$B$2:$E$73,4,FALSE),"-")),"-")),"нет")</f>
        <v>нет</v>
      </c>
      <c r="X6" s="190"/>
      <c r="Y6" s="190"/>
      <c r="Z6" s="231" t="s">
        <v>134</v>
      </c>
      <c r="AA6" s="231"/>
      <c r="AB6" s="233"/>
      <c r="AC6" s="233"/>
      <c r="AD6" s="233"/>
      <c r="AE6" s="396"/>
      <c r="AF6" s="397"/>
      <c r="AG6" s="398"/>
      <c r="AH6" s="399"/>
      <c r="AI6" s="399"/>
      <c r="AJ6" s="399"/>
      <c r="AK6" s="400"/>
      <c r="AL6" s="396"/>
      <c r="AM6" s="399"/>
      <c r="AN6" s="399"/>
      <c r="AO6" s="399"/>
      <c r="AP6" s="399"/>
      <c r="AQ6" s="399"/>
      <c r="AR6" s="400"/>
      <c r="AS6" s="398"/>
      <c r="AT6" s="399"/>
      <c r="AU6" s="399"/>
      <c r="AV6" s="399"/>
      <c r="AW6" s="399"/>
      <c r="AX6" s="399"/>
      <c r="AY6" s="399"/>
      <c r="AZ6" s="400"/>
      <c r="BA6" s="401"/>
      <c r="BB6" s="401"/>
      <c r="BC6" s="401"/>
      <c r="BD6" s="401"/>
      <c r="BE6" s="402"/>
      <c r="BF6" s="403"/>
      <c r="BG6" s="403"/>
      <c r="BH6" s="404"/>
      <c r="BI6" s="403"/>
      <c r="BJ6" s="405"/>
      <c r="BK6" s="406"/>
      <c r="BL6" s="407"/>
      <c r="BM6" s="403"/>
      <c r="BN6" s="403"/>
      <c r="BO6" s="402"/>
      <c r="BP6" s="403"/>
      <c r="BQ6" s="403"/>
      <c r="BR6" s="403"/>
      <c r="BS6" s="405"/>
      <c r="BT6" s="403"/>
      <c r="BU6" s="403"/>
      <c r="BV6" s="403"/>
      <c r="BW6" s="402"/>
      <c r="BX6" s="406"/>
      <c r="BY6" s="408"/>
      <c r="BZ6" s="404"/>
      <c r="CA6" s="409"/>
      <c r="CB6" s="402"/>
      <c r="CC6" s="403"/>
      <c r="CD6" s="410"/>
      <c r="CE6" s="407"/>
      <c r="CF6" s="405"/>
      <c r="CG6" s="402"/>
      <c r="CH6" s="404"/>
      <c r="CI6" s="404"/>
      <c r="CJ6" s="407"/>
      <c r="CK6" s="403"/>
      <c r="CL6" s="403"/>
      <c r="CM6" s="402"/>
      <c r="CN6" s="403"/>
      <c r="CO6" s="404"/>
      <c r="CP6" s="403"/>
      <c r="CQ6" s="410"/>
      <c r="CR6" s="402"/>
      <c r="CS6" s="403"/>
      <c r="CT6" s="406"/>
      <c r="CU6" s="407"/>
      <c r="CV6" s="403"/>
      <c r="CW6" s="403"/>
      <c r="CX6" s="405"/>
      <c r="CY6" s="405"/>
      <c r="CZ6" s="405"/>
      <c r="DA6" s="406"/>
      <c r="DB6" s="407"/>
      <c r="DC6" s="411"/>
      <c r="DD6" s="402"/>
      <c r="DE6" s="407"/>
      <c r="DF6" s="412"/>
      <c r="DG6" s="403"/>
      <c r="DH6" s="405"/>
      <c r="DI6" s="407"/>
      <c r="DJ6" s="402"/>
      <c r="DK6" s="407"/>
      <c r="DL6" s="403"/>
      <c r="DM6" s="405"/>
      <c r="DN6" s="402"/>
      <c r="DO6" s="403"/>
      <c r="DP6" s="1244"/>
      <c r="DQ6" s="408"/>
      <c r="DR6" s="402"/>
      <c r="DS6" s="403"/>
      <c r="DT6" s="407"/>
      <c r="DU6" s="407"/>
      <c r="DV6" s="411"/>
      <c r="DW6" s="406"/>
      <c r="DX6" s="104"/>
    </row>
    <row r="7" spans="1:128" ht="63" x14ac:dyDescent="0.25">
      <c r="A7" s="104">
        <v>67</v>
      </c>
      <c r="B7" s="104"/>
      <c r="C7" s="104" t="s">
        <v>108</v>
      </c>
      <c r="D7" s="104" t="s">
        <v>1916</v>
      </c>
      <c r="E7" s="104"/>
      <c r="F7" s="104"/>
      <c r="G7" s="318" t="s">
        <v>382</v>
      </c>
      <c r="H7" s="390" t="s">
        <v>1540</v>
      </c>
      <c r="I7" s="320"/>
      <c r="J7" s="321"/>
      <c r="K7" s="231">
        <v>3</v>
      </c>
      <c r="L7" s="231" t="s">
        <v>5</v>
      </c>
      <c r="M7" s="231"/>
      <c r="N7" s="322">
        <v>1</v>
      </c>
      <c r="O7" s="322" t="s">
        <v>4</v>
      </c>
      <c r="P7" s="322"/>
      <c r="Q7" s="322">
        <v>2</v>
      </c>
      <c r="R7" s="322">
        <v>0</v>
      </c>
      <c r="S7" s="298" t="s">
        <v>387</v>
      </c>
      <c r="T7" s="574"/>
      <c r="U7" s="233" t="s">
        <v>93</v>
      </c>
      <c r="V7" s="385" t="s">
        <v>80</v>
      </c>
      <c r="W7" s="190" t="str">
        <f>IFERROR(IF(Z7="Разговор по телефону",VLOOKUP(CONCATENATE($G7,"-",$Q7,"-",$R7),'Sound files'!$A$2:$E$213,3,FALSE),IF(Z7="Встреча",IF(VALUE(R7)=0,VLOOKUP(CONCATENATE($G7,"-",$Q7,"-",$R7),'Video files'!$A$2:$D$73,4,FALSE),IF(VALUE(R7)=1,VLOOKUP(CONCATENATE($G7,"-",$Q7,"-",$R7),'Video files'!$B$2:$E$73,4,FALSE),"-")),"-")),"нет")</f>
        <v>E1.3.1_2.wav</v>
      </c>
      <c r="X7" s="190"/>
      <c r="Y7" s="190"/>
      <c r="Z7" s="231" t="s">
        <v>134</v>
      </c>
      <c r="AA7" s="231"/>
      <c r="AB7" s="233"/>
      <c r="AC7" s="233"/>
      <c r="AD7" s="233"/>
      <c r="AE7" s="396"/>
      <c r="AF7" s="397"/>
      <c r="AG7" s="398"/>
      <c r="AH7" s="399"/>
      <c r="AI7" s="399"/>
      <c r="AJ7" s="399"/>
      <c r="AK7" s="400"/>
      <c r="AL7" s="396"/>
      <c r="AM7" s="399"/>
      <c r="AN7" s="399"/>
      <c r="AO7" s="399"/>
      <c r="AP7" s="399"/>
      <c r="AQ7" s="399"/>
      <c r="AR7" s="400"/>
      <c r="AS7" s="398"/>
      <c r="AT7" s="399"/>
      <c r="AU7" s="399"/>
      <c r="AV7" s="399"/>
      <c r="AW7" s="399"/>
      <c r="AX7" s="399"/>
      <c r="AY7" s="399"/>
      <c r="AZ7" s="400"/>
      <c r="BA7" s="401"/>
      <c r="BB7" s="401"/>
      <c r="BC7" s="401"/>
      <c r="BD7" s="401"/>
      <c r="BE7" s="402"/>
      <c r="BF7" s="403"/>
      <c r="BG7" s="403"/>
      <c r="BH7" s="404"/>
      <c r="BI7" s="403"/>
      <c r="BJ7" s="405"/>
      <c r="BK7" s="406"/>
      <c r="BL7" s="407"/>
      <c r="BM7" s="403"/>
      <c r="BN7" s="403"/>
      <c r="BO7" s="402"/>
      <c r="BP7" s="403"/>
      <c r="BQ7" s="403"/>
      <c r="BR7" s="403"/>
      <c r="BS7" s="405"/>
      <c r="BT7" s="403"/>
      <c r="BU7" s="403"/>
      <c r="BV7" s="403"/>
      <c r="BW7" s="402"/>
      <c r="BX7" s="406"/>
      <c r="BY7" s="408"/>
      <c r="BZ7" s="404"/>
      <c r="CA7" s="409"/>
      <c r="CB7" s="402"/>
      <c r="CC7" s="403"/>
      <c r="CD7" s="410"/>
      <c r="CE7" s="407"/>
      <c r="CF7" s="405"/>
      <c r="CG7" s="402"/>
      <c r="CH7" s="404"/>
      <c r="CI7" s="404"/>
      <c r="CJ7" s="407"/>
      <c r="CK7" s="403"/>
      <c r="CL7" s="403"/>
      <c r="CM7" s="402"/>
      <c r="CN7" s="403"/>
      <c r="CO7" s="404"/>
      <c r="CP7" s="403"/>
      <c r="CQ7" s="410"/>
      <c r="CR7" s="402"/>
      <c r="CS7" s="403"/>
      <c r="CT7" s="406"/>
      <c r="CU7" s="407"/>
      <c r="CV7" s="403"/>
      <c r="CW7" s="403"/>
      <c r="CX7" s="405"/>
      <c r="CY7" s="405"/>
      <c r="CZ7" s="405"/>
      <c r="DA7" s="406"/>
      <c r="DB7" s="407"/>
      <c r="DC7" s="411"/>
      <c r="DD7" s="402"/>
      <c r="DE7" s="407"/>
      <c r="DF7" s="412"/>
      <c r="DG7" s="403"/>
      <c r="DH7" s="405"/>
      <c r="DI7" s="407"/>
      <c r="DJ7" s="402"/>
      <c r="DK7" s="407"/>
      <c r="DL7" s="403"/>
      <c r="DM7" s="405"/>
      <c r="DN7" s="402"/>
      <c r="DO7" s="403"/>
      <c r="DP7" s="1244"/>
      <c r="DQ7" s="408"/>
      <c r="DR7" s="402"/>
      <c r="DS7" s="403"/>
      <c r="DT7" s="407"/>
      <c r="DU7" s="407"/>
      <c r="DV7" s="411"/>
      <c r="DW7" s="406"/>
      <c r="DX7" s="104"/>
    </row>
    <row r="8" spans="1:128" ht="47.25" x14ac:dyDescent="0.25">
      <c r="A8" s="104">
        <v>68</v>
      </c>
      <c r="B8" s="104"/>
      <c r="C8" s="104" t="s">
        <v>108</v>
      </c>
      <c r="D8" s="104" t="s">
        <v>1916</v>
      </c>
      <c r="E8" s="104"/>
      <c r="F8" s="104"/>
      <c r="G8" s="318" t="s">
        <v>382</v>
      </c>
      <c r="H8" s="390" t="s">
        <v>1540</v>
      </c>
      <c r="I8" s="320"/>
      <c r="J8" s="321"/>
      <c r="K8" s="231">
        <v>1</v>
      </c>
      <c r="L8" s="231" t="s">
        <v>4</v>
      </c>
      <c r="M8" s="231"/>
      <c r="N8" s="322">
        <v>3</v>
      </c>
      <c r="O8" s="322" t="s">
        <v>5</v>
      </c>
      <c r="P8" s="322"/>
      <c r="Q8" s="322">
        <v>2</v>
      </c>
      <c r="R8" s="322">
        <v>1</v>
      </c>
      <c r="S8" s="298" t="s">
        <v>388</v>
      </c>
      <c r="T8" s="574"/>
      <c r="U8" s="233" t="s">
        <v>93</v>
      </c>
      <c r="V8" s="385" t="s">
        <v>80</v>
      </c>
      <c r="W8" s="190" t="str">
        <f>IFERROR(IF(Z8="Разговор по телефону",VLOOKUP(CONCATENATE($G8,"-",$Q8,"-",$R8),'Sound files'!$A$2:$E$213,3,FALSE),IF(Z8="Встреча",IF(VALUE(R8)=0,VLOOKUP(CONCATENATE($G8,"-",$Q8,"-",$R8),'Video files'!$A$2:$D$73,4,FALSE),IF(VALUE(R8)=1,VLOOKUP(CONCATENATE($G8,"-",$Q8,"-",$R8),'Video files'!$B$2:$E$73,4,FALSE),"-")),"-")),"нет")</f>
        <v>нет</v>
      </c>
      <c r="X8" s="190"/>
      <c r="Y8" s="190"/>
      <c r="Z8" s="231" t="s">
        <v>134</v>
      </c>
      <c r="AA8" s="231"/>
      <c r="AB8" s="233"/>
      <c r="AC8" s="233"/>
      <c r="AD8" s="233"/>
      <c r="AE8" s="396"/>
      <c r="AF8" s="397"/>
      <c r="AG8" s="398"/>
      <c r="AH8" s="399"/>
      <c r="AI8" s="399"/>
      <c r="AJ8" s="399"/>
      <c r="AK8" s="400"/>
      <c r="AL8" s="396"/>
      <c r="AM8" s="399"/>
      <c r="AN8" s="399"/>
      <c r="AO8" s="399"/>
      <c r="AP8" s="399"/>
      <c r="AQ8" s="399"/>
      <c r="AR8" s="400"/>
      <c r="AS8" s="398"/>
      <c r="AT8" s="399"/>
      <c r="AU8" s="399"/>
      <c r="AV8" s="399"/>
      <c r="AW8" s="399"/>
      <c r="AX8" s="399"/>
      <c r="AY8" s="399"/>
      <c r="AZ8" s="400"/>
      <c r="BA8" s="401"/>
      <c r="BB8" s="401"/>
      <c r="BC8" s="401"/>
      <c r="BD8" s="401"/>
      <c r="BE8" s="402"/>
      <c r="BF8" s="403"/>
      <c r="BG8" s="403"/>
      <c r="BH8" s="404"/>
      <c r="BI8" s="403"/>
      <c r="BJ8" s="405"/>
      <c r="BK8" s="406"/>
      <c r="BL8" s="407"/>
      <c r="BM8" s="403"/>
      <c r="BN8" s="403"/>
      <c r="BO8" s="402"/>
      <c r="BP8" s="403"/>
      <c r="BQ8" s="403"/>
      <c r="BR8" s="403"/>
      <c r="BS8" s="405"/>
      <c r="BT8" s="403"/>
      <c r="BU8" s="403"/>
      <c r="BV8" s="403"/>
      <c r="BW8" s="402"/>
      <c r="BX8" s="406"/>
      <c r="BY8" s="408"/>
      <c r="BZ8" s="404"/>
      <c r="CA8" s="409"/>
      <c r="CB8" s="402"/>
      <c r="CC8" s="403"/>
      <c r="CD8" s="410"/>
      <c r="CE8" s="407"/>
      <c r="CF8" s="405"/>
      <c r="CG8" s="402"/>
      <c r="CH8" s="404"/>
      <c r="CI8" s="404"/>
      <c r="CJ8" s="407"/>
      <c r="CK8" s="403"/>
      <c r="CL8" s="403"/>
      <c r="CM8" s="402"/>
      <c r="CN8" s="403"/>
      <c r="CO8" s="404"/>
      <c r="CP8" s="403"/>
      <c r="CQ8" s="410"/>
      <c r="CR8" s="402"/>
      <c r="CS8" s="403"/>
      <c r="CT8" s="406"/>
      <c r="CU8" s="407"/>
      <c r="CV8" s="403"/>
      <c r="CW8" s="403"/>
      <c r="CX8" s="405"/>
      <c r="CY8" s="405"/>
      <c r="CZ8" s="405"/>
      <c r="DA8" s="406"/>
      <c r="DB8" s="407"/>
      <c r="DC8" s="411"/>
      <c r="DD8" s="402"/>
      <c r="DE8" s="407"/>
      <c r="DF8" s="412"/>
      <c r="DG8" s="403"/>
      <c r="DH8" s="405"/>
      <c r="DI8" s="407"/>
      <c r="DJ8" s="402"/>
      <c r="DK8" s="407"/>
      <c r="DL8" s="403"/>
      <c r="DM8" s="405"/>
      <c r="DN8" s="402"/>
      <c r="DO8" s="403"/>
      <c r="DP8" s="1244"/>
      <c r="DQ8" s="408"/>
      <c r="DR8" s="402"/>
      <c r="DS8" s="403"/>
      <c r="DT8" s="407"/>
      <c r="DU8" s="407"/>
      <c r="DV8" s="411"/>
      <c r="DW8" s="406"/>
      <c r="DX8" s="104"/>
    </row>
    <row r="9" spans="1:128" ht="47.25" x14ac:dyDescent="0.25">
      <c r="A9" s="104">
        <v>69</v>
      </c>
      <c r="B9" s="104"/>
      <c r="C9" s="104" t="s">
        <v>108</v>
      </c>
      <c r="D9" s="104" t="s">
        <v>1916</v>
      </c>
      <c r="E9" s="104"/>
      <c r="F9" s="104"/>
      <c r="G9" s="318" t="s">
        <v>382</v>
      </c>
      <c r="H9" s="390" t="s">
        <v>1540</v>
      </c>
      <c r="I9" s="320"/>
      <c r="J9" s="321"/>
      <c r="K9" s="231">
        <v>1</v>
      </c>
      <c r="L9" s="231" t="s">
        <v>4</v>
      </c>
      <c r="M9" s="231"/>
      <c r="N9" s="322">
        <v>3</v>
      </c>
      <c r="O9" s="322" t="s">
        <v>5</v>
      </c>
      <c r="P9" s="322"/>
      <c r="Q9" s="322">
        <v>2</v>
      </c>
      <c r="R9" s="322">
        <v>2</v>
      </c>
      <c r="S9" s="298" t="s">
        <v>389</v>
      </c>
      <c r="T9" s="574"/>
      <c r="U9" s="233" t="s">
        <v>93</v>
      </c>
      <c r="V9" s="385" t="s">
        <v>80</v>
      </c>
      <c r="W9" s="190" t="str">
        <f>IFERROR(IF(Z9="Разговор по телефону",VLOOKUP(CONCATENATE($G9,"-",$Q9,"-",$R9),'Sound files'!$A$2:$E$213,3,FALSE),IF(Z9="Встреча",IF(VALUE(R9)=0,VLOOKUP(CONCATENATE($G9,"-",$Q9,"-",$R9),'Video files'!$A$2:$D$73,4,FALSE),IF(VALUE(R9)=1,VLOOKUP(CONCATENATE($G9,"-",$Q9,"-",$R9),'Video files'!$B$2:$E$73,4,FALSE),"-")),"-")),"нет")</f>
        <v>нет</v>
      </c>
      <c r="X9" s="190"/>
      <c r="Y9" s="190"/>
      <c r="Z9" s="231" t="s">
        <v>134</v>
      </c>
      <c r="AA9" s="231"/>
      <c r="AB9" s="233"/>
      <c r="AC9" s="233"/>
      <c r="AD9" s="233"/>
      <c r="AE9" s="396"/>
      <c r="AF9" s="397"/>
      <c r="AG9" s="398"/>
      <c r="AH9" s="399"/>
      <c r="AI9" s="399"/>
      <c r="AJ9" s="399"/>
      <c r="AK9" s="400"/>
      <c r="AL9" s="396"/>
      <c r="AM9" s="399"/>
      <c r="AN9" s="399"/>
      <c r="AO9" s="399"/>
      <c r="AP9" s="399"/>
      <c r="AQ9" s="399"/>
      <c r="AR9" s="400"/>
      <c r="AS9" s="398"/>
      <c r="AT9" s="399"/>
      <c r="AU9" s="399"/>
      <c r="AV9" s="399"/>
      <c r="AW9" s="399"/>
      <c r="AX9" s="399"/>
      <c r="AY9" s="399"/>
      <c r="AZ9" s="400"/>
      <c r="BA9" s="401"/>
      <c r="BB9" s="401"/>
      <c r="BC9" s="401"/>
      <c r="BD9" s="401"/>
      <c r="BE9" s="402"/>
      <c r="BF9" s="403"/>
      <c r="BG9" s="403"/>
      <c r="BH9" s="404"/>
      <c r="BI9" s="403"/>
      <c r="BJ9" s="405"/>
      <c r="BK9" s="406"/>
      <c r="BL9" s="407"/>
      <c r="BM9" s="403"/>
      <c r="BN9" s="403"/>
      <c r="BO9" s="402"/>
      <c r="BP9" s="403"/>
      <c r="BQ9" s="403"/>
      <c r="BR9" s="403"/>
      <c r="BS9" s="405"/>
      <c r="BT9" s="403"/>
      <c r="BU9" s="403"/>
      <c r="BV9" s="403"/>
      <c r="BW9" s="402"/>
      <c r="BX9" s="406"/>
      <c r="BY9" s="408"/>
      <c r="BZ9" s="404"/>
      <c r="CA9" s="409"/>
      <c r="CB9" s="402"/>
      <c r="CC9" s="403"/>
      <c r="CD9" s="410"/>
      <c r="CE9" s="407"/>
      <c r="CF9" s="405"/>
      <c r="CG9" s="402"/>
      <c r="CH9" s="404"/>
      <c r="CI9" s="404"/>
      <c r="CJ9" s="407"/>
      <c r="CK9" s="403"/>
      <c r="CL9" s="403"/>
      <c r="CM9" s="402"/>
      <c r="CN9" s="403"/>
      <c r="CO9" s="404"/>
      <c r="CP9" s="403"/>
      <c r="CQ9" s="410"/>
      <c r="CR9" s="402"/>
      <c r="CS9" s="403"/>
      <c r="CT9" s="406"/>
      <c r="CU9" s="407"/>
      <c r="CV9" s="403"/>
      <c r="CW9" s="403"/>
      <c r="CX9" s="405"/>
      <c r="CY9" s="405"/>
      <c r="CZ9" s="405"/>
      <c r="DA9" s="406"/>
      <c r="DB9" s="407"/>
      <c r="DC9" s="411"/>
      <c r="DD9" s="402"/>
      <c r="DE9" s="407"/>
      <c r="DF9" s="412"/>
      <c r="DG9" s="403"/>
      <c r="DH9" s="405"/>
      <c r="DI9" s="407"/>
      <c r="DJ9" s="402"/>
      <c r="DK9" s="407"/>
      <c r="DL9" s="403"/>
      <c r="DM9" s="405"/>
      <c r="DN9" s="402"/>
      <c r="DO9" s="403"/>
      <c r="DP9" s="1244"/>
      <c r="DQ9" s="408"/>
      <c r="DR9" s="402"/>
      <c r="DS9" s="403"/>
      <c r="DT9" s="407"/>
      <c r="DU9" s="407"/>
      <c r="DV9" s="411"/>
      <c r="DW9" s="406"/>
      <c r="DX9" s="104"/>
    </row>
    <row r="10" spans="1:128" ht="47.25" x14ac:dyDescent="0.25">
      <c r="A10" s="104">
        <v>70</v>
      </c>
      <c r="B10" s="104"/>
      <c r="C10" s="104" t="s">
        <v>108</v>
      </c>
      <c r="D10" s="104" t="s">
        <v>1916</v>
      </c>
      <c r="E10" s="104"/>
      <c r="F10" s="104"/>
      <c r="G10" s="318" t="s">
        <v>382</v>
      </c>
      <c r="H10" s="390" t="s">
        <v>1540</v>
      </c>
      <c r="I10" s="320"/>
      <c r="J10" s="321"/>
      <c r="K10" s="231">
        <v>1</v>
      </c>
      <c r="L10" s="231" t="s">
        <v>4</v>
      </c>
      <c r="M10" s="231"/>
      <c r="N10" s="322">
        <v>3</v>
      </c>
      <c r="O10" s="322" t="s">
        <v>5</v>
      </c>
      <c r="P10" s="322"/>
      <c r="Q10" s="322">
        <v>2</v>
      </c>
      <c r="R10" s="322">
        <v>3</v>
      </c>
      <c r="S10" s="298" t="s">
        <v>390</v>
      </c>
      <c r="T10" s="574"/>
      <c r="U10" s="233" t="s">
        <v>89</v>
      </c>
      <c r="V10" s="385" t="s">
        <v>81</v>
      </c>
      <c r="W10" s="190" t="str">
        <f>IFERROR(IF(Z10="Разговор по телефону",VLOOKUP(CONCATENATE($G10,"-",$Q10,"-",$R10),'Sound files'!$A$2:$E$213,3,FALSE),IF(Z10="Встреча",IF(VALUE(R10)=0,VLOOKUP(CONCATENATE($G10,"-",$Q10,"-",$R10),'Video files'!$A$2:$D$73,4,FALSE),IF(VALUE(R10)=1,VLOOKUP(CONCATENATE($G10,"-",$Q10,"-",$R10),'Video files'!$B$2:$E$73,4,FALSE),"-")),"-")),"нет")</f>
        <v>нет</v>
      </c>
      <c r="X10" s="190"/>
      <c r="Y10" s="190"/>
      <c r="Z10" s="231" t="s">
        <v>134</v>
      </c>
      <c r="AA10" s="231"/>
      <c r="AB10" s="233"/>
      <c r="AC10" s="233"/>
      <c r="AD10" s="233"/>
      <c r="AE10" s="396"/>
      <c r="AF10" s="397"/>
      <c r="AG10" s="398"/>
      <c r="AH10" s="399"/>
      <c r="AI10" s="399"/>
      <c r="AJ10" s="399"/>
      <c r="AK10" s="400"/>
      <c r="AL10" s="396"/>
      <c r="AM10" s="399"/>
      <c r="AN10" s="399"/>
      <c r="AO10" s="399"/>
      <c r="AP10" s="399"/>
      <c r="AQ10" s="399"/>
      <c r="AR10" s="400"/>
      <c r="AS10" s="398"/>
      <c r="AT10" s="399"/>
      <c r="AU10" s="399"/>
      <c r="AV10" s="399"/>
      <c r="AW10" s="399"/>
      <c r="AX10" s="399"/>
      <c r="AY10" s="399"/>
      <c r="AZ10" s="400"/>
      <c r="BA10" s="401"/>
      <c r="BB10" s="401"/>
      <c r="BC10" s="401"/>
      <c r="BD10" s="401"/>
      <c r="BE10" s="402"/>
      <c r="BF10" s="403"/>
      <c r="BG10" s="403"/>
      <c r="BH10" s="404"/>
      <c r="BI10" s="403"/>
      <c r="BJ10" s="405"/>
      <c r="BK10" s="406"/>
      <c r="BL10" s="407"/>
      <c r="BM10" s="403"/>
      <c r="BN10" s="403"/>
      <c r="BO10" s="402"/>
      <c r="BP10" s="403"/>
      <c r="BQ10" s="403"/>
      <c r="BR10" s="403"/>
      <c r="BS10" s="405"/>
      <c r="BT10" s="403"/>
      <c r="BU10" s="403"/>
      <c r="BV10" s="403"/>
      <c r="BW10" s="402"/>
      <c r="BX10" s="406"/>
      <c r="BY10" s="408"/>
      <c r="BZ10" s="404"/>
      <c r="CA10" s="409"/>
      <c r="CB10" s="402"/>
      <c r="CC10" s="403"/>
      <c r="CD10" s="410"/>
      <c r="CE10" s="407"/>
      <c r="CF10" s="405"/>
      <c r="CG10" s="402"/>
      <c r="CH10" s="404"/>
      <c r="CI10" s="404"/>
      <c r="CJ10" s="407"/>
      <c r="CK10" s="403"/>
      <c r="CL10" s="403"/>
      <c r="CM10" s="402"/>
      <c r="CN10" s="403"/>
      <c r="CO10" s="404"/>
      <c r="CP10" s="403"/>
      <c r="CQ10" s="410"/>
      <c r="CR10" s="402"/>
      <c r="CS10" s="403"/>
      <c r="CT10" s="406"/>
      <c r="CU10" s="407"/>
      <c r="CV10" s="403"/>
      <c r="CW10" s="403"/>
      <c r="CX10" s="405"/>
      <c r="CY10" s="405"/>
      <c r="CZ10" s="405"/>
      <c r="DA10" s="406"/>
      <c r="DB10" s="407"/>
      <c r="DC10" s="411"/>
      <c r="DD10" s="402"/>
      <c r="DE10" s="407"/>
      <c r="DF10" s="412"/>
      <c r="DG10" s="403"/>
      <c r="DH10" s="405"/>
      <c r="DI10" s="407"/>
      <c r="DJ10" s="402"/>
      <c r="DK10" s="407"/>
      <c r="DL10" s="403"/>
      <c r="DM10" s="405"/>
      <c r="DN10" s="402"/>
      <c r="DO10" s="403"/>
      <c r="DP10" s="1244"/>
      <c r="DQ10" s="408"/>
      <c r="DR10" s="402"/>
      <c r="DS10" s="403"/>
      <c r="DT10" s="407"/>
      <c r="DU10" s="407"/>
      <c r="DV10" s="411"/>
      <c r="DW10" s="406"/>
      <c r="DX10" s="104"/>
    </row>
    <row r="11" spans="1:128" ht="47.25" x14ac:dyDescent="0.25">
      <c r="A11" s="104">
        <v>71</v>
      </c>
      <c r="B11" s="104"/>
      <c r="C11" s="104" t="s">
        <v>108</v>
      </c>
      <c r="D11" s="104" t="s">
        <v>1916</v>
      </c>
      <c r="E11" s="104"/>
      <c r="F11" s="104"/>
      <c r="G11" s="318" t="s">
        <v>382</v>
      </c>
      <c r="H11" s="390" t="s">
        <v>1540</v>
      </c>
      <c r="I11" s="320"/>
      <c r="J11" s="321"/>
      <c r="K11" s="231">
        <v>3</v>
      </c>
      <c r="L11" s="231" t="s">
        <v>5</v>
      </c>
      <c r="M11" s="231"/>
      <c r="N11" s="322">
        <v>1</v>
      </c>
      <c r="O11" s="322" t="s">
        <v>4</v>
      </c>
      <c r="P11" s="322"/>
      <c r="Q11" s="322">
        <v>3</v>
      </c>
      <c r="R11" s="322">
        <v>0</v>
      </c>
      <c r="S11" s="298" t="s">
        <v>391</v>
      </c>
      <c r="T11" s="574"/>
      <c r="U11" s="233" t="s">
        <v>93</v>
      </c>
      <c r="V11" s="385" t="s">
        <v>80</v>
      </c>
      <c r="W11" s="190" t="str">
        <f>IFERROR(IF(Z11="Разговор по телефону",VLOOKUP(CONCATENATE($G11,"-",$Q11,"-",$R11),'Sound files'!$A$2:$E$213,3,FALSE),IF(Z11="Встреча",IF(VALUE(R11)=0,VLOOKUP(CONCATENATE($G11,"-",$Q11,"-",$R11),'Video files'!$A$2:$D$73,4,FALSE),IF(VALUE(R11)=1,VLOOKUP(CONCATENATE($G11,"-",$Q11,"-",$R11),'Video files'!$B$2:$E$73,4,FALSE),"-")),"-")),"нет")</f>
        <v>E1.3.1_3.wav</v>
      </c>
      <c r="X11" s="190"/>
      <c r="Y11" s="190"/>
      <c r="Z11" s="231" t="s">
        <v>134</v>
      </c>
      <c r="AA11" s="231"/>
      <c r="AB11" s="233"/>
      <c r="AC11" s="233"/>
      <c r="AD11" s="233"/>
      <c r="AE11" s="396"/>
      <c r="AF11" s="397"/>
      <c r="AG11" s="398"/>
      <c r="AH11" s="399"/>
      <c r="AI11" s="399"/>
      <c r="AJ11" s="399"/>
      <c r="AK11" s="400"/>
      <c r="AL11" s="396"/>
      <c r="AM11" s="399"/>
      <c r="AN11" s="399"/>
      <c r="AO11" s="399"/>
      <c r="AP11" s="399"/>
      <c r="AQ11" s="399"/>
      <c r="AR11" s="400"/>
      <c r="AS11" s="398"/>
      <c r="AT11" s="399"/>
      <c r="AU11" s="399"/>
      <c r="AV11" s="399"/>
      <c r="AW11" s="399"/>
      <c r="AX11" s="399"/>
      <c r="AY11" s="399"/>
      <c r="AZ11" s="400"/>
      <c r="BA11" s="401"/>
      <c r="BB11" s="401"/>
      <c r="BC11" s="401"/>
      <c r="BD11" s="401"/>
      <c r="BE11" s="402"/>
      <c r="BF11" s="403"/>
      <c r="BG11" s="403"/>
      <c r="BH11" s="404"/>
      <c r="BI11" s="403"/>
      <c r="BJ11" s="405"/>
      <c r="BK11" s="406"/>
      <c r="BL11" s="407"/>
      <c r="BM11" s="403"/>
      <c r="BN11" s="403"/>
      <c r="BO11" s="402"/>
      <c r="BP11" s="403"/>
      <c r="BQ11" s="403"/>
      <c r="BR11" s="403"/>
      <c r="BS11" s="405"/>
      <c r="BT11" s="403"/>
      <c r="BU11" s="403"/>
      <c r="BV11" s="403"/>
      <c r="BW11" s="402"/>
      <c r="BX11" s="406"/>
      <c r="BY11" s="408"/>
      <c r="BZ11" s="404"/>
      <c r="CA11" s="409"/>
      <c r="CB11" s="402"/>
      <c r="CC11" s="403"/>
      <c r="CD11" s="410"/>
      <c r="CE11" s="407"/>
      <c r="CF11" s="405"/>
      <c r="CG11" s="402"/>
      <c r="CH11" s="404"/>
      <c r="CI11" s="404"/>
      <c r="CJ11" s="407"/>
      <c r="CK11" s="403"/>
      <c r="CL11" s="403"/>
      <c r="CM11" s="402"/>
      <c r="CN11" s="403"/>
      <c r="CO11" s="404"/>
      <c r="CP11" s="403"/>
      <c r="CQ11" s="410"/>
      <c r="CR11" s="402"/>
      <c r="CS11" s="403"/>
      <c r="CT11" s="406"/>
      <c r="CU11" s="407"/>
      <c r="CV11" s="403"/>
      <c r="CW11" s="403"/>
      <c r="CX11" s="405"/>
      <c r="CY11" s="405"/>
      <c r="CZ11" s="405"/>
      <c r="DA11" s="406"/>
      <c r="DB11" s="407"/>
      <c r="DC11" s="411"/>
      <c r="DD11" s="402"/>
      <c r="DE11" s="407"/>
      <c r="DF11" s="412"/>
      <c r="DG11" s="403"/>
      <c r="DH11" s="405"/>
      <c r="DI11" s="407"/>
      <c r="DJ11" s="402"/>
      <c r="DK11" s="407"/>
      <c r="DL11" s="403"/>
      <c r="DM11" s="405"/>
      <c r="DN11" s="402"/>
      <c r="DO11" s="403"/>
      <c r="DP11" s="1244"/>
      <c r="DQ11" s="408"/>
      <c r="DR11" s="402"/>
      <c r="DS11" s="403"/>
      <c r="DT11" s="407"/>
      <c r="DU11" s="407"/>
      <c r="DV11" s="411"/>
      <c r="DW11" s="406"/>
      <c r="DX11" s="104"/>
    </row>
    <row r="12" spans="1:128" ht="47.25" x14ac:dyDescent="0.25">
      <c r="A12" s="104">
        <v>72</v>
      </c>
      <c r="B12" s="104"/>
      <c r="C12" s="104" t="s">
        <v>108</v>
      </c>
      <c r="D12" s="104" t="s">
        <v>1916</v>
      </c>
      <c r="E12" s="104"/>
      <c r="F12" s="104"/>
      <c r="G12" s="318" t="s">
        <v>382</v>
      </c>
      <c r="H12" s="390" t="s">
        <v>1540</v>
      </c>
      <c r="I12" s="320"/>
      <c r="J12" s="321"/>
      <c r="K12" s="231">
        <v>1</v>
      </c>
      <c r="L12" s="231" t="s">
        <v>4</v>
      </c>
      <c r="M12" s="231"/>
      <c r="N12" s="322">
        <v>3</v>
      </c>
      <c r="O12" s="322" t="s">
        <v>5</v>
      </c>
      <c r="P12" s="322"/>
      <c r="Q12" s="322">
        <v>3</v>
      </c>
      <c r="R12" s="322">
        <v>1</v>
      </c>
      <c r="S12" s="298" t="s">
        <v>392</v>
      </c>
      <c r="T12" s="574"/>
      <c r="U12" s="233" t="s">
        <v>89</v>
      </c>
      <c r="V12" s="385" t="s">
        <v>81</v>
      </c>
      <c r="W12" s="190" t="str">
        <f>IFERROR(IF(Z12="Разговор по телефону",VLOOKUP(CONCATENATE($G12,"-",$Q12,"-",$R12),'Sound files'!$A$2:$E$213,3,FALSE),IF(Z12="Встреча",IF(VALUE(R12)=0,VLOOKUP(CONCATENATE($G12,"-",$Q12,"-",$R12),'Video files'!$A$2:$D$73,4,FALSE),IF(VALUE(R12)=1,VLOOKUP(CONCATENATE($G12,"-",$Q12,"-",$R12),'Video files'!$B$2:$E$73,4,FALSE),"-")),"-")),"нет")</f>
        <v>нет</v>
      </c>
      <c r="X12" s="190"/>
      <c r="Y12" s="190"/>
      <c r="Z12" s="231" t="s">
        <v>134</v>
      </c>
      <c r="AA12" s="231"/>
      <c r="AB12" s="233"/>
      <c r="AC12" s="233"/>
      <c r="AD12" s="233"/>
      <c r="AE12" s="396"/>
      <c r="AF12" s="397"/>
      <c r="AG12" s="398"/>
      <c r="AH12" s="399"/>
      <c r="AI12" s="399"/>
      <c r="AJ12" s="399"/>
      <c r="AK12" s="400"/>
      <c r="AL12" s="396"/>
      <c r="AM12" s="399"/>
      <c r="AN12" s="399"/>
      <c r="AO12" s="399"/>
      <c r="AP12" s="399"/>
      <c r="AQ12" s="399"/>
      <c r="AR12" s="400"/>
      <c r="AS12" s="398"/>
      <c r="AT12" s="399"/>
      <c r="AU12" s="399"/>
      <c r="AV12" s="399"/>
      <c r="AW12" s="399"/>
      <c r="AX12" s="399"/>
      <c r="AY12" s="399"/>
      <c r="AZ12" s="400"/>
      <c r="BA12" s="401"/>
      <c r="BB12" s="401"/>
      <c r="BC12" s="401"/>
      <c r="BD12" s="401"/>
      <c r="BE12" s="402"/>
      <c r="BF12" s="403"/>
      <c r="BG12" s="403"/>
      <c r="BH12" s="404"/>
      <c r="BI12" s="403"/>
      <c r="BJ12" s="405"/>
      <c r="BK12" s="406"/>
      <c r="BL12" s="407"/>
      <c r="BM12" s="403"/>
      <c r="BN12" s="403"/>
      <c r="BO12" s="402"/>
      <c r="BP12" s="403"/>
      <c r="BQ12" s="403"/>
      <c r="BR12" s="403"/>
      <c r="BS12" s="405"/>
      <c r="BT12" s="403"/>
      <c r="BU12" s="403"/>
      <c r="BV12" s="403"/>
      <c r="BW12" s="402"/>
      <c r="BX12" s="406"/>
      <c r="BY12" s="408"/>
      <c r="BZ12" s="404"/>
      <c r="CA12" s="409"/>
      <c r="CB12" s="402"/>
      <c r="CC12" s="403"/>
      <c r="CD12" s="410"/>
      <c r="CE12" s="407"/>
      <c r="CF12" s="405"/>
      <c r="CG12" s="402"/>
      <c r="CH12" s="404"/>
      <c r="CI12" s="404"/>
      <c r="CJ12" s="407"/>
      <c r="CK12" s="403"/>
      <c r="CL12" s="403"/>
      <c r="CM12" s="402"/>
      <c r="CN12" s="403"/>
      <c r="CO12" s="404"/>
      <c r="CP12" s="403"/>
      <c r="CQ12" s="410"/>
      <c r="CR12" s="402"/>
      <c r="CS12" s="403"/>
      <c r="CT12" s="406"/>
      <c r="CU12" s="407"/>
      <c r="CV12" s="403"/>
      <c r="CW12" s="403"/>
      <c r="CX12" s="405"/>
      <c r="CY12" s="405"/>
      <c r="CZ12" s="405"/>
      <c r="DA12" s="406"/>
      <c r="DB12" s="407"/>
      <c r="DC12" s="411"/>
      <c r="DD12" s="402"/>
      <c r="DE12" s="407"/>
      <c r="DF12" s="412"/>
      <c r="DG12" s="403"/>
      <c r="DH12" s="405"/>
      <c r="DI12" s="407"/>
      <c r="DJ12" s="402"/>
      <c r="DK12" s="407"/>
      <c r="DL12" s="403"/>
      <c r="DM12" s="405"/>
      <c r="DN12" s="402"/>
      <c r="DO12" s="403"/>
      <c r="DP12" s="1244"/>
      <c r="DQ12" s="408"/>
      <c r="DR12" s="402"/>
      <c r="DS12" s="403"/>
      <c r="DT12" s="407"/>
      <c r="DU12" s="407"/>
      <c r="DV12" s="411"/>
      <c r="DW12" s="406"/>
      <c r="DX12" s="104"/>
    </row>
    <row r="13" spans="1:128" ht="48" thickBot="1" x14ac:dyDescent="0.3">
      <c r="A13" s="105">
        <v>73</v>
      </c>
      <c r="B13" s="105"/>
      <c r="C13" s="105" t="s">
        <v>108</v>
      </c>
      <c r="D13" s="105" t="s">
        <v>1916</v>
      </c>
      <c r="E13" s="105"/>
      <c r="F13" s="105"/>
      <c r="G13" s="344" t="s">
        <v>382</v>
      </c>
      <c r="H13" s="413" t="s">
        <v>1540</v>
      </c>
      <c r="I13" s="346"/>
      <c r="J13" s="347"/>
      <c r="K13" s="236">
        <v>1</v>
      </c>
      <c r="L13" s="236" t="s">
        <v>4</v>
      </c>
      <c r="M13" s="236"/>
      <c r="N13" s="348">
        <v>3</v>
      </c>
      <c r="O13" s="348" t="s">
        <v>5</v>
      </c>
      <c r="P13" s="348"/>
      <c r="Q13" s="348">
        <v>3</v>
      </c>
      <c r="R13" s="348">
        <v>2</v>
      </c>
      <c r="S13" s="302" t="s">
        <v>393</v>
      </c>
      <c r="T13" s="575"/>
      <c r="U13" s="238" t="s">
        <v>89</v>
      </c>
      <c r="V13" s="414" t="s">
        <v>81</v>
      </c>
      <c r="W13" s="193" t="str">
        <f>IFERROR(IF(Z13="Разговор по телефону",VLOOKUP(CONCATENATE($G13,"-",$Q13,"-",$R13),'Sound files'!$A$2:$E$213,3,FALSE),IF(Z13="Встреча",IF(VALUE(R13)=0,VLOOKUP(CONCATENATE($G13,"-",$Q13,"-",$R13),'Video files'!$A$2:$D$73,4,FALSE),IF(VALUE(R13)=1,VLOOKUP(CONCATENATE($G13,"-",$Q13,"-",$R13),'Video files'!$B$2:$E$73,4,FALSE),"-")),"-")),"нет")</f>
        <v>нет</v>
      </c>
      <c r="X13" s="193"/>
      <c r="Y13" s="193"/>
      <c r="Z13" s="236" t="s">
        <v>134</v>
      </c>
      <c r="AA13" s="236"/>
      <c r="AB13" s="238"/>
      <c r="AC13" s="238"/>
      <c r="AD13" s="238"/>
      <c r="AE13" s="396"/>
      <c r="AF13" s="397"/>
      <c r="AG13" s="398"/>
      <c r="AH13" s="399"/>
      <c r="AI13" s="399"/>
      <c r="AJ13" s="399"/>
      <c r="AK13" s="400"/>
      <c r="AL13" s="396"/>
      <c r="AM13" s="399"/>
      <c r="AN13" s="399"/>
      <c r="AO13" s="399"/>
      <c r="AP13" s="399"/>
      <c r="AQ13" s="399"/>
      <c r="AR13" s="400"/>
      <c r="AS13" s="398"/>
      <c r="AT13" s="399"/>
      <c r="AU13" s="399"/>
      <c r="AV13" s="399"/>
      <c r="AW13" s="399"/>
      <c r="AX13" s="399"/>
      <c r="AY13" s="399"/>
      <c r="AZ13" s="400"/>
      <c r="BA13" s="401"/>
      <c r="BB13" s="401"/>
      <c r="BC13" s="401"/>
      <c r="BD13" s="401"/>
      <c r="BE13" s="402"/>
      <c r="BF13" s="403"/>
      <c r="BG13" s="403"/>
      <c r="BH13" s="404"/>
      <c r="BI13" s="403"/>
      <c r="BJ13" s="405"/>
      <c r="BK13" s="406"/>
      <c r="BL13" s="407"/>
      <c r="BM13" s="403"/>
      <c r="BN13" s="403"/>
      <c r="BO13" s="402"/>
      <c r="BP13" s="403"/>
      <c r="BQ13" s="403"/>
      <c r="BR13" s="403"/>
      <c r="BS13" s="405"/>
      <c r="BT13" s="403"/>
      <c r="BU13" s="403"/>
      <c r="BV13" s="403"/>
      <c r="BW13" s="402"/>
      <c r="BX13" s="406"/>
      <c r="BY13" s="408"/>
      <c r="BZ13" s="404"/>
      <c r="CA13" s="409"/>
      <c r="CB13" s="402"/>
      <c r="CC13" s="403"/>
      <c r="CD13" s="410"/>
      <c r="CE13" s="407"/>
      <c r="CF13" s="405"/>
      <c r="CG13" s="402"/>
      <c r="CH13" s="404"/>
      <c r="CI13" s="404"/>
      <c r="CJ13" s="407"/>
      <c r="CK13" s="403"/>
      <c r="CL13" s="403"/>
      <c r="CM13" s="402"/>
      <c r="CN13" s="403"/>
      <c r="CO13" s="404"/>
      <c r="CP13" s="403"/>
      <c r="CQ13" s="410"/>
      <c r="CR13" s="402"/>
      <c r="CS13" s="403"/>
      <c r="CT13" s="406"/>
      <c r="CU13" s="407"/>
      <c r="CV13" s="403"/>
      <c r="CW13" s="403"/>
      <c r="CX13" s="405"/>
      <c r="CY13" s="405"/>
      <c r="CZ13" s="405"/>
      <c r="DA13" s="406"/>
      <c r="DB13" s="407"/>
      <c r="DC13" s="411"/>
      <c r="DD13" s="402"/>
      <c r="DE13" s="407"/>
      <c r="DF13" s="412"/>
      <c r="DG13" s="403"/>
      <c r="DH13" s="405"/>
      <c r="DI13" s="407"/>
      <c r="DJ13" s="402"/>
      <c r="DK13" s="407"/>
      <c r="DL13" s="403"/>
      <c r="DM13" s="405"/>
      <c r="DN13" s="402"/>
      <c r="DO13" s="403"/>
      <c r="DP13" s="1244"/>
      <c r="DQ13" s="408"/>
      <c r="DR13" s="402"/>
      <c r="DS13" s="403"/>
      <c r="DT13" s="407"/>
      <c r="DU13" s="407"/>
      <c r="DV13" s="411"/>
      <c r="DW13" s="406"/>
      <c r="DX13" s="105"/>
    </row>
    <row r="14" spans="1:128" ht="63" x14ac:dyDescent="0.25">
      <c r="A14" s="108">
        <v>204</v>
      </c>
      <c r="B14" s="108"/>
      <c r="C14" s="108" t="s">
        <v>112</v>
      </c>
      <c r="D14" s="108" t="s">
        <v>3077</v>
      </c>
      <c r="E14" s="108"/>
      <c r="F14" s="108"/>
      <c r="G14" s="384" t="s">
        <v>112</v>
      </c>
      <c r="H14" s="312" t="s">
        <v>399</v>
      </c>
      <c r="I14" s="313">
        <v>0.41666666666666669</v>
      </c>
      <c r="J14" s="314"/>
      <c r="K14" s="420">
        <v>25</v>
      </c>
      <c r="L14" s="420" t="s">
        <v>8</v>
      </c>
      <c r="M14" s="420"/>
      <c r="N14" s="420">
        <v>1</v>
      </c>
      <c r="O14" s="420" t="s">
        <v>4</v>
      </c>
      <c r="P14" s="420"/>
      <c r="Q14" s="420">
        <v>1</v>
      </c>
      <c r="R14" s="420">
        <v>0</v>
      </c>
      <c r="S14" s="358" t="s">
        <v>400</v>
      </c>
      <c r="T14" s="576"/>
      <c r="U14" s="421" t="s">
        <v>93</v>
      </c>
      <c r="V14" s="438" t="s">
        <v>80</v>
      </c>
      <c r="W14" s="200" t="str">
        <f>IFERROR(IF(Z14="Разговор по телефону",VLOOKUP(CONCATENATE($G14,"-",$Q14,"-",$R14),'Sound files'!$A$2:$E$213,3,FALSE),IF(Z14="Встреча",IF(VALUE(R14)=0,VLOOKUP(CONCATENATE($G14,"-",$Q14,"-",$R14),'Video files'!$A$2:$D$73,4,FALSE),IF(VALUE(R14)=1,VLOOKUP(CONCATENATE($G14,"-",$Q14,"-",$R14),'Video files'!$B$2:$E$73,4,FALSE),"-")),"-")),"нет")</f>
        <v>E3_1.wav</v>
      </c>
      <c r="X14" s="200"/>
      <c r="Y14" s="200"/>
      <c r="Z14" s="420" t="s">
        <v>134</v>
      </c>
      <c r="AA14" s="249"/>
      <c r="AB14" s="251"/>
      <c r="AC14" s="251"/>
      <c r="AD14" s="251"/>
      <c r="AE14" s="324"/>
      <c r="AF14" s="325"/>
      <c r="AG14" s="326"/>
      <c r="AH14" s="327"/>
      <c r="AI14" s="327"/>
      <c r="AJ14" s="327"/>
      <c r="AK14" s="328"/>
      <c r="AL14" s="324"/>
      <c r="AM14" s="327"/>
      <c r="AN14" s="327"/>
      <c r="AO14" s="327"/>
      <c r="AP14" s="327"/>
      <c r="AQ14" s="327"/>
      <c r="AR14" s="328"/>
      <c r="AS14" s="326"/>
      <c r="AT14" s="327"/>
      <c r="AU14" s="327"/>
      <c r="AV14" s="327"/>
      <c r="AW14" s="327"/>
      <c r="AX14" s="327"/>
      <c r="AY14" s="327"/>
      <c r="AZ14" s="328"/>
      <c r="BA14" s="329"/>
      <c r="BB14" s="329"/>
      <c r="BC14" s="329"/>
      <c r="BD14" s="329"/>
      <c r="BE14" s="330"/>
      <c r="BF14" s="331"/>
      <c r="BG14" s="331"/>
      <c r="BH14" s="332"/>
      <c r="BI14" s="331"/>
      <c r="BJ14" s="333"/>
      <c r="BK14" s="334"/>
      <c r="BL14" s="335"/>
      <c r="BM14" s="331"/>
      <c r="BN14" s="331"/>
      <c r="BO14" s="330"/>
      <c r="BP14" s="331"/>
      <c r="BQ14" s="331"/>
      <c r="BR14" s="331"/>
      <c r="BS14" s="333"/>
      <c r="BT14" s="331"/>
      <c r="BU14" s="331"/>
      <c r="BV14" s="331"/>
      <c r="BW14" s="330"/>
      <c r="BX14" s="334"/>
      <c r="BY14" s="337"/>
      <c r="BZ14" s="332"/>
      <c r="CA14" s="338"/>
      <c r="CB14" s="330"/>
      <c r="CC14" s="331"/>
      <c r="CD14" s="339"/>
      <c r="CE14" s="335"/>
      <c r="CF14" s="333"/>
      <c r="CG14" s="330"/>
      <c r="CH14" s="332"/>
      <c r="CI14" s="332"/>
      <c r="CJ14" s="335"/>
      <c r="CK14" s="331"/>
      <c r="CL14" s="331"/>
      <c r="CM14" s="330"/>
      <c r="CN14" s="331"/>
      <c r="CO14" s="332"/>
      <c r="CP14" s="331"/>
      <c r="CQ14" s="339"/>
      <c r="CR14" s="330"/>
      <c r="CS14" s="331"/>
      <c r="CT14" s="334"/>
      <c r="CU14" s="335"/>
      <c r="CV14" s="331"/>
      <c r="CW14" s="331"/>
      <c r="CX14" s="333"/>
      <c r="CY14" s="333"/>
      <c r="CZ14" s="333"/>
      <c r="DA14" s="334"/>
      <c r="DB14" s="335"/>
      <c r="DC14" s="340"/>
      <c r="DD14" s="330"/>
      <c r="DE14" s="335"/>
      <c r="DF14" s="341"/>
      <c r="DG14" s="331"/>
      <c r="DH14" s="333"/>
      <c r="DI14" s="335"/>
      <c r="DJ14" s="330"/>
      <c r="DK14" s="335"/>
      <c r="DL14" s="331"/>
      <c r="DM14" s="333"/>
      <c r="DN14" s="330"/>
      <c r="DO14" s="331"/>
      <c r="DP14" s="1242"/>
      <c r="DQ14" s="337"/>
      <c r="DR14" s="330"/>
      <c r="DS14" s="331"/>
      <c r="DT14" s="335"/>
      <c r="DU14" s="335"/>
      <c r="DV14" s="340"/>
      <c r="DW14" s="334"/>
      <c r="DX14" s="108"/>
    </row>
    <row r="15" spans="1:128" ht="47.25" x14ac:dyDescent="0.25">
      <c r="A15" s="108">
        <v>205</v>
      </c>
      <c r="B15" s="108"/>
      <c r="C15" s="108" t="s">
        <v>112</v>
      </c>
      <c r="D15" s="108" t="s">
        <v>1916</v>
      </c>
      <c r="E15" s="108"/>
      <c r="F15" s="108"/>
      <c r="G15" s="384" t="s">
        <v>112</v>
      </c>
      <c r="H15" s="319" t="s">
        <v>399</v>
      </c>
      <c r="I15" s="320"/>
      <c r="J15" s="321"/>
      <c r="K15" s="297">
        <v>1</v>
      </c>
      <c r="L15" s="297" t="s">
        <v>4</v>
      </c>
      <c r="M15" s="297"/>
      <c r="N15" s="297">
        <v>25</v>
      </c>
      <c r="O15" s="297" t="s">
        <v>8</v>
      </c>
      <c r="P15" s="297"/>
      <c r="Q15" s="297">
        <v>1</v>
      </c>
      <c r="R15" s="297">
        <v>1</v>
      </c>
      <c r="S15" s="298" t="s">
        <v>401</v>
      </c>
      <c r="T15" s="574"/>
      <c r="U15" s="299" t="s">
        <v>89</v>
      </c>
      <c r="V15" s="295" t="s">
        <v>164</v>
      </c>
      <c r="W15" s="201" t="str">
        <f>IFERROR(IF(Z15="Разговор по телефону",VLOOKUP(CONCATENATE($G15,"-",$Q15,"-",$R15),'Sound files'!$A$2:$E$213,3,FALSE),IF(Z15="Встреча",IF(VALUE(R15)=0,VLOOKUP(CONCATENATE($G15,"-",$Q15,"-",$R15),'Video files'!$A$2:$D$73,4,FALSE),IF(VALUE(R15)=1,VLOOKUP(CONCATENATE($G15,"-",$Q15,"-",$R15),'Video files'!$B$2:$E$73,4,FALSE),"-")),"-")),"нет")</f>
        <v>нет</v>
      </c>
      <c r="X15" s="201"/>
      <c r="Y15" s="201"/>
      <c r="Z15" s="297" t="s">
        <v>134</v>
      </c>
      <c r="AA15" s="231"/>
      <c r="AB15" s="233"/>
      <c r="AC15" s="233"/>
      <c r="AD15" s="233"/>
      <c r="AE15" s="324"/>
      <c r="AF15" s="325"/>
      <c r="AG15" s="326"/>
      <c r="AH15" s="327"/>
      <c r="AI15" s="327"/>
      <c r="AJ15" s="327"/>
      <c r="AK15" s="328"/>
      <c r="AL15" s="324"/>
      <c r="AM15" s="327"/>
      <c r="AN15" s="327"/>
      <c r="AO15" s="327"/>
      <c r="AP15" s="327"/>
      <c r="AQ15" s="327"/>
      <c r="AR15" s="328"/>
      <c r="AS15" s="326"/>
      <c r="AT15" s="327"/>
      <c r="AU15" s="327"/>
      <c r="AV15" s="327"/>
      <c r="AW15" s="327"/>
      <c r="AX15" s="327"/>
      <c r="AY15" s="327"/>
      <c r="AZ15" s="328"/>
      <c r="BA15" s="329"/>
      <c r="BB15" s="329"/>
      <c r="BC15" s="329"/>
      <c r="BD15" s="329"/>
      <c r="BE15" s="330"/>
      <c r="BF15" s="331"/>
      <c r="BG15" s="331"/>
      <c r="BH15" s="332"/>
      <c r="BI15" s="331"/>
      <c r="BJ15" s="333"/>
      <c r="BK15" s="334"/>
      <c r="BL15" s="335"/>
      <c r="BM15" s="331"/>
      <c r="BN15" s="331"/>
      <c r="BO15" s="330"/>
      <c r="BP15" s="331"/>
      <c r="BQ15" s="331"/>
      <c r="BR15" s="331"/>
      <c r="BS15" s="333"/>
      <c r="BT15" s="331"/>
      <c r="BU15" s="331"/>
      <c r="BV15" s="331"/>
      <c r="BW15" s="330"/>
      <c r="BX15" s="334"/>
      <c r="BY15" s="337"/>
      <c r="BZ15" s="332"/>
      <c r="CA15" s="338"/>
      <c r="CB15" s="330"/>
      <c r="CC15" s="331"/>
      <c r="CD15" s="339"/>
      <c r="CE15" s="335"/>
      <c r="CF15" s="333"/>
      <c r="CG15" s="330"/>
      <c r="CH15" s="332"/>
      <c r="CI15" s="332"/>
      <c r="CJ15" s="335"/>
      <c r="CK15" s="331"/>
      <c r="CL15" s="331"/>
      <c r="CM15" s="330"/>
      <c r="CN15" s="331"/>
      <c r="CO15" s="332"/>
      <c r="CP15" s="331"/>
      <c r="CQ15" s="339"/>
      <c r="CR15" s="330"/>
      <c r="CS15" s="331"/>
      <c r="CT15" s="334"/>
      <c r="CU15" s="335"/>
      <c r="CV15" s="331"/>
      <c r="CW15" s="331"/>
      <c r="CX15" s="333"/>
      <c r="CY15" s="333"/>
      <c r="CZ15" s="333"/>
      <c r="DA15" s="334"/>
      <c r="DB15" s="335"/>
      <c r="DC15" s="340"/>
      <c r="DD15" s="330"/>
      <c r="DE15" s="335"/>
      <c r="DF15" s="341"/>
      <c r="DG15" s="331"/>
      <c r="DH15" s="333"/>
      <c r="DI15" s="335"/>
      <c r="DJ15" s="330"/>
      <c r="DK15" s="335"/>
      <c r="DL15" s="331"/>
      <c r="DM15" s="333"/>
      <c r="DN15" s="330"/>
      <c r="DO15" s="331"/>
      <c r="DP15" s="1242"/>
      <c r="DQ15" s="337"/>
      <c r="DR15" s="330"/>
      <c r="DS15" s="331"/>
      <c r="DT15" s="335"/>
      <c r="DU15" s="335"/>
      <c r="DV15" s="340"/>
      <c r="DW15" s="334"/>
      <c r="DX15" s="108"/>
    </row>
    <row r="16" spans="1:128" ht="47.25" x14ac:dyDescent="0.25">
      <c r="A16" s="108">
        <v>206</v>
      </c>
      <c r="B16" s="108"/>
      <c r="C16" s="108" t="s">
        <v>112</v>
      </c>
      <c r="D16" s="108" t="s">
        <v>1916</v>
      </c>
      <c r="E16" s="108"/>
      <c r="F16" s="108"/>
      <c r="G16" s="384" t="s">
        <v>112</v>
      </c>
      <c r="H16" s="319" t="s">
        <v>399</v>
      </c>
      <c r="I16" s="320"/>
      <c r="J16" s="321"/>
      <c r="K16" s="297">
        <v>1</v>
      </c>
      <c r="L16" s="297" t="s">
        <v>4</v>
      </c>
      <c r="M16" s="297"/>
      <c r="N16" s="297">
        <v>25</v>
      </c>
      <c r="O16" s="297" t="s">
        <v>8</v>
      </c>
      <c r="P16" s="297"/>
      <c r="Q16" s="297">
        <v>1</v>
      </c>
      <c r="R16" s="297">
        <v>2</v>
      </c>
      <c r="S16" s="298" t="s">
        <v>402</v>
      </c>
      <c r="T16" s="574"/>
      <c r="U16" s="299" t="s">
        <v>93</v>
      </c>
      <c r="V16" s="295" t="s">
        <v>80</v>
      </c>
      <c r="W16" s="201" t="str">
        <f>IFERROR(IF(Z16="Разговор по телефону",VLOOKUP(CONCATENATE($G16,"-",$Q16,"-",$R16),'Sound files'!$A$2:$E$213,3,FALSE),IF(Z16="Встреча",IF(VALUE(R16)=0,VLOOKUP(CONCATENATE($G16,"-",$Q16,"-",$R16),'Video files'!$A$2:$D$73,4,FALSE),IF(VALUE(R16)=1,VLOOKUP(CONCATENATE($G16,"-",$Q16,"-",$R16),'Video files'!$B$2:$E$73,4,FALSE),"-")),"-")),"нет")</f>
        <v>нет</v>
      </c>
      <c r="X16" s="201"/>
      <c r="Y16" s="201"/>
      <c r="Z16" s="297" t="s">
        <v>134</v>
      </c>
      <c r="AA16" s="231"/>
      <c r="AB16" s="233"/>
      <c r="AC16" s="233"/>
      <c r="AD16" s="233"/>
      <c r="AE16" s="324"/>
      <c r="AF16" s="325"/>
      <c r="AG16" s="326"/>
      <c r="AH16" s="327"/>
      <c r="AI16" s="327"/>
      <c r="AJ16" s="327"/>
      <c r="AK16" s="328"/>
      <c r="AL16" s="324"/>
      <c r="AM16" s="327"/>
      <c r="AN16" s="327"/>
      <c r="AO16" s="327"/>
      <c r="AP16" s="327"/>
      <c r="AQ16" s="327"/>
      <c r="AR16" s="328"/>
      <c r="AS16" s="326"/>
      <c r="AT16" s="327"/>
      <c r="AU16" s="327"/>
      <c r="AV16" s="327"/>
      <c r="AW16" s="327"/>
      <c r="AX16" s="327"/>
      <c r="AY16" s="327"/>
      <c r="AZ16" s="328"/>
      <c r="BA16" s="329"/>
      <c r="BB16" s="329"/>
      <c r="BC16" s="329"/>
      <c r="BD16" s="329"/>
      <c r="BE16" s="330"/>
      <c r="BF16" s="331"/>
      <c r="BG16" s="331"/>
      <c r="BH16" s="332"/>
      <c r="BI16" s="331"/>
      <c r="BJ16" s="333"/>
      <c r="BK16" s="334"/>
      <c r="BL16" s="335"/>
      <c r="BM16" s="331"/>
      <c r="BN16" s="331"/>
      <c r="BO16" s="330"/>
      <c r="BP16" s="331"/>
      <c r="BQ16" s="331"/>
      <c r="BR16" s="331"/>
      <c r="BS16" s="333"/>
      <c r="BT16" s="331"/>
      <c r="BU16" s="331"/>
      <c r="BV16" s="331"/>
      <c r="BW16" s="330"/>
      <c r="BX16" s="334"/>
      <c r="BY16" s="337"/>
      <c r="BZ16" s="332"/>
      <c r="CA16" s="338"/>
      <c r="CB16" s="330"/>
      <c r="CC16" s="331"/>
      <c r="CD16" s="339"/>
      <c r="CE16" s="335"/>
      <c r="CF16" s="333"/>
      <c r="CG16" s="330"/>
      <c r="CH16" s="332"/>
      <c r="CI16" s="332"/>
      <c r="CJ16" s="335"/>
      <c r="CK16" s="331"/>
      <c r="CL16" s="331"/>
      <c r="CM16" s="330"/>
      <c r="CN16" s="331"/>
      <c r="CO16" s="332"/>
      <c r="CP16" s="331"/>
      <c r="CQ16" s="339"/>
      <c r="CR16" s="330"/>
      <c r="CS16" s="331"/>
      <c r="CT16" s="334"/>
      <c r="CU16" s="335"/>
      <c r="CV16" s="331"/>
      <c r="CW16" s="331"/>
      <c r="CX16" s="333"/>
      <c r="CY16" s="333"/>
      <c r="CZ16" s="333"/>
      <c r="DA16" s="334"/>
      <c r="DB16" s="335"/>
      <c r="DC16" s="340"/>
      <c r="DD16" s="330"/>
      <c r="DE16" s="335"/>
      <c r="DF16" s="341"/>
      <c r="DG16" s="331"/>
      <c r="DH16" s="333"/>
      <c r="DI16" s="335"/>
      <c r="DJ16" s="330"/>
      <c r="DK16" s="335"/>
      <c r="DL16" s="331"/>
      <c r="DM16" s="333"/>
      <c r="DN16" s="330"/>
      <c r="DO16" s="331"/>
      <c r="DP16" s="1242"/>
      <c r="DQ16" s="337"/>
      <c r="DR16" s="330"/>
      <c r="DS16" s="331"/>
      <c r="DT16" s="335"/>
      <c r="DU16" s="335"/>
      <c r="DV16" s="340"/>
      <c r="DW16" s="334"/>
      <c r="DX16" s="108"/>
    </row>
    <row r="17" spans="1:128" ht="47.25" x14ac:dyDescent="0.25">
      <c r="A17" s="108">
        <v>207</v>
      </c>
      <c r="B17" s="108"/>
      <c r="C17" s="108" t="s">
        <v>112</v>
      </c>
      <c r="D17" s="108" t="s">
        <v>1916</v>
      </c>
      <c r="E17" s="108"/>
      <c r="F17" s="108"/>
      <c r="G17" s="384" t="s">
        <v>112</v>
      </c>
      <c r="H17" s="319" t="s">
        <v>399</v>
      </c>
      <c r="I17" s="320"/>
      <c r="J17" s="321"/>
      <c r="K17" s="297">
        <v>1</v>
      </c>
      <c r="L17" s="297" t="s">
        <v>4</v>
      </c>
      <c r="M17" s="297"/>
      <c r="N17" s="297">
        <v>25</v>
      </c>
      <c r="O17" s="297" t="s">
        <v>8</v>
      </c>
      <c r="P17" s="297"/>
      <c r="Q17" s="297">
        <v>1</v>
      </c>
      <c r="R17" s="297">
        <v>3</v>
      </c>
      <c r="S17" s="298" t="s">
        <v>403</v>
      </c>
      <c r="T17" s="574"/>
      <c r="U17" s="299" t="s">
        <v>93</v>
      </c>
      <c r="V17" s="295" t="s">
        <v>80</v>
      </c>
      <c r="W17" s="201" t="str">
        <f>IFERROR(IF(Z17="Разговор по телефону",VLOOKUP(CONCATENATE($G17,"-",$Q17,"-",$R17),'Sound files'!$A$2:$E$213,3,FALSE),IF(Z17="Встреча",IF(VALUE(R17)=0,VLOOKUP(CONCATENATE($G17,"-",$Q17,"-",$R17),'Video files'!$A$2:$D$73,4,FALSE),IF(VALUE(R17)=1,VLOOKUP(CONCATENATE($G17,"-",$Q17,"-",$R17),'Video files'!$B$2:$E$73,4,FALSE),"-")),"-")),"нет")</f>
        <v>нет</v>
      </c>
      <c r="X17" s="201"/>
      <c r="Y17" s="201"/>
      <c r="Z17" s="297" t="s">
        <v>134</v>
      </c>
      <c r="AA17" s="231"/>
      <c r="AB17" s="233"/>
      <c r="AC17" s="233"/>
      <c r="AD17" s="233"/>
      <c r="AE17" s="324"/>
      <c r="AF17" s="325"/>
      <c r="AG17" s="326"/>
      <c r="AH17" s="327"/>
      <c r="AI17" s="327"/>
      <c r="AJ17" s="327"/>
      <c r="AK17" s="328"/>
      <c r="AL17" s="324"/>
      <c r="AM17" s="327"/>
      <c r="AN17" s="327"/>
      <c r="AO17" s="327"/>
      <c r="AP17" s="327"/>
      <c r="AQ17" s="327"/>
      <c r="AR17" s="328"/>
      <c r="AS17" s="326"/>
      <c r="AT17" s="327"/>
      <c r="AU17" s="327"/>
      <c r="AV17" s="327"/>
      <c r="AW17" s="327"/>
      <c r="AX17" s="327"/>
      <c r="AY17" s="327"/>
      <c r="AZ17" s="328"/>
      <c r="BA17" s="329"/>
      <c r="BB17" s="329"/>
      <c r="BC17" s="329"/>
      <c r="BD17" s="329"/>
      <c r="BE17" s="330"/>
      <c r="BF17" s="331"/>
      <c r="BG17" s="331"/>
      <c r="BH17" s="332"/>
      <c r="BI17" s="331"/>
      <c r="BJ17" s="333"/>
      <c r="BK17" s="334"/>
      <c r="BL17" s="335"/>
      <c r="BM17" s="331"/>
      <c r="BN17" s="331"/>
      <c r="BO17" s="330"/>
      <c r="BP17" s="331"/>
      <c r="BQ17" s="331"/>
      <c r="BR17" s="331"/>
      <c r="BS17" s="333"/>
      <c r="BT17" s="331"/>
      <c r="BU17" s="331"/>
      <c r="BV17" s="331"/>
      <c r="BW17" s="330"/>
      <c r="BX17" s="334"/>
      <c r="BY17" s="337"/>
      <c r="BZ17" s="332"/>
      <c r="CA17" s="338"/>
      <c r="CB17" s="330"/>
      <c r="CC17" s="331"/>
      <c r="CD17" s="339"/>
      <c r="CE17" s="335"/>
      <c r="CF17" s="333"/>
      <c r="CG17" s="330"/>
      <c r="CH17" s="332"/>
      <c r="CI17" s="332"/>
      <c r="CJ17" s="335"/>
      <c r="CK17" s="331"/>
      <c r="CL17" s="331"/>
      <c r="CM17" s="330"/>
      <c r="CN17" s="331"/>
      <c r="CO17" s="332"/>
      <c r="CP17" s="331"/>
      <c r="CQ17" s="339"/>
      <c r="CR17" s="330"/>
      <c r="CS17" s="331"/>
      <c r="CT17" s="334"/>
      <c r="CU17" s="335"/>
      <c r="CV17" s="331"/>
      <c r="CW17" s="331"/>
      <c r="CX17" s="333"/>
      <c r="CY17" s="333"/>
      <c r="CZ17" s="333"/>
      <c r="DA17" s="334"/>
      <c r="DB17" s="335"/>
      <c r="DC17" s="340"/>
      <c r="DD17" s="330"/>
      <c r="DE17" s="335"/>
      <c r="DF17" s="341"/>
      <c r="DG17" s="331"/>
      <c r="DH17" s="333"/>
      <c r="DI17" s="335"/>
      <c r="DJ17" s="330"/>
      <c r="DK17" s="335"/>
      <c r="DL17" s="331"/>
      <c r="DM17" s="333"/>
      <c r="DN17" s="330"/>
      <c r="DO17" s="331"/>
      <c r="DP17" s="1242"/>
      <c r="DQ17" s="337"/>
      <c r="DR17" s="330"/>
      <c r="DS17" s="331"/>
      <c r="DT17" s="335"/>
      <c r="DU17" s="335"/>
      <c r="DV17" s="340"/>
      <c r="DW17" s="334"/>
      <c r="DX17" s="108"/>
    </row>
    <row r="18" spans="1:128" ht="47.25" x14ac:dyDescent="0.25">
      <c r="A18" s="108">
        <v>208</v>
      </c>
      <c r="B18" s="108"/>
      <c r="C18" s="108" t="s">
        <v>112</v>
      </c>
      <c r="D18" s="108" t="s">
        <v>1916</v>
      </c>
      <c r="E18" s="108"/>
      <c r="F18" s="108"/>
      <c r="G18" s="384" t="s">
        <v>112</v>
      </c>
      <c r="H18" s="319" t="s">
        <v>399</v>
      </c>
      <c r="I18" s="320"/>
      <c r="J18" s="321"/>
      <c r="K18" s="297">
        <v>25</v>
      </c>
      <c r="L18" s="297" t="s">
        <v>8</v>
      </c>
      <c r="M18" s="297"/>
      <c r="N18" s="297">
        <v>1</v>
      </c>
      <c r="O18" s="297" t="s">
        <v>4</v>
      </c>
      <c r="P18" s="297"/>
      <c r="Q18" s="297">
        <v>2</v>
      </c>
      <c r="R18" s="297">
        <v>0</v>
      </c>
      <c r="S18" s="298" t="s">
        <v>404</v>
      </c>
      <c r="T18" s="574"/>
      <c r="U18" s="299" t="s">
        <v>93</v>
      </c>
      <c r="V18" s="295" t="s">
        <v>80</v>
      </c>
      <c r="W18" s="201" t="str">
        <f>IFERROR(IF(Z18="Разговор по телефону",VLOOKUP(CONCATENATE($G18,"-",$Q18,"-",$R18),'Sound files'!$A$2:$E$213,3,FALSE),IF(Z18="Встреча",IF(VALUE(R18)=0,VLOOKUP(CONCATENATE($G18,"-",$Q18,"-",$R18),'Video files'!$A$2:$D$73,4,FALSE),IF(VALUE(R18)=1,VLOOKUP(CONCATENATE($G18,"-",$Q18,"-",$R18),'Video files'!$B$2:$E$73,4,FALSE),"-")),"-")),"нет")</f>
        <v>E3_2.wav</v>
      </c>
      <c r="X18" s="201"/>
      <c r="Y18" s="201"/>
      <c r="Z18" s="297" t="s">
        <v>134</v>
      </c>
      <c r="AA18" s="231"/>
      <c r="AB18" s="233"/>
      <c r="AC18" s="233"/>
      <c r="AD18" s="233"/>
      <c r="AE18" s="324"/>
      <c r="AF18" s="325"/>
      <c r="AG18" s="326"/>
      <c r="AH18" s="327"/>
      <c r="AI18" s="327"/>
      <c r="AJ18" s="327"/>
      <c r="AK18" s="328"/>
      <c r="AL18" s="324"/>
      <c r="AM18" s="327"/>
      <c r="AN18" s="327"/>
      <c r="AO18" s="327"/>
      <c r="AP18" s="327"/>
      <c r="AQ18" s="327"/>
      <c r="AR18" s="328"/>
      <c r="AS18" s="326"/>
      <c r="AT18" s="327"/>
      <c r="AU18" s="327"/>
      <c r="AV18" s="327"/>
      <c r="AW18" s="327"/>
      <c r="AX18" s="327"/>
      <c r="AY18" s="327"/>
      <c r="AZ18" s="328"/>
      <c r="BA18" s="329"/>
      <c r="BB18" s="329"/>
      <c r="BC18" s="329"/>
      <c r="BD18" s="329"/>
      <c r="BE18" s="330"/>
      <c r="BF18" s="331"/>
      <c r="BG18" s="331"/>
      <c r="BH18" s="332"/>
      <c r="BI18" s="331"/>
      <c r="BJ18" s="333"/>
      <c r="BK18" s="334"/>
      <c r="BL18" s="335"/>
      <c r="BM18" s="331"/>
      <c r="BN18" s="331"/>
      <c r="BO18" s="330"/>
      <c r="BP18" s="331"/>
      <c r="BQ18" s="331"/>
      <c r="BR18" s="331"/>
      <c r="BS18" s="333"/>
      <c r="BT18" s="331"/>
      <c r="BU18" s="331"/>
      <c r="BV18" s="331"/>
      <c r="BW18" s="330"/>
      <c r="BX18" s="334"/>
      <c r="BY18" s="337"/>
      <c r="BZ18" s="332"/>
      <c r="CA18" s="338"/>
      <c r="CB18" s="330"/>
      <c r="CC18" s="331"/>
      <c r="CD18" s="339"/>
      <c r="CE18" s="335"/>
      <c r="CF18" s="333"/>
      <c r="CG18" s="330"/>
      <c r="CH18" s="332"/>
      <c r="CI18" s="332"/>
      <c r="CJ18" s="335"/>
      <c r="CK18" s="331"/>
      <c r="CL18" s="331"/>
      <c r="CM18" s="330"/>
      <c r="CN18" s="331"/>
      <c r="CO18" s="332"/>
      <c r="CP18" s="331"/>
      <c r="CQ18" s="339"/>
      <c r="CR18" s="330"/>
      <c r="CS18" s="331"/>
      <c r="CT18" s="334"/>
      <c r="CU18" s="335"/>
      <c r="CV18" s="331"/>
      <c r="CW18" s="331"/>
      <c r="CX18" s="333"/>
      <c r="CY18" s="333"/>
      <c r="CZ18" s="333"/>
      <c r="DA18" s="334"/>
      <c r="DB18" s="335"/>
      <c r="DC18" s="340"/>
      <c r="DD18" s="330"/>
      <c r="DE18" s="335"/>
      <c r="DF18" s="341"/>
      <c r="DG18" s="331"/>
      <c r="DH18" s="333"/>
      <c r="DI18" s="335"/>
      <c r="DJ18" s="330"/>
      <c r="DK18" s="335"/>
      <c r="DL18" s="331"/>
      <c r="DM18" s="333"/>
      <c r="DN18" s="330"/>
      <c r="DO18" s="331"/>
      <c r="DP18" s="1242"/>
      <c r="DQ18" s="337"/>
      <c r="DR18" s="330"/>
      <c r="DS18" s="331"/>
      <c r="DT18" s="335"/>
      <c r="DU18" s="335"/>
      <c r="DV18" s="340"/>
      <c r="DW18" s="334"/>
      <c r="DX18" s="108"/>
    </row>
    <row r="19" spans="1:128" ht="47.25" x14ac:dyDescent="0.25">
      <c r="A19" s="108">
        <v>209</v>
      </c>
      <c r="B19" s="108"/>
      <c r="C19" s="108" t="s">
        <v>112</v>
      </c>
      <c r="D19" s="108" t="s">
        <v>1916</v>
      </c>
      <c r="E19" s="108"/>
      <c r="F19" s="108"/>
      <c r="G19" s="384" t="s">
        <v>112</v>
      </c>
      <c r="H19" s="319" t="s">
        <v>399</v>
      </c>
      <c r="I19" s="320"/>
      <c r="J19" s="321"/>
      <c r="K19" s="297">
        <v>1</v>
      </c>
      <c r="L19" s="297" t="s">
        <v>4</v>
      </c>
      <c r="M19" s="297"/>
      <c r="N19" s="297">
        <v>25</v>
      </c>
      <c r="O19" s="297" t="s">
        <v>8</v>
      </c>
      <c r="P19" s="297"/>
      <c r="Q19" s="297">
        <v>2</v>
      </c>
      <c r="R19" s="297">
        <v>1</v>
      </c>
      <c r="S19" s="298" t="s">
        <v>405</v>
      </c>
      <c r="T19" s="574"/>
      <c r="U19" s="299" t="s">
        <v>93</v>
      </c>
      <c r="V19" s="295" t="s">
        <v>80</v>
      </c>
      <c r="W19" s="201" t="str">
        <f>IFERROR(IF(Z19="Разговор по телефону",VLOOKUP(CONCATENATE($G19,"-",$Q19,"-",$R19),'Sound files'!$A$2:$E$213,3,FALSE),IF(Z19="Встреча",IF(VALUE(R19)=0,VLOOKUP(CONCATENATE($G19,"-",$Q19,"-",$R19),'Video files'!$A$2:$D$73,4,FALSE),IF(VALUE(R19)=1,VLOOKUP(CONCATENATE($G19,"-",$Q19,"-",$R19),'Video files'!$B$2:$E$73,4,FALSE),"-")),"-")),"нет")</f>
        <v>нет</v>
      </c>
      <c r="X19" s="201"/>
      <c r="Y19" s="201"/>
      <c r="Z19" s="297" t="s">
        <v>134</v>
      </c>
      <c r="AA19" s="231"/>
      <c r="AB19" s="233"/>
      <c r="AC19" s="233"/>
      <c r="AD19" s="233"/>
      <c r="AE19" s="324"/>
      <c r="AF19" s="325"/>
      <c r="AG19" s="326"/>
      <c r="AH19" s="327"/>
      <c r="AI19" s="327"/>
      <c r="AJ19" s="327"/>
      <c r="AK19" s="328"/>
      <c r="AL19" s="324"/>
      <c r="AM19" s="327"/>
      <c r="AN19" s="327"/>
      <c r="AO19" s="327"/>
      <c r="AP19" s="327"/>
      <c r="AQ19" s="327"/>
      <c r="AR19" s="328"/>
      <c r="AS19" s="326"/>
      <c r="AT19" s="327"/>
      <c r="AU19" s="327"/>
      <c r="AV19" s="327"/>
      <c r="AW19" s="327"/>
      <c r="AX19" s="327"/>
      <c r="AY19" s="327"/>
      <c r="AZ19" s="328"/>
      <c r="BA19" s="329"/>
      <c r="BB19" s="329"/>
      <c r="BC19" s="329"/>
      <c r="BD19" s="329"/>
      <c r="BE19" s="330"/>
      <c r="BF19" s="331"/>
      <c r="BG19" s="331"/>
      <c r="BH19" s="332"/>
      <c r="BI19" s="331"/>
      <c r="BJ19" s="333"/>
      <c r="BK19" s="334"/>
      <c r="BL19" s="335"/>
      <c r="BM19" s="331"/>
      <c r="BN19" s="331"/>
      <c r="BO19" s="330"/>
      <c r="BP19" s="331"/>
      <c r="BQ19" s="331"/>
      <c r="BR19" s="331"/>
      <c r="BS19" s="333"/>
      <c r="BT19" s="331"/>
      <c r="BU19" s="331"/>
      <c r="BV19" s="331"/>
      <c r="BW19" s="330"/>
      <c r="BX19" s="334"/>
      <c r="BY19" s="337"/>
      <c r="BZ19" s="332"/>
      <c r="CA19" s="338"/>
      <c r="CB19" s="330"/>
      <c r="CC19" s="331"/>
      <c r="CD19" s="339"/>
      <c r="CE19" s="335"/>
      <c r="CF19" s="333"/>
      <c r="CG19" s="330"/>
      <c r="CH19" s="332"/>
      <c r="CI19" s="332"/>
      <c r="CJ19" s="335"/>
      <c r="CK19" s="331"/>
      <c r="CL19" s="331"/>
      <c r="CM19" s="330"/>
      <c r="CN19" s="331"/>
      <c r="CO19" s="332"/>
      <c r="CP19" s="331"/>
      <c r="CQ19" s="339"/>
      <c r="CR19" s="330"/>
      <c r="CS19" s="331"/>
      <c r="CT19" s="334"/>
      <c r="CU19" s="335"/>
      <c r="CV19" s="331"/>
      <c r="CW19" s="331"/>
      <c r="CX19" s="333"/>
      <c r="CY19" s="333"/>
      <c r="CZ19" s="333"/>
      <c r="DA19" s="334"/>
      <c r="DB19" s="335"/>
      <c r="DC19" s="340"/>
      <c r="DD19" s="330"/>
      <c r="DE19" s="335"/>
      <c r="DF19" s="341"/>
      <c r="DG19" s="331"/>
      <c r="DH19" s="333"/>
      <c r="DI19" s="335"/>
      <c r="DJ19" s="330"/>
      <c r="DK19" s="335"/>
      <c r="DL19" s="331"/>
      <c r="DM19" s="333"/>
      <c r="DN19" s="330"/>
      <c r="DO19" s="331"/>
      <c r="DP19" s="1242"/>
      <c r="DQ19" s="337"/>
      <c r="DR19" s="330"/>
      <c r="DS19" s="331"/>
      <c r="DT19" s="335"/>
      <c r="DU19" s="335"/>
      <c r="DV19" s="340"/>
      <c r="DW19" s="334"/>
      <c r="DX19" s="108"/>
    </row>
    <row r="20" spans="1:128" ht="47.25" x14ac:dyDescent="0.25">
      <c r="A20" s="108">
        <v>210</v>
      </c>
      <c r="B20" s="108"/>
      <c r="C20" s="108" t="s">
        <v>112</v>
      </c>
      <c r="D20" s="108" t="s">
        <v>1916</v>
      </c>
      <c r="E20" s="108"/>
      <c r="F20" s="108"/>
      <c r="G20" s="384" t="s">
        <v>112</v>
      </c>
      <c r="H20" s="319" t="s">
        <v>399</v>
      </c>
      <c r="I20" s="320"/>
      <c r="J20" s="321"/>
      <c r="K20" s="297">
        <v>1</v>
      </c>
      <c r="L20" s="297" t="s">
        <v>4</v>
      </c>
      <c r="M20" s="297"/>
      <c r="N20" s="297">
        <v>25</v>
      </c>
      <c r="O20" s="297" t="s">
        <v>8</v>
      </c>
      <c r="P20" s="297"/>
      <c r="Q20" s="297">
        <v>2</v>
      </c>
      <c r="R20" s="297">
        <v>2</v>
      </c>
      <c r="S20" s="298" t="s">
        <v>406</v>
      </c>
      <c r="T20" s="574"/>
      <c r="U20" s="299" t="s">
        <v>89</v>
      </c>
      <c r="V20" s="295" t="s">
        <v>182</v>
      </c>
      <c r="W20" s="201" t="str">
        <f>IFERROR(IF(Z20="Разговор по телефону",VLOOKUP(CONCATENATE($G20,"-",$Q20,"-",$R20),'Sound files'!$A$2:$E$213,3,FALSE),IF(Z20="Встреча",IF(VALUE(R20)=0,VLOOKUP(CONCATENATE($G20,"-",$Q20,"-",$R20),'Video files'!$A$2:$D$73,4,FALSE),IF(VALUE(R20)=1,VLOOKUP(CONCATENATE($G20,"-",$Q20,"-",$R20),'Video files'!$B$2:$E$73,4,FALSE),"-")),"-")),"нет")</f>
        <v>нет</v>
      </c>
      <c r="X20" s="201"/>
      <c r="Y20" s="201"/>
      <c r="Z20" s="297" t="s">
        <v>134</v>
      </c>
      <c r="AA20" s="231"/>
      <c r="AB20" s="233"/>
      <c r="AC20" s="233"/>
      <c r="AD20" s="233"/>
      <c r="AE20" s="324"/>
      <c r="AF20" s="325"/>
      <c r="AG20" s="326"/>
      <c r="AH20" s="327"/>
      <c r="AI20" s="327"/>
      <c r="AJ20" s="327"/>
      <c r="AK20" s="328"/>
      <c r="AL20" s="324"/>
      <c r="AM20" s="327"/>
      <c r="AN20" s="327"/>
      <c r="AO20" s="327"/>
      <c r="AP20" s="327"/>
      <c r="AQ20" s="327"/>
      <c r="AR20" s="328"/>
      <c r="AS20" s="326"/>
      <c r="AT20" s="327"/>
      <c r="AU20" s="327"/>
      <c r="AV20" s="327"/>
      <c r="AW20" s="327"/>
      <c r="AX20" s="327"/>
      <c r="AY20" s="327"/>
      <c r="AZ20" s="328"/>
      <c r="BA20" s="329"/>
      <c r="BB20" s="329"/>
      <c r="BC20" s="329"/>
      <c r="BD20" s="329"/>
      <c r="BE20" s="330"/>
      <c r="BF20" s="331"/>
      <c r="BG20" s="331"/>
      <c r="BH20" s="332"/>
      <c r="BI20" s="331"/>
      <c r="BJ20" s="333"/>
      <c r="BK20" s="334"/>
      <c r="BL20" s="335"/>
      <c r="BM20" s="331"/>
      <c r="BN20" s="331"/>
      <c r="BO20" s="330"/>
      <c r="BP20" s="331"/>
      <c r="BQ20" s="331"/>
      <c r="BR20" s="331"/>
      <c r="BS20" s="333"/>
      <c r="BT20" s="331"/>
      <c r="BU20" s="331"/>
      <c r="BV20" s="331"/>
      <c r="BW20" s="330"/>
      <c r="BX20" s="334"/>
      <c r="BY20" s="337"/>
      <c r="BZ20" s="332"/>
      <c r="CA20" s="338"/>
      <c r="CB20" s="330"/>
      <c r="CC20" s="331"/>
      <c r="CD20" s="339"/>
      <c r="CE20" s="335"/>
      <c r="CF20" s="333"/>
      <c r="CG20" s="330"/>
      <c r="CH20" s="332"/>
      <c r="CI20" s="332"/>
      <c r="CJ20" s="335"/>
      <c r="CK20" s="331"/>
      <c r="CL20" s="331"/>
      <c r="CM20" s="330"/>
      <c r="CN20" s="331"/>
      <c r="CO20" s="332"/>
      <c r="CP20" s="331"/>
      <c r="CQ20" s="339"/>
      <c r="CR20" s="330"/>
      <c r="CS20" s="331"/>
      <c r="CT20" s="334"/>
      <c r="CU20" s="335"/>
      <c r="CV20" s="331"/>
      <c r="CW20" s="331"/>
      <c r="CX20" s="333"/>
      <c r="CY20" s="333"/>
      <c r="CZ20" s="333"/>
      <c r="DA20" s="334"/>
      <c r="DB20" s="335"/>
      <c r="DC20" s="340"/>
      <c r="DD20" s="330"/>
      <c r="DE20" s="335"/>
      <c r="DF20" s="341"/>
      <c r="DG20" s="331"/>
      <c r="DH20" s="333"/>
      <c r="DI20" s="335"/>
      <c r="DJ20" s="330"/>
      <c r="DK20" s="335"/>
      <c r="DL20" s="331"/>
      <c r="DM20" s="333"/>
      <c r="DN20" s="330"/>
      <c r="DO20" s="331"/>
      <c r="DP20" s="1242"/>
      <c r="DQ20" s="337"/>
      <c r="DR20" s="330"/>
      <c r="DS20" s="331"/>
      <c r="DT20" s="335"/>
      <c r="DU20" s="335"/>
      <c r="DV20" s="340"/>
      <c r="DW20" s="334"/>
      <c r="DX20" s="108"/>
    </row>
    <row r="21" spans="1:128" ht="47.25" x14ac:dyDescent="0.25">
      <c r="A21" s="108">
        <v>211</v>
      </c>
      <c r="B21" s="108"/>
      <c r="C21" s="108" t="s">
        <v>112</v>
      </c>
      <c r="D21" s="108" t="s">
        <v>1916</v>
      </c>
      <c r="E21" s="108"/>
      <c r="F21" s="108"/>
      <c r="G21" s="384" t="s">
        <v>112</v>
      </c>
      <c r="H21" s="319" t="s">
        <v>399</v>
      </c>
      <c r="I21" s="320"/>
      <c r="J21" s="321"/>
      <c r="K21" s="297">
        <v>1</v>
      </c>
      <c r="L21" s="297" t="s">
        <v>4</v>
      </c>
      <c r="M21" s="297"/>
      <c r="N21" s="297">
        <v>25</v>
      </c>
      <c r="O21" s="297" t="s">
        <v>8</v>
      </c>
      <c r="P21" s="297"/>
      <c r="Q21" s="297">
        <v>2</v>
      </c>
      <c r="R21" s="297">
        <v>3</v>
      </c>
      <c r="S21" s="298" t="s">
        <v>407</v>
      </c>
      <c r="T21" s="574"/>
      <c r="U21" s="299" t="s">
        <v>89</v>
      </c>
      <c r="V21" s="295" t="s">
        <v>177</v>
      </c>
      <c r="W21" s="201" t="str">
        <f>IFERROR(IF(Z21="Разговор по телефону",VLOOKUP(CONCATENATE($G21,"-",$Q21,"-",$R21),'Sound files'!$A$2:$E$213,3,FALSE),IF(Z21="Встреча",IF(VALUE(R21)=0,VLOOKUP(CONCATENATE($G21,"-",$Q21,"-",$R21),'Video files'!$A$2:$D$73,4,FALSE),IF(VALUE(R21)=1,VLOOKUP(CONCATENATE($G21,"-",$Q21,"-",$R21),'Video files'!$B$2:$E$73,4,FALSE),"-")),"-")),"нет")</f>
        <v>нет</v>
      </c>
      <c r="X21" s="201"/>
      <c r="Y21" s="201"/>
      <c r="Z21" s="297" t="s">
        <v>134</v>
      </c>
      <c r="AA21" s="231"/>
      <c r="AB21" s="233"/>
      <c r="AC21" s="233"/>
      <c r="AD21" s="233"/>
      <c r="AE21" s="324"/>
      <c r="AF21" s="325"/>
      <c r="AG21" s="326"/>
      <c r="AH21" s="327"/>
      <c r="AI21" s="327"/>
      <c r="AJ21" s="327"/>
      <c r="AK21" s="328"/>
      <c r="AL21" s="324"/>
      <c r="AM21" s="327"/>
      <c r="AN21" s="327"/>
      <c r="AO21" s="327"/>
      <c r="AP21" s="327"/>
      <c r="AQ21" s="327"/>
      <c r="AR21" s="328"/>
      <c r="AS21" s="326"/>
      <c r="AT21" s="327"/>
      <c r="AU21" s="327"/>
      <c r="AV21" s="327"/>
      <c r="AW21" s="327"/>
      <c r="AX21" s="327"/>
      <c r="AY21" s="327"/>
      <c r="AZ21" s="328"/>
      <c r="BA21" s="329"/>
      <c r="BB21" s="329"/>
      <c r="BC21" s="329"/>
      <c r="BD21" s="329"/>
      <c r="BE21" s="330"/>
      <c r="BF21" s="331"/>
      <c r="BG21" s="331"/>
      <c r="BH21" s="332"/>
      <c r="BI21" s="331"/>
      <c r="BJ21" s="333"/>
      <c r="BK21" s="334"/>
      <c r="BL21" s="335"/>
      <c r="BM21" s="331"/>
      <c r="BN21" s="331"/>
      <c r="BO21" s="330"/>
      <c r="BP21" s="331"/>
      <c r="BQ21" s="331"/>
      <c r="BR21" s="331"/>
      <c r="BS21" s="333"/>
      <c r="BT21" s="331"/>
      <c r="BU21" s="331"/>
      <c r="BV21" s="331"/>
      <c r="BW21" s="330"/>
      <c r="BX21" s="334"/>
      <c r="BY21" s="337"/>
      <c r="BZ21" s="332"/>
      <c r="CA21" s="338"/>
      <c r="CB21" s="330"/>
      <c r="CC21" s="331"/>
      <c r="CD21" s="339"/>
      <c r="CE21" s="335"/>
      <c r="CF21" s="333"/>
      <c r="CG21" s="330"/>
      <c r="CH21" s="332"/>
      <c r="CI21" s="332"/>
      <c r="CJ21" s="335"/>
      <c r="CK21" s="331"/>
      <c r="CL21" s="331"/>
      <c r="CM21" s="330"/>
      <c r="CN21" s="331"/>
      <c r="CO21" s="332"/>
      <c r="CP21" s="331"/>
      <c r="CQ21" s="339"/>
      <c r="CR21" s="330"/>
      <c r="CS21" s="331"/>
      <c r="CT21" s="334"/>
      <c r="CU21" s="335"/>
      <c r="CV21" s="331"/>
      <c r="CW21" s="331"/>
      <c r="CX21" s="333"/>
      <c r="CY21" s="333"/>
      <c r="CZ21" s="333"/>
      <c r="DA21" s="334"/>
      <c r="DB21" s="335"/>
      <c r="DC21" s="340"/>
      <c r="DD21" s="330"/>
      <c r="DE21" s="335"/>
      <c r="DF21" s="341"/>
      <c r="DG21" s="331"/>
      <c r="DH21" s="333"/>
      <c r="DI21" s="335"/>
      <c r="DJ21" s="330"/>
      <c r="DK21" s="335"/>
      <c r="DL21" s="331"/>
      <c r="DM21" s="333"/>
      <c r="DN21" s="330"/>
      <c r="DO21" s="331"/>
      <c r="DP21" s="1242"/>
      <c r="DQ21" s="337"/>
      <c r="DR21" s="330"/>
      <c r="DS21" s="331"/>
      <c r="DT21" s="335"/>
      <c r="DU21" s="335"/>
      <c r="DV21" s="340"/>
      <c r="DW21" s="334"/>
      <c r="DX21" s="108"/>
    </row>
    <row r="22" spans="1:128" ht="47.25" x14ac:dyDescent="0.25">
      <c r="A22" s="108">
        <v>212</v>
      </c>
      <c r="B22" s="108"/>
      <c r="C22" s="108" t="s">
        <v>112</v>
      </c>
      <c r="D22" s="108" t="s">
        <v>1916</v>
      </c>
      <c r="E22" s="108"/>
      <c r="F22" s="108"/>
      <c r="G22" s="384" t="s">
        <v>112</v>
      </c>
      <c r="H22" s="319" t="s">
        <v>399</v>
      </c>
      <c r="I22" s="320"/>
      <c r="J22" s="321"/>
      <c r="K22" s="297">
        <v>25</v>
      </c>
      <c r="L22" s="297" t="s">
        <v>8</v>
      </c>
      <c r="M22" s="297"/>
      <c r="N22" s="297">
        <v>1</v>
      </c>
      <c r="O22" s="297" t="s">
        <v>4</v>
      </c>
      <c r="P22" s="297"/>
      <c r="Q22" s="297">
        <v>3</v>
      </c>
      <c r="R22" s="297">
        <v>0</v>
      </c>
      <c r="S22" s="298" t="s">
        <v>408</v>
      </c>
      <c r="T22" s="574"/>
      <c r="U22" s="299" t="s">
        <v>93</v>
      </c>
      <c r="V22" s="295" t="s">
        <v>80</v>
      </c>
      <c r="W22" s="201" t="str">
        <f>IFERROR(IF(Z22="Разговор по телефону",VLOOKUP(CONCATENATE($G22,"-",$Q22,"-",$R22),'Sound files'!$A$2:$E$213,3,FALSE),IF(Z22="Встреча",IF(VALUE(R22)=0,VLOOKUP(CONCATENATE($G22,"-",$Q22,"-",$R22),'Video files'!$A$2:$D$73,4,FALSE),IF(VALUE(R22)=1,VLOOKUP(CONCATENATE($G22,"-",$Q22,"-",$R22),'Video files'!$B$2:$E$73,4,FALSE),"-")),"-")),"нет")</f>
        <v>E3_3.wav</v>
      </c>
      <c r="X22" s="201"/>
      <c r="Y22" s="201"/>
      <c r="Z22" s="297" t="s">
        <v>134</v>
      </c>
      <c r="AA22" s="231"/>
      <c r="AB22" s="233"/>
      <c r="AC22" s="233"/>
      <c r="AD22" s="233"/>
      <c r="AE22" s="324"/>
      <c r="AF22" s="325"/>
      <c r="AG22" s="326"/>
      <c r="AH22" s="327"/>
      <c r="AI22" s="327"/>
      <c r="AJ22" s="327"/>
      <c r="AK22" s="328"/>
      <c r="AL22" s="324"/>
      <c r="AM22" s="327"/>
      <c r="AN22" s="327"/>
      <c r="AO22" s="327"/>
      <c r="AP22" s="327"/>
      <c r="AQ22" s="327"/>
      <c r="AR22" s="328"/>
      <c r="AS22" s="326"/>
      <c r="AT22" s="327"/>
      <c r="AU22" s="327"/>
      <c r="AV22" s="327"/>
      <c r="AW22" s="327"/>
      <c r="AX22" s="327"/>
      <c r="AY22" s="327"/>
      <c r="AZ22" s="328"/>
      <c r="BA22" s="329"/>
      <c r="BB22" s="329"/>
      <c r="BC22" s="329"/>
      <c r="BD22" s="329"/>
      <c r="BE22" s="330"/>
      <c r="BF22" s="331"/>
      <c r="BG22" s="331"/>
      <c r="BH22" s="332"/>
      <c r="BI22" s="331"/>
      <c r="BJ22" s="333"/>
      <c r="BK22" s="334"/>
      <c r="BL22" s="335"/>
      <c r="BM22" s="331"/>
      <c r="BN22" s="331"/>
      <c r="BO22" s="330"/>
      <c r="BP22" s="331"/>
      <c r="BQ22" s="331"/>
      <c r="BR22" s="331"/>
      <c r="BS22" s="333"/>
      <c r="BT22" s="331"/>
      <c r="BU22" s="331"/>
      <c r="BV22" s="331"/>
      <c r="BW22" s="330"/>
      <c r="BX22" s="334"/>
      <c r="BY22" s="337"/>
      <c r="BZ22" s="332"/>
      <c r="CA22" s="338"/>
      <c r="CB22" s="330"/>
      <c r="CC22" s="331"/>
      <c r="CD22" s="339"/>
      <c r="CE22" s="335"/>
      <c r="CF22" s="333"/>
      <c r="CG22" s="330"/>
      <c r="CH22" s="332"/>
      <c r="CI22" s="332"/>
      <c r="CJ22" s="335"/>
      <c r="CK22" s="331"/>
      <c r="CL22" s="331"/>
      <c r="CM22" s="330"/>
      <c r="CN22" s="331"/>
      <c r="CO22" s="332"/>
      <c r="CP22" s="331"/>
      <c r="CQ22" s="339"/>
      <c r="CR22" s="330"/>
      <c r="CS22" s="331"/>
      <c r="CT22" s="334"/>
      <c r="CU22" s="335"/>
      <c r="CV22" s="331"/>
      <c r="CW22" s="331"/>
      <c r="CX22" s="333"/>
      <c r="CY22" s="333"/>
      <c r="CZ22" s="333"/>
      <c r="DA22" s="334"/>
      <c r="DB22" s="335"/>
      <c r="DC22" s="340"/>
      <c r="DD22" s="330"/>
      <c r="DE22" s="335"/>
      <c r="DF22" s="341"/>
      <c r="DG22" s="331"/>
      <c r="DH22" s="333"/>
      <c r="DI22" s="335"/>
      <c r="DJ22" s="330"/>
      <c r="DK22" s="335"/>
      <c r="DL22" s="331"/>
      <c r="DM22" s="333"/>
      <c r="DN22" s="330"/>
      <c r="DO22" s="331"/>
      <c r="DP22" s="1242"/>
      <c r="DQ22" s="337"/>
      <c r="DR22" s="330"/>
      <c r="DS22" s="331"/>
      <c r="DT22" s="335"/>
      <c r="DU22" s="335"/>
      <c r="DV22" s="340"/>
      <c r="DW22" s="334"/>
      <c r="DX22" s="108"/>
    </row>
    <row r="23" spans="1:128" ht="47.25" x14ac:dyDescent="0.25">
      <c r="A23" s="108">
        <v>213</v>
      </c>
      <c r="B23" s="108"/>
      <c r="C23" s="108" t="s">
        <v>112</v>
      </c>
      <c r="D23" s="108" t="s">
        <v>1916</v>
      </c>
      <c r="E23" s="108"/>
      <c r="F23" s="108"/>
      <c r="G23" s="384" t="s">
        <v>112</v>
      </c>
      <c r="H23" s="319" t="s">
        <v>399</v>
      </c>
      <c r="I23" s="320"/>
      <c r="J23" s="321"/>
      <c r="K23" s="297">
        <v>1</v>
      </c>
      <c r="L23" s="297" t="s">
        <v>4</v>
      </c>
      <c r="M23" s="297"/>
      <c r="N23" s="297">
        <v>25</v>
      </c>
      <c r="O23" s="297" t="s">
        <v>8</v>
      </c>
      <c r="P23" s="297"/>
      <c r="Q23" s="297">
        <v>3</v>
      </c>
      <c r="R23" s="297">
        <v>1</v>
      </c>
      <c r="S23" s="298" t="s">
        <v>409</v>
      </c>
      <c r="T23" s="574"/>
      <c r="U23" s="299" t="s">
        <v>89</v>
      </c>
      <c r="V23" s="295" t="s">
        <v>177</v>
      </c>
      <c r="W23" s="201" t="str">
        <f>IFERROR(IF(Z23="Разговор по телефону",VLOOKUP(CONCATENATE($G23,"-",$Q23,"-",$R23),'Sound files'!$A$2:$E$213,3,FALSE),IF(Z23="Встреча",IF(VALUE(R23)=0,VLOOKUP(CONCATENATE($G23,"-",$Q23,"-",$R23),'Video files'!$A$2:$D$73,4,FALSE),IF(VALUE(R23)=1,VLOOKUP(CONCATENATE($G23,"-",$Q23,"-",$R23),'Video files'!$B$2:$E$73,4,FALSE),"-")),"-")),"нет")</f>
        <v>нет</v>
      </c>
      <c r="X23" s="201"/>
      <c r="Y23" s="201"/>
      <c r="Z23" s="297" t="s">
        <v>134</v>
      </c>
      <c r="AA23" s="231"/>
      <c r="AB23" s="233"/>
      <c r="AC23" s="233"/>
      <c r="AD23" s="233"/>
      <c r="AE23" s="324"/>
      <c r="AF23" s="325"/>
      <c r="AG23" s="326"/>
      <c r="AH23" s="327"/>
      <c r="AI23" s="327"/>
      <c r="AJ23" s="327"/>
      <c r="AK23" s="328"/>
      <c r="AL23" s="324"/>
      <c r="AM23" s="327"/>
      <c r="AN23" s="327"/>
      <c r="AO23" s="327"/>
      <c r="AP23" s="327"/>
      <c r="AQ23" s="327"/>
      <c r="AR23" s="328"/>
      <c r="AS23" s="326"/>
      <c r="AT23" s="327"/>
      <c r="AU23" s="327"/>
      <c r="AV23" s="327"/>
      <c r="AW23" s="327"/>
      <c r="AX23" s="327"/>
      <c r="AY23" s="327"/>
      <c r="AZ23" s="328"/>
      <c r="BA23" s="329"/>
      <c r="BB23" s="329"/>
      <c r="BC23" s="329"/>
      <c r="BD23" s="329"/>
      <c r="BE23" s="330"/>
      <c r="BF23" s="331"/>
      <c r="BG23" s="331"/>
      <c r="BH23" s="332"/>
      <c r="BI23" s="331"/>
      <c r="BJ23" s="333"/>
      <c r="BK23" s="334"/>
      <c r="BL23" s="335"/>
      <c r="BM23" s="331"/>
      <c r="BN23" s="331"/>
      <c r="BO23" s="330"/>
      <c r="BP23" s="331"/>
      <c r="BQ23" s="331"/>
      <c r="BR23" s="331"/>
      <c r="BS23" s="333"/>
      <c r="BT23" s="331"/>
      <c r="BU23" s="331"/>
      <c r="BV23" s="331"/>
      <c r="BW23" s="330"/>
      <c r="BX23" s="334"/>
      <c r="BY23" s="337"/>
      <c r="BZ23" s="332"/>
      <c r="CA23" s="338"/>
      <c r="CB23" s="330"/>
      <c r="CC23" s="331"/>
      <c r="CD23" s="339"/>
      <c r="CE23" s="335"/>
      <c r="CF23" s="333"/>
      <c r="CG23" s="330"/>
      <c r="CH23" s="332"/>
      <c r="CI23" s="332"/>
      <c r="CJ23" s="335"/>
      <c r="CK23" s="331"/>
      <c r="CL23" s="331"/>
      <c r="CM23" s="330"/>
      <c r="CN23" s="331"/>
      <c r="CO23" s="332"/>
      <c r="CP23" s="331"/>
      <c r="CQ23" s="339"/>
      <c r="CR23" s="330"/>
      <c r="CS23" s="331"/>
      <c r="CT23" s="334"/>
      <c r="CU23" s="335"/>
      <c r="CV23" s="331"/>
      <c r="CW23" s="331"/>
      <c r="CX23" s="333"/>
      <c r="CY23" s="333"/>
      <c r="CZ23" s="333"/>
      <c r="DA23" s="334"/>
      <c r="DB23" s="335"/>
      <c r="DC23" s="340"/>
      <c r="DD23" s="330"/>
      <c r="DE23" s="335"/>
      <c r="DF23" s="341"/>
      <c r="DG23" s="331"/>
      <c r="DH23" s="333"/>
      <c r="DI23" s="335"/>
      <c r="DJ23" s="330"/>
      <c r="DK23" s="335"/>
      <c r="DL23" s="331"/>
      <c r="DM23" s="333"/>
      <c r="DN23" s="330"/>
      <c r="DO23" s="331"/>
      <c r="DP23" s="1242"/>
      <c r="DQ23" s="337"/>
      <c r="DR23" s="330"/>
      <c r="DS23" s="331"/>
      <c r="DT23" s="335"/>
      <c r="DU23" s="335"/>
      <c r="DV23" s="340"/>
      <c r="DW23" s="334"/>
      <c r="DX23" s="108"/>
    </row>
    <row r="24" spans="1:128" ht="48" thickBot="1" x14ac:dyDescent="0.3">
      <c r="A24" s="108">
        <v>214</v>
      </c>
      <c r="B24" s="108"/>
      <c r="C24" s="108" t="s">
        <v>112</v>
      </c>
      <c r="D24" s="108" t="s">
        <v>1916</v>
      </c>
      <c r="E24" s="108"/>
      <c r="F24" s="108"/>
      <c r="G24" s="384" t="s">
        <v>112</v>
      </c>
      <c r="H24" s="319" t="s">
        <v>399</v>
      </c>
      <c r="I24" s="366"/>
      <c r="J24" s="349"/>
      <c r="K24" s="301">
        <v>1</v>
      </c>
      <c r="L24" s="301" t="s">
        <v>4</v>
      </c>
      <c r="M24" s="301"/>
      <c r="N24" s="301">
        <v>25</v>
      </c>
      <c r="O24" s="301" t="s">
        <v>8</v>
      </c>
      <c r="P24" s="301"/>
      <c r="Q24" s="301">
        <v>3</v>
      </c>
      <c r="R24" s="301">
        <v>2</v>
      </c>
      <c r="S24" s="370" t="s">
        <v>410</v>
      </c>
      <c r="T24" s="578"/>
      <c r="U24" s="303" t="s">
        <v>89</v>
      </c>
      <c r="V24" s="300" t="s">
        <v>182</v>
      </c>
      <c r="W24" s="304" t="str">
        <f>IFERROR(IF(Z24="Разговор по телефону",VLOOKUP(CONCATENATE($G24,"-",$Q24,"-",$R24),'Sound files'!$A$2:$E$213,3,FALSE),IF(Z24="Встреча",IF(VALUE(R24)=0,VLOOKUP(CONCATENATE($G24,"-",$Q24,"-",$R24),'Video files'!$A$2:$D$73,4,FALSE),IF(VALUE(R24)=1,VLOOKUP(CONCATENATE($G24,"-",$Q24,"-",$R24),'Video files'!$B$2:$E$73,4,FALSE),"-")),"-")),"нет")</f>
        <v>нет</v>
      </c>
      <c r="X24" s="304"/>
      <c r="Y24" s="304"/>
      <c r="Z24" s="301" t="s">
        <v>134</v>
      </c>
      <c r="AA24" s="342"/>
      <c r="AB24" s="356"/>
      <c r="AC24" s="356"/>
      <c r="AD24" s="356"/>
      <c r="AE24" s="324"/>
      <c r="AF24" s="325"/>
      <c r="AG24" s="326"/>
      <c r="AH24" s="327"/>
      <c r="AI24" s="327"/>
      <c r="AJ24" s="327"/>
      <c r="AK24" s="328"/>
      <c r="AL24" s="324"/>
      <c r="AM24" s="327"/>
      <c r="AN24" s="327"/>
      <c r="AO24" s="327"/>
      <c r="AP24" s="327"/>
      <c r="AQ24" s="327"/>
      <c r="AR24" s="328"/>
      <c r="AS24" s="326"/>
      <c r="AT24" s="327"/>
      <c r="AU24" s="327"/>
      <c r="AV24" s="327"/>
      <c r="AW24" s="327"/>
      <c r="AX24" s="327"/>
      <c r="AY24" s="327"/>
      <c r="AZ24" s="328"/>
      <c r="BA24" s="329"/>
      <c r="BB24" s="329"/>
      <c r="BC24" s="329"/>
      <c r="BD24" s="329"/>
      <c r="BE24" s="330"/>
      <c r="BF24" s="331"/>
      <c r="BG24" s="331"/>
      <c r="BH24" s="332"/>
      <c r="BI24" s="331"/>
      <c r="BJ24" s="333"/>
      <c r="BK24" s="334"/>
      <c r="BL24" s="335"/>
      <c r="BM24" s="331"/>
      <c r="BN24" s="331"/>
      <c r="BO24" s="330"/>
      <c r="BP24" s="331"/>
      <c r="BQ24" s="331"/>
      <c r="BR24" s="331"/>
      <c r="BS24" s="333"/>
      <c r="BT24" s="331"/>
      <c r="BU24" s="331"/>
      <c r="BV24" s="331"/>
      <c r="BW24" s="330"/>
      <c r="BX24" s="334"/>
      <c r="BY24" s="337"/>
      <c r="BZ24" s="332"/>
      <c r="CA24" s="338"/>
      <c r="CB24" s="330"/>
      <c r="CC24" s="331"/>
      <c r="CD24" s="339"/>
      <c r="CE24" s="335"/>
      <c r="CF24" s="333"/>
      <c r="CG24" s="330"/>
      <c r="CH24" s="332"/>
      <c r="CI24" s="332"/>
      <c r="CJ24" s="335"/>
      <c r="CK24" s="331"/>
      <c r="CL24" s="331"/>
      <c r="CM24" s="330"/>
      <c r="CN24" s="331"/>
      <c r="CO24" s="332"/>
      <c r="CP24" s="331"/>
      <c r="CQ24" s="339"/>
      <c r="CR24" s="330"/>
      <c r="CS24" s="331"/>
      <c r="CT24" s="334"/>
      <c r="CU24" s="335"/>
      <c r="CV24" s="331"/>
      <c r="CW24" s="331"/>
      <c r="CX24" s="333"/>
      <c r="CY24" s="333"/>
      <c r="CZ24" s="333"/>
      <c r="DA24" s="334"/>
      <c r="DB24" s="335"/>
      <c r="DC24" s="340"/>
      <c r="DD24" s="330"/>
      <c r="DE24" s="335"/>
      <c r="DF24" s="341"/>
      <c r="DG24" s="331"/>
      <c r="DH24" s="333"/>
      <c r="DI24" s="335"/>
      <c r="DJ24" s="330"/>
      <c r="DK24" s="335"/>
      <c r="DL24" s="331"/>
      <c r="DM24" s="333"/>
      <c r="DN24" s="330"/>
      <c r="DO24" s="331"/>
      <c r="DP24" s="1242"/>
      <c r="DQ24" s="337"/>
      <c r="DR24" s="330"/>
      <c r="DS24" s="331"/>
      <c r="DT24" s="335"/>
      <c r="DU24" s="335"/>
      <c r="DV24" s="340"/>
      <c r="DW24" s="334"/>
      <c r="DX24" s="108"/>
    </row>
    <row r="25" spans="1:128" ht="31.5" x14ac:dyDescent="0.25">
      <c r="A25" s="103">
        <v>272</v>
      </c>
      <c r="B25" s="103"/>
      <c r="C25" s="103" t="s">
        <v>112</v>
      </c>
      <c r="D25" s="103" t="s">
        <v>1916</v>
      </c>
      <c r="E25" s="103"/>
      <c r="F25" s="103"/>
      <c r="G25" s="311" t="s">
        <v>164</v>
      </c>
      <c r="H25" s="419" t="s">
        <v>411</v>
      </c>
      <c r="I25" s="313"/>
      <c r="J25" s="314">
        <v>20</v>
      </c>
      <c r="K25" s="448">
        <v>25</v>
      </c>
      <c r="L25" s="448" t="s">
        <v>8</v>
      </c>
      <c r="M25" s="420"/>
      <c r="N25" s="449">
        <v>1</v>
      </c>
      <c r="O25" s="449" t="s">
        <v>4</v>
      </c>
      <c r="P25" s="420"/>
      <c r="Q25" s="420">
        <v>1</v>
      </c>
      <c r="R25" s="420">
        <v>0</v>
      </c>
      <c r="S25" s="358" t="s">
        <v>412</v>
      </c>
      <c r="T25" s="576"/>
      <c r="U25" s="450" t="s">
        <v>93</v>
      </c>
      <c r="V25" s="311" t="s">
        <v>80</v>
      </c>
      <c r="W25" s="198" t="str">
        <f>IFERROR(IF(Z25="Разговор по телефону",VLOOKUP(CONCATENATE($G25,"-",$Q25,"-",$R25),'Sound files'!$A$2:$E$213,3,FALSE),IF(Z25="Встреча",IF(VALUE(R25)=0,VLOOKUP(CONCATENATE($G25,"-",$Q25,"-",$R25),'Video files'!$A$2:$D$73,4,FALSE),IF(VALUE(R25)=1,VLOOKUP(CONCATENATE($G25,"-",$Q25,"-",$R25),'Video files'!$B$2:$E$73,4,FALSE),"-")),"-")),"нет")</f>
        <v>E3_2_1_Final.webm</v>
      </c>
      <c r="X25" s="198"/>
      <c r="Y25" s="198"/>
      <c r="Z25" s="448" t="s">
        <v>137</v>
      </c>
      <c r="AA25" s="448"/>
      <c r="AB25" s="450"/>
      <c r="AC25" s="450"/>
      <c r="AD25" s="450"/>
      <c r="AE25" s="439"/>
      <c r="AF25" s="440"/>
      <c r="AG25" s="441"/>
      <c r="AH25" s="442"/>
      <c r="AI25" s="442"/>
      <c r="AJ25" s="442"/>
      <c r="AK25" s="443"/>
      <c r="AL25" s="439"/>
      <c r="AM25" s="442"/>
      <c r="AN25" s="442"/>
      <c r="AO25" s="442"/>
      <c r="AP25" s="442"/>
      <c r="AQ25" s="442"/>
      <c r="AR25" s="443"/>
      <c r="AS25" s="441"/>
      <c r="AT25" s="442"/>
      <c r="AU25" s="442"/>
      <c r="AV25" s="442"/>
      <c r="AW25" s="442"/>
      <c r="AX25" s="442"/>
      <c r="AY25" s="442"/>
      <c r="AZ25" s="443"/>
      <c r="BA25" s="444"/>
      <c r="BB25" s="444"/>
      <c r="BC25" s="444"/>
      <c r="BD25" s="444"/>
      <c r="BE25" s="445"/>
      <c r="BF25" s="332"/>
      <c r="BG25" s="332"/>
      <c r="BH25" s="332"/>
      <c r="BI25" s="332"/>
      <c r="BJ25" s="338"/>
      <c r="BK25" s="336"/>
      <c r="BL25" s="337"/>
      <c r="BM25" s="332"/>
      <c r="BN25" s="332"/>
      <c r="BO25" s="445"/>
      <c r="BP25" s="332"/>
      <c r="BQ25" s="332"/>
      <c r="BR25" s="332"/>
      <c r="BS25" s="338"/>
      <c r="BT25" s="332"/>
      <c r="BU25" s="332"/>
      <c r="BV25" s="332"/>
      <c r="BW25" s="445"/>
      <c r="BX25" s="336"/>
      <c r="BY25" s="337"/>
      <c r="BZ25" s="332"/>
      <c r="CA25" s="338"/>
      <c r="CB25" s="445"/>
      <c r="CC25" s="332"/>
      <c r="CD25" s="339"/>
      <c r="CE25" s="337"/>
      <c r="CF25" s="338"/>
      <c r="CG25" s="445"/>
      <c r="CH25" s="332"/>
      <c r="CI25" s="332"/>
      <c r="CJ25" s="337"/>
      <c r="CK25" s="332"/>
      <c r="CL25" s="332"/>
      <c r="CM25" s="445"/>
      <c r="CN25" s="332"/>
      <c r="CO25" s="332"/>
      <c r="CP25" s="332"/>
      <c r="CQ25" s="339"/>
      <c r="CR25" s="445"/>
      <c r="CS25" s="332"/>
      <c r="CT25" s="336"/>
      <c r="CU25" s="337"/>
      <c r="CV25" s="332"/>
      <c r="CW25" s="332"/>
      <c r="CX25" s="338"/>
      <c r="CY25" s="338"/>
      <c r="CZ25" s="338"/>
      <c r="DA25" s="336"/>
      <c r="DB25" s="337"/>
      <c r="DC25" s="339"/>
      <c r="DD25" s="445"/>
      <c r="DE25" s="337"/>
      <c r="DF25" s="446"/>
      <c r="DG25" s="332"/>
      <c r="DH25" s="338"/>
      <c r="DI25" s="337"/>
      <c r="DJ25" s="445"/>
      <c r="DK25" s="337"/>
      <c r="DL25" s="332"/>
      <c r="DM25" s="338"/>
      <c r="DN25" s="445"/>
      <c r="DO25" s="332"/>
      <c r="DP25" s="1242"/>
      <c r="DQ25" s="337"/>
      <c r="DR25" s="445"/>
      <c r="DS25" s="332"/>
      <c r="DT25" s="337"/>
      <c r="DU25" s="337"/>
      <c r="DV25" s="339"/>
      <c r="DW25" s="336"/>
      <c r="DX25" s="103"/>
    </row>
    <row r="26" spans="1:128" ht="31.5" x14ac:dyDescent="0.25">
      <c r="A26" s="104">
        <v>273</v>
      </c>
      <c r="B26" s="104"/>
      <c r="C26" s="104" t="s">
        <v>112</v>
      </c>
      <c r="D26" s="104" t="s">
        <v>1916</v>
      </c>
      <c r="E26" s="104"/>
      <c r="F26" s="104"/>
      <c r="G26" s="318" t="s">
        <v>164</v>
      </c>
      <c r="H26" s="296" t="s">
        <v>411</v>
      </c>
      <c r="I26" s="320"/>
      <c r="J26" s="321"/>
      <c r="K26" s="451">
        <v>1</v>
      </c>
      <c r="L26" s="451" t="s">
        <v>4</v>
      </c>
      <c r="M26" s="297"/>
      <c r="N26" s="452">
        <v>25</v>
      </c>
      <c r="O26" s="452" t="s">
        <v>8</v>
      </c>
      <c r="P26" s="297"/>
      <c r="Q26" s="297">
        <v>1</v>
      </c>
      <c r="R26" s="297">
        <v>1</v>
      </c>
      <c r="S26" s="298" t="s">
        <v>357</v>
      </c>
      <c r="T26" s="574"/>
      <c r="U26" s="453" t="s">
        <v>93</v>
      </c>
      <c r="V26" s="318" t="s">
        <v>80</v>
      </c>
      <c r="W26" s="197" t="str">
        <f>IFERROR(IF(Z26="Разговор по телефону",VLOOKUP(CONCATENATE($G26,"-",$Q26,"-",$R26),'Sound files'!$A$2:$E$213,3,FALSE),IF(Z26="Встреча",IF(VALUE(R26)=0,VLOOKUP(CONCATENATE($G26,"-",$Q26,"-",$R26),'Video files'!$A$2:$D$73,4,FALSE),IF(VALUE(R26)=1,VLOOKUP(CONCATENATE($G26,"-",$Q26,"-",$R26),'Video files'!$B$2:$E$73,4,FALSE),"-")),"-")),"нет")</f>
        <v>E3_2_1_Final.jpeg</v>
      </c>
      <c r="X26" s="197"/>
      <c r="Y26" s="197"/>
      <c r="Z26" s="451" t="s">
        <v>137</v>
      </c>
      <c r="AA26" s="451"/>
      <c r="AB26" s="453"/>
      <c r="AC26" s="453"/>
      <c r="AD26" s="453"/>
      <c r="AE26" s="439"/>
      <c r="AF26" s="440"/>
      <c r="AG26" s="441"/>
      <c r="AH26" s="442"/>
      <c r="AI26" s="442"/>
      <c r="AJ26" s="442"/>
      <c r="AK26" s="443"/>
      <c r="AL26" s="439"/>
      <c r="AM26" s="442"/>
      <c r="AN26" s="442"/>
      <c r="AO26" s="442"/>
      <c r="AP26" s="442"/>
      <c r="AQ26" s="442"/>
      <c r="AR26" s="443"/>
      <c r="AS26" s="441"/>
      <c r="AT26" s="442"/>
      <c r="AU26" s="442"/>
      <c r="AV26" s="442"/>
      <c r="AW26" s="442"/>
      <c r="AX26" s="442"/>
      <c r="AY26" s="442"/>
      <c r="AZ26" s="443"/>
      <c r="BA26" s="444"/>
      <c r="BB26" s="444"/>
      <c r="BC26" s="444"/>
      <c r="BD26" s="444"/>
      <c r="BE26" s="445"/>
      <c r="BF26" s="332"/>
      <c r="BG26" s="332"/>
      <c r="BH26" s="332"/>
      <c r="BI26" s="332"/>
      <c r="BJ26" s="338"/>
      <c r="BK26" s="336"/>
      <c r="BL26" s="337"/>
      <c r="BM26" s="332"/>
      <c r="BN26" s="332"/>
      <c r="BO26" s="445"/>
      <c r="BP26" s="332"/>
      <c r="BQ26" s="332"/>
      <c r="BR26" s="332"/>
      <c r="BS26" s="338"/>
      <c r="BT26" s="332"/>
      <c r="BU26" s="332"/>
      <c r="BV26" s="332"/>
      <c r="BW26" s="445"/>
      <c r="BX26" s="336"/>
      <c r="BY26" s="337"/>
      <c r="BZ26" s="332"/>
      <c r="CA26" s="338"/>
      <c r="CB26" s="445"/>
      <c r="CC26" s="332"/>
      <c r="CD26" s="339"/>
      <c r="CE26" s="337"/>
      <c r="CF26" s="338"/>
      <c r="CG26" s="445"/>
      <c r="CH26" s="332"/>
      <c r="CI26" s="332"/>
      <c r="CJ26" s="337"/>
      <c r="CK26" s="332"/>
      <c r="CL26" s="332"/>
      <c r="CM26" s="445"/>
      <c r="CN26" s="332"/>
      <c r="CO26" s="332"/>
      <c r="CP26" s="332"/>
      <c r="CQ26" s="339"/>
      <c r="CR26" s="445"/>
      <c r="CS26" s="332"/>
      <c r="CT26" s="336"/>
      <c r="CU26" s="337"/>
      <c r="CV26" s="332"/>
      <c r="CW26" s="332"/>
      <c r="CX26" s="338"/>
      <c r="CY26" s="338"/>
      <c r="CZ26" s="338"/>
      <c r="DA26" s="336"/>
      <c r="DB26" s="337"/>
      <c r="DC26" s="339"/>
      <c r="DD26" s="445"/>
      <c r="DE26" s="337"/>
      <c r="DF26" s="446"/>
      <c r="DG26" s="332"/>
      <c r="DH26" s="338"/>
      <c r="DI26" s="337"/>
      <c r="DJ26" s="445"/>
      <c r="DK26" s="337"/>
      <c r="DL26" s="332"/>
      <c r="DM26" s="338"/>
      <c r="DN26" s="445"/>
      <c r="DO26" s="332"/>
      <c r="DP26" s="1242"/>
      <c r="DQ26" s="337"/>
      <c r="DR26" s="445"/>
      <c r="DS26" s="332"/>
      <c r="DT26" s="337"/>
      <c r="DU26" s="337"/>
      <c r="DV26" s="339"/>
      <c r="DW26" s="336"/>
      <c r="DX26" s="104"/>
    </row>
    <row r="27" spans="1:128" x14ac:dyDescent="0.25">
      <c r="A27" s="104">
        <v>274</v>
      </c>
      <c r="B27" s="104"/>
      <c r="C27" s="104" t="s">
        <v>112</v>
      </c>
      <c r="D27" s="104" t="s">
        <v>1916</v>
      </c>
      <c r="E27" s="104"/>
      <c r="F27" s="104"/>
      <c r="G27" s="318" t="s">
        <v>164</v>
      </c>
      <c r="H27" s="296" t="s">
        <v>411</v>
      </c>
      <c r="I27" s="320"/>
      <c r="J27" s="321"/>
      <c r="K27" s="451">
        <v>1</v>
      </c>
      <c r="L27" s="451" t="s">
        <v>4</v>
      </c>
      <c r="M27" s="297"/>
      <c r="N27" s="452">
        <v>25</v>
      </c>
      <c r="O27" s="452" t="s">
        <v>8</v>
      </c>
      <c r="P27" s="297"/>
      <c r="Q27" s="297">
        <v>1</v>
      </c>
      <c r="R27" s="297">
        <v>2</v>
      </c>
      <c r="S27" s="298" t="s">
        <v>414</v>
      </c>
      <c r="T27" s="574"/>
      <c r="U27" s="453" t="s">
        <v>93</v>
      </c>
      <c r="V27" s="318" t="s">
        <v>80</v>
      </c>
      <c r="W27" s="197" t="str">
        <f>IFERROR(IF(Z27="Разговор по телефону",VLOOKUP(CONCATENATE($G27,"-",$Q27,"-",$R27),'Sound files'!$A$2:$E$213,3,FALSE),IF(Z27="Встреча",IF(VALUE(R27)=0,VLOOKUP(CONCATENATE($G27,"-",$Q27,"-",$R27),'Video files'!$A$2:$D$73,4,FALSE),IF(VALUE(R27)=1,VLOOKUP(CONCATENATE($G27,"-",$Q27,"-",$R27),'Video files'!$B$2:$E$73,4,FALSE),"-")),"-")),"нет")</f>
        <v>-</v>
      </c>
      <c r="X27" s="197"/>
      <c r="Y27" s="197"/>
      <c r="Z27" s="451" t="s">
        <v>137</v>
      </c>
      <c r="AA27" s="451"/>
      <c r="AB27" s="453"/>
      <c r="AC27" s="453"/>
      <c r="AD27" s="453"/>
      <c r="AE27" s="439"/>
      <c r="AF27" s="440"/>
      <c r="AG27" s="441"/>
      <c r="AH27" s="442"/>
      <c r="AI27" s="442"/>
      <c r="AJ27" s="442"/>
      <c r="AK27" s="443"/>
      <c r="AL27" s="439"/>
      <c r="AM27" s="442"/>
      <c r="AN27" s="442"/>
      <c r="AO27" s="442"/>
      <c r="AP27" s="442"/>
      <c r="AQ27" s="442"/>
      <c r="AR27" s="443"/>
      <c r="AS27" s="441"/>
      <c r="AT27" s="442"/>
      <c r="AU27" s="442"/>
      <c r="AV27" s="442"/>
      <c r="AW27" s="442"/>
      <c r="AX27" s="442"/>
      <c r="AY27" s="442"/>
      <c r="AZ27" s="443"/>
      <c r="BA27" s="444"/>
      <c r="BB27" s="444"/>
      <c r="BC27" s="444"/>
      <c r="BD27" s="444"/>
      <c r="BE27" s="445"/>
      <c r="BF27" s="332"/>
      <c r="BG27" s="332"/>
      <c r="BH27" s="332"/>
      <c r="BI27" s="332"/>
      <c r="BJ27" s="338"/>
      <c r="BK27" s="336"/>
      <c r="BL27" s="337"/>
      <c r="BM27" s="332"/>
      <c r="BN27" s="332"/>
      <c r="BO27" s="445"/>
      <c r="BP27" s="332"/>
      <c r="BQ27" s="332"/>
      <c r="BR27" s="332"/>
      <c r="BS27" s="338"/>
      <c r="BT27" s="332"/>
      <c r="BU27" s="332"/>
      <c r="BV27" s="332"/>
      <c r="BW27" s="445"/>
      <c r="BX27" s="336"/>
      <c r="BY27" s="337"/>
      <c r="BZ27" s="332"/>
      <c r="CA27" s="338"/>
      <c r="CB27" s="445"/>
      <c r="CC27" s="332"/>
      <c r="CD27" s="339"/>
      <c r="CE27" s="337"/>
      <c r="CF27" s="338"/>
      <c r="CG27" s="445"/>
      <c r="CH27" s="332"/>
      <c r="CI27" s="332"/>
      <c r="CJ27" s="337"/>
      <c r="CK27" s="332"/>
      <c r="CL27" s="332"/>
      <c r="CM27" s="445"/>
      <c r="CN27" s="332"/>
      <c r="CO27" s="332"/>
      <c r="CP27" s="332"/>
      <c r="CQ27" s="339"/>
      <c r="CR27" s="445"/>
      <c r="CS27" s="332"/>
      <c r="CT27" s="336"/>
      <c r="CU27" s="337"/>
      <c r="CV27" s="332"/>
      <c r="CW27" s="332"/>
      <c r="CX27" s="338"/>
      <c r="CY27" s="338"/>
      <c r="CZ27" s="338"/>
      <c r="DA27" s="336"/>
      <c r="DB27" s="337"/>
      <c r="DC27" s="339"/>
      <c r="DD27" s="445"/>
      <c r="DE27" s="337"/>
      <c r="DF27" s="446"/>
      <c r="DG27" s="332"/>
      <c r="DH27" s="338"/>
      <c r="DI27" s="337"/>
      <c r="DJ27" s="445"/>
      <c r="DK27" s="337"/>
      <c r="DL27" s="332"/>
      <c r="DM27" s="338"/>
      <c r="DN27" s="445"/>
      <c r="DO27" s="332"/>
      <c r="DP27" s="1242"/>
      <c r="DQ27" s="337"/>
      <c r="DR27" s="445"/>
      <c r="DS27" s="332"/>
      <c r="DT27" s="337"/>
      <c r="DU27" s="337"/>
      <c r="DV27" s="339"/>
      <c r="DW27" s="336"/>
      <c r="DX27" s="104"/>
    </row>
    <row r="28" spans="1:128" x14ac:dyDescent="0.25">
      <c r="A28" s="104">
        <v>275</v>
      </c>
      <c r="B28" s="104"/>
      <c r="C28" s="104" t="s">
        <v>112</v>
      </c>
      <c r="D28" s="104" t="s">
        <v>1916</v>
      </c>
      <c r="E28" s="104"/>
      <c r="F28" s="104"/>
      <c r="G28" s="318" t="s">
        <v>164</v>
      </c>
      <c r="H28" s="296" t="s">
        <v>411</v>
      </c>
      <c r="I28" s="320"/>
      <c r="J28" s="321"/>
      <c r="K28" s="451">
        <v>1</v>
      </c>
      <c r="L28" s="451" t="s">
        <v>4</v>
      </c>
      <c r="M28" s="297"/>
      <c r="N28" s="452">
        <v>25</v>
      </c>
      <c r="O28" s="452" t="s">
        <v>8</v>
      </c>
      <c r="P28" s="297"/>
      <c r="Q28" s="297">
        <v>1</v>
      </c>
      <c r="R28" s="297">
        <v>3</v>
      </c>
      <c r="S28" s="298" t="s">
        <v>413</v>
      </c>
      <c r="T28" s="574"/>
      <c r="U28" s="453" t="s">
        <v>93</v>
      </c>
      <c r="V28" s="318" t="s">
        <v>80</v>
      </c>
      <c r="W28" s="197" t="str">
        <f>IFERROR(IF(Z28="Разговор по телефону",VLOOKUP(CONCATENATE($G28,"-",$Q28,"-",$R28),'Sound files'!$A$2:$E$213,3,FALSE),IF(Z28="Встреча",IF(VALUE(R28)=0,VLOOKUP(CONCATENATE($G28,"-",$Q28,"-",$R28),'Video files'!$A$2:$D$73,4,FALSE),IF(VALUE(R28)=1,VLOOKUP(CONCATENATE($G28,"-",$Q28,"-",$R28),'Video files'!$B$2:$E$73,4,FALSE),"-")),"-")),"нет")</f>
        <v>-</v>
      </c>
      <c r="X28" s="197"/>
      <c r="Y28" s="197"/>
      <c r="Z28" s="451" t="s">
        <v>137</v>
      </c>
      <c r="AA28" s="451"/>
      <c r="AB28" s="453"/>
      <c r="AC28" s="453"/>
      <c r="AD28" s="453"/>
      <c r="AE28" s="439"/>
      <c r="AF28" s="440"/>
      <c r="AG28" s="441"/>
      <c r="AH28" s="442"/>
      <c r="AI28" s="442"/>
      <c r="AJ28" s="442"/>
      <c r="AK28" s="443"/>
      <c r="AL28" s="439"/>
      <c r="AM28" s="442"/>
      <c r="AN28" s="442"/>
      <c r="AO28" s="442"/>
      <c r="AP28" s="442"/>
      <c r="AQ28" s="442"/>
      <c r="AR28" s="443"/>
      <c r="AS28" s="441"/>
      <c r="AT28" s="442"/>
      <c r="AU28" s="442"/>
      <c r="AV28" s="442"/>
      <c r="AW28" s="442"/>
      <c r="AX28" s="442"/>
      <c r="AY28" s="442"/>
      <c r="AZ28" s="443"/>
      <c r="BA28" s="444"/>
      <c r="BB28" s="444"/>
      <c r="BC28" s="444"/>
      <c r="BD28" s="444"/>
      <c r="BE28" s="445"/>
      <c r="BF28" s="332"/>
      <c r="BG28" s="332"/>
      <c r="BH28" s="332"/>
      <c r="BI28" s="332"/>
      <c r="BJ28" s="338"/>
      <c r="BK28" s="336"/>
      <c r="BL28" s="337"/>
      <c r="BM28" s="332"/>
      <c r="BN28" s="332"/>
      <c r="BO28" s="445"/>
      <c r="BP28" s="332"/>
      <c r="BQ28" s="332"/>
      <c r="BR28" s="332"/>
      <c r="BS28" s="338"/>
      <c r="BT28" s="332"/>
      <c r="BU28" s="332"/>
      <c r="BV28" s="332"/>
      <c r="BW28" s="445"/>
      <c r="BX28" s="336"/>
      <c r="BY28" s="337"/>
      <c r="BZ28" s="332"/>
      <c r="CA28" s="338"/>
      <c r="CB28" s="445"/>
      <c r="CC28" s="332"/>
      <c r="CD28" s="339"/>
      <c r="CE28" s="337"/>
      <c r="CF28" s="338"/>
      <c r="CG28" s="445"/>
      <c r="CH28" s="332"/>
      <c r="CI28" s="332"/>
      <c r="CJ28" s="337"/>
      <c r="CK28" s="332"/>
      <c r="CL28" s="332"/>
      <c r="CM28" s="445"/>
      <c r="CN28" s="332"/>
      <c r="CO28" s="332"/>
      <c r="CP28" s="332"/>
      <c r="CQ28" s="339"/>
      <c r="CR28" s="445"/>
      <c r="CS28" s="332"/>
      <c r="CT28" s="336"/>
      <c r="CU28" s="337"/>
      <c r="CV28" s="332"/>
      <c r="CW28" s="332"/>
      <c r="CX28" s="338"/>
      <c r="CY28" s="338"/>
      <c r="CZ28" s="338"/>
      <c r="DA28" s="336"/>
      <c r="DB28" s="337"/>
      <c r="DC28" s="339"/>
      <c r="DD28" s="445"/>
      <c r="DE28" s="337"/>
      <c r="DF28" s="446"/>
      <c r="DG28" s="332"/>
      <c r="DH28" s="338"/>
      <c r="DI28" s="337"/>
      <c r="DJ28" s="445"/>
      <c r="DK28" s="337"/>
      <c r="DL28" s="332"/>
      <c r="DM28" s="338"/>
      <c r="DN28" s="445"/>
      <c r="DO28" s="332"/>
      <c r="DP28" s="1242"/>
      <c r="DQ28" s="337"/>
      <c r="DR28" s="445"/>
      <c r="DS28" s="332"/>
      <c r="DT28" s="337"/>
      <c r="DU28" s="337"/>
      <c r="DV28" s="339"/>
      <c r="DW28" s="336"/>
      <c r="DX28" s="104"/>
    </row>
    <row r="29" spans="1:128" ht="47.25" x14ac:dyDescent="0.25">
      <c r="A29" s="104">
        <v>276</v>
      </c>
      <c r="B29" s="104"/>
      <c r="C29" s="104" t="s">
        <v>112</v>
      </c>
      <c r="D29" s="104" t="s">
        <v>1916</v>
      </c>
      <c r="E29" s="104"/>
      <c r="F29" s="104"/>
      <c r="G29" s="318" t="s">
        <v>164</v>
      </c>
      <c r="H29" s="296" t="s">
        <v>411</v>
      </c>
      <c r="I29" s="320"/>
      <c r="J29" s="321"/>
      <c r="K29" s="451">
        <v>25</v>
      </c>
      <c r="L29" s="451" t="s">
        <v>8</v>
      </c>
      <c r="M29" s="297"/>
      <c r="N29" s="452">
        <v>1</v>
      </c>
      <c r="O29" s="452" t="s">
        <v>4</v>
      </c>
      <c r="P29" s="297"/>
      <c r="Q29" s="297">
        <v>2</v>
      </c>
      <c r="R29" s="297">
        <v>0</v>
      </c>
      <c r="S29" s="298" t="s">
        <v>415</v>
      </c>
      <c r="T29" s="574"/>
      <c r="U29" s="453" t="s">
        <v>93</v>
      </c>
      <c r="V29" s="318" t="s">
        <v>80</v>
      </c>
      <c r="W29" s="197" t="str">
        <f>IFERROR(IF(Z29="Разговор по телефону",VLOOKUP(CONCATENATE($G29,"-",$Q29,"-",$R29),'Sound files'!$A$2:$E$213,3,FALSE),IF(Z29="Встреча",IF(VALUE(R29)=0,VLOOKUP(CONCATENATE($G29,"-",$Q29,"-",$R29),'Video files'!$A$2:$D$73,4,FALSE),IF(VALUE(R29)=1,VLOOKUP(CONCATENATE($G29,"-",$Q29,"-",$R29),'Video files'!$B$2:$E$73,4,FALSE),"-")),"-")),"нет")</f>
        <v>E3_2_2_Final.webm</v>
      </c>
      <c r="X29" s="197"/>
      <c r="Y29" s="197"/>
      <c r="Z29" s="451" t="s">
        <v>137</v>
      </c>
      <c r="AA29" s="451"/>
      <c r="AB29" s="453"/>
      <c r="AC29" s="453"/>
      <c r="AD29" s="453"/>
      <c r="AE29" s="439"/>
      <c r="AF29" s="440"/>
      <c r="AG29" s="441"/>
      <c r="AH29" s="442"/>
      <c r="AI29" s="442"/>
      <c r="AJ29" s="442"/>
      <c r="AK29" s="443"/>
      <c r="AL29" s="439"/>
      <c r="AM29" s="442"/>
      <c r="AN29" s="442"/>
      <c r="AO29" s="442"/>
      <c r="AP29" s="442"/>
      <c r="AQ29" s="442"/>
      <c r="AR29" s="443"/>
      <c r="AS29" s="441"/>
      <c r="AT29" s="442"/>
      <c r="AU29" s="442"/>
      <c r="AV29" s="442"/>
      <c r="AW29" s="442"/>
      <c r="AX29" s="442"/>
      <c r="AY29" s="442"/>
      <c r="AZ29" s="443"/>
      <c r="BA29" s="444"/>
      <c r="BB29" s="444"/>
      <c r="BC29" s="444"/>
      <c r="BD29" s="444"/>
      <c r="BE29" s="445"/>
      <c r="BF29" s="332"/>
      <c r="BG29" s="332"/>
      <c r="BH29" s="332"/>
      <c r="BI29" s="332"/>
      <c r="BJ29" s="338"/>
      <c r="BK29" s="336"/>
      <c r="BL29" s="337"/>
      <c r="BM29" s="332"/>
      <c r="BN29" s="332"/>
      <c r="BO29" s="445"/>
      <c r="BP29" s="332"/>
      <c r="BQ29" s="332"/>
      <c r="BR29" s="332"/>
      <c r="BS29" s="338"/>
      <c r="BT29" s="332"/>
      <c r="BU29" s="332"/>
      <c r="BV29" s="332"/>
      <c r="BW29" s="445"/>
      <c r="BX29" s="336"/>
      <c r="BY29" s="337"/>
      <c r="BZ29" s="332"/>
      <c r="CA29" s="338"/>
      <c r="CB29" s="445"/>
      <c r="CC29" s="332"/>
      <c r="CD29" s="339"/>
      <c r="CE29" s="337"/>
      <c r="CF29" s="338"/>
      <c r="CG29" s="445"/>
      <c r="CH29" s="332"/>
      <c r="CI29" s="332"/>
      <c r="CJ29" s="337"/>
      <c r="CK29" s="332"/>
      <c r="CL29" s="332"/>
      <c r="CM29" s="445"/>
      <c r="CN29" s="332"/>
      <c r="CO29" s="332"/>
      <c r="CP29" s="332"/>
      <c r="CQ29" s="339"/>
      <c r="CR29" s="445"/>
      <c r="CS29" s="332"/>
      <c r="CT29" s="336"/>
      <c r="CU29" s="337"/>
      <c r="CV29" s="332"/>
      <c r="CW29" s="332"/>
      <c r="CX29" s="338"/>
      <c r="CY29" s="338"/>
      <c r="CZ29" s="338"/>
      <c r="DA29" s="336"/>
      <c r="DB29" s="337"/>
      <c r="DC29" s="339"/>
      <c r="DD29" s="445"/>
      <c r="DE29" s="337"/>
      <c r="DF29" s="446"/>
      <c r="DG29" s="332"/>
      <c r="DH29" s="338"/>
      <c r="DI29" s="337"/>
      <c r="DJ29" s="445"/>
      <c r="DK29" s="337"/>
      <c r="DL29" s="332"/>
      <c r="DM29" s="338"/>
      <c r="DN29" s="445"/>
      <c r="DO29" s="332"/>
      <c r="DP29" s="1242"/>
      <c r="DQ29" s="337"/>
      <c r="DR29" s="445"/>
      <c r="DS29" s="332"/>
      <c r="DT29" s="337"/>
      <c r="DU29" s="337"/>
      <c r="DV29" s="339"/>
      <c r="DW29" s="336"/>
      <c r="DX29" s="104"/>
    </row>
    <row r="30" spans="1:128" ht="157.5" x14ac:dyDescent="0.25">
      <c r="A30" s="104">
        <v>277</v>
      </c>
      <c r="B30" s="104"/>
      <c r="C30" s="104" t="s">
        <v>112</v>
      </c>
      <c r="D30" s="104" t="s">
        <v>1916</v>
      </c>
      <c r="E30" s="104"/>
      <c r="F30" s="104"/>
      <c r="G30" s="318" t="s">
        <v>164</v>
      </c>
      <c r="H30" s="296" t="s">
        <v>411</v>
      </c>
      <c r="I30" s="320"/>
      <c r="J30" s="321"/>
      <c r="K30" s="451">
        <v>1</v>
      </c>
      <c r="L30" s="451" t="s">
        <v>4</v>
      </c>
      <c r="M30" s="297"/>
      <c r="N30" s="452">
        <v>25</v>
      </c>
      <c r="O30" s="452" t="s">
        <v>8</v>
      </c>
      <c r="P30" s="297"/>
      <c r="Q30" s="297">
        <v>2</v>
      </c>
      <c r="R30" s="297">
        <v>1</v>
      </c>
      <c r="S30" s="298" t="s">
        <v>416</v>
      </c>
      <c r="T30" s="574"/>
      <c r="U30" s="453" t="s">
        <v>93</v>
      </c>
      <c r="V30" s="318" t="s">
        <v>80</v>
      </c>
      <c r="W30" s="197" t="str">
        <f>IFERROR(IF(Z30="Разговор по телефону",VLOOKUP(CONCATENATE($G30,"-",$Q30,"-",$R30),'Sound files'!$A$2:$E$213,3,FALSE),IF(Z30="Встреча",IF(VALUE(R30)=0,VLOOKUP(CONCATENATE($G30,"-",$Q30,"-",$R30),'Video files'!$A$2:$D$73,4,FALSE),IF(VALUE(R30)=1,VLOOKUP(CONCATENATE($G30,"-",$Q30,"-",$R30),'Video files'!$B$2:$E$73,4,FALSE),"-")),"-")),"нет")</f>
        <v>E3_2_2_Final.jpeg</v>
      </c>
      <c r="X30" s="197"/>
      <c r="Y30" s="197"/>
      <c r="Z30" s="451" t="s">
        <v>137</v>
      </c>
      <c r="AA30" s="451"/>
      <c r="AB30" s="453"/>
      <c r="AC30" s="453"/>
      <c r="AD30" s="453"/>
      <c r="AE30" s="439"/>
      <c r="AF30" s="440"/>
      <c r="AG30" s="441"/>
      <c r="AH30" s="442"/>
      <c r="AI30" s="442"/>
      <c r="AJ30" s="442"/>
      <c r="AK30" s="443"/>
      <c r="AL30" s="439"/>
      <c r="AM30" s="442"/>
      <c r="AN30" s="442"/>
      <c r="AO30" s="442"/>
      <c r="AP30" s="442"/>
      <c r="AQ30" s="442"/>
      <c r="AR30" s="443"/>
      <c r="AS30" s="441"/>
      <c r="AT30" s="442"/>
      <c r="AU30" s="442"/>
      <c r="AV30" s="442"/>
      <c r="AW30" s="442"/>
      <c r="AX30" s="442"/>
      <c r="AY30" s="442"/>
      <c r="AZ30" s="443"/>
      <c r="BA30" s="444"/>
      <c r="BB30" s="444"/>
      <c r="BC30" s="444"/>
      <c r="BD30" s="444"/>
      <c r="BE30" s="445"/>
      <c r="BF30" s="332"/>
      <c r="BG30" s="332"/>
      <c r="BH30" s="332"/>
      <c r="BI30" s="332"/>
      <c r="BJ30" s="338"/>
      <c r="BK30" s="336"/>
      <c r="BL30" s="337"/>
      <c r="BM30" s="332"/>
      <c r="BN30" s="332"/>
      <c r="BO30" s="445"/>
      <c r="BP30" s="332"/>
      <c r="BQ30" s="332"/>
      <c r="BR30" s="332"/>
      <c r="BS30" s="338"/>
      <c r="BT30" s="332"/>
      <c r="BU30" s="332"/>
      <c r="BV30" s="332"/>
      <c r="BW30" s="445"/>
      <c r="BX30" s="336"/>
      <c r="BY30" s="337"/>
      <c r="BZ30" s="332"/>
      <c r="CA30" s="338"/>
      <c r="CB30" s="445"/>
      <c r="CC30" s="332"/>
      <c r="CD30" s="339"/>
      <c r="CE30" s="337"/>
      <c r="CF30" s="338"/>
      <c r="CG30" s="445"/>
      <c r="CH30" s="332"/>
      <c r="CI30" s="332"/>
      <c r="CJ30" s="337"/>
      <c r="CK30" s="332"/>
      <c r="CL30" s="332"/>
      <c r="CM30" s="445"/>
      <c r="CN30" s="332"/>
      <c r="CO30" s="332"/>
      <c r="CP30" s="332"/>
      <c r="CQ30" s="339"/>
      <c r="CR30" s="445"/>
      <c r="CS30" s="332"/>
      <c r="CT30" s="336"/>
      <c r="CU30" s="337"/>
      <c r="CV30" s="332"/>
      <c r="CW30" s="332"/>
      <c r="CX30" s="338"/>
      <c r="CY30" s="338"/>
      <c r="CZ30" s="338"/>
      <c r="DA30" s="336"/>
      <c r="DB30" s="337"/>
      <c r="DC30" s="339"/>
      <c r="DD30" s="445"/>
      <c r="DE30" s="337"/>
      <c r="DF30" s="446"/>
      <c r="DG30" s="332"/>
      <c r="DH30" s="338"/>
      <c r="DI30" s="337"/>
      <c r="DJ30" s="445"/>
      <c r="DK30" s="337"/>
      <c r="DL30" s="332"/>
      <c r="DM30" s="338"/>
      <c r="DN30" s="445"/>
      <c r="DO30" s="332"/>
      <c r="DP30" s="1242"/>
      <c r="DQ30" s="337"/>
      <c r="DR30" s="445"/>
      <c r="DS30" s="332"/>
      <c r="DT30" s="337"/>
      <c r="DU30" s="337"/>
      <c r="DV30" s="339"/>
      <c r="DW30" s="336"/>
      <c r="DX30" s="104"/>
    </row>
    <row r="31" spans="1:128" ht="47.25" x14ac:dyDescent="0.25">
      <c r="A31" s="104">
        <v>278</v>
      </c>
      <c r="B31" s="104"/>
      <c r="C31" s="104" t="s">
        <v>112</v>
      </c>
      <c r="D31" s="104" t="s">
        <v>1916</v>
      </c>
      <c r="E31" s="104"/>
      <c r="F31" s="104"/>
      <c r="G31" s="318" t="s">
        <v>164</v>
      </c>
      <c r="H31" s="296" t="s">
        <v>411</v>
      </c>
      <c r="I31" s="320"/>
      <c r="J31" s="321"/>
      <c r="K31" s="451">
        <v>25</v>
      </c>
      <c r="L31" s="451" t="s">
        <v>8</v>
      </c>
      <c r="M31" s="297"/>
      <c r="N31" s="452">
        <v>1</v>
      </c>
      <c r="O31" s="452" t="s">
        <v>4</v>
      </c>
      <c r="P31" s="297"/>
      <c r="Q31" s="297">
        <v>3</v>
      </c>
      <c r="R31" s="297">
        <v>0</v>
      </c>
      <c r="S31" s="298" t="s">
        <v>417</v>
      </c>
      <c r="T31" s="574"/>
      <c r="U31" s="453" t="s">
        <v>93</v>
      </c>
      <c r="V31" s="318" t="s">
        <v>80</v>
      </c>
      <c r="W31" s="197" t="str">
        <f>IFERROR(IF(Z31="Разговор по телефону",VLOOKUP(CONCATENATE($G31,"-",$Q31,"-",$R31),'Sound files'!$A$2:$E$213,3,FALSE),IF(Z31="Встреча",IF(VALUE(R31)=0,VLOOKUP(CONCATENATE($G31,"-",$Q31,"-",$R31),'Video files'!$A$2:$D$73,4,FALSE),IF(VALUE(R31)=1,VLOOKUP(CONCATENATE($G31,"-",$Q31,"-",$R31),'Video files'!$B$2:$E$73,4,FALSE),"-")),"-")),"нет")</f>
        <v>E3_2_3_Final.webm</v>
      </c>
      <c r="X31" s="197"/>
      <c r="Y31" s="197"/>
      <c r="Z31" s="451" t="s">
        <v>137</v>
      </c>
      <c r="AA31" s="451"/>
      <c r="AB31" s="453"/>
      <c r="AC31" s="453"/>
      <c r="AD31" s="453"/>
      <c r="AE31" s="439"/>
      <c r="AF31" s="440"/>
      <c r="AG31" s="441"/>
      <c r="AH31" s="442"/>
      <c r="AI31" s="442"/>
      <c r="AJ31" s="442"/>
      <c r="AK31" s="443"/>
      <c r="AL31" s="439"/>
      <c r="AM31" s="442"/>
      <c r="AN31" s="442"/>
      <c r="AO31" s="442"/>
      <c r="AP31" s="442"/>
      <c r="AQ31" s="442"/>
      <c r="AR31" s="443"/>
      <c r="AS31" s="441"/>
      <c r="AT31" s="442"/>
      <c r="AU31" s="442"/>
      <c r="AV31" s="442"/>
      <c r="AW31" s="442"/>
      <c r="AX31" s="442"/>
      <c r="AY31" s="442"/>
      <c r="AZ31" s="443"/>
      <c r="BA31" s="444"/>
      <c r="BB31" s="444"/>
      <c r="BC31" s="444"/>
      <c r="BD31" s="444"/>
      <c r="BE31" s="445"/>
      <c r="BF31" s="332"/>
      <c r="BG31" s="332"/>
      <c r="BH31" s="332"/>
      <c r="BI31" s="332"/>
      <c r="BJ31" s="338"/>
      <c r="BK31" s="336"/>
      <c r="BL31" s="337"/>
      <c r="BM31" s="332"/>
      <c r="BN31" s="332"/>
      <c r="BO31" s="445"/>
      <c r="BP31" s="332"/>
      <c r="BQ31" s="332"/>
      <c r="BR31" s="332"/>
      <c r="BS31" s="338"/>
      <c r="BT31" s="332"/>
      <c r="BU31" s="332"/>
      <c r="BV31" s="332"/>
      <c r="BW31" s="445"/>
      <c r="BX31" s="336"/>
      <c r="BY31" s="337"/>
      <c r="BZ31" s="332"/>
      <c r="CA31" s="338"/>
      <c r="CB31" s="445"/>
      <c r="CC31" s="332"/>
      <c r="CD31" s="339"/>
      <c r="CE31" s="337"/>
      <c r="CF31" s="338"/>
      <c r="CG31" s="445"/>
      <c r="CH31" s="332"/>
      <c r="CI31" s="332"/>
      <c r="CJ31" s="337"/>
      <c r="CK31" s="332"/>
      <c r="CL31" s="332"/>
      <c r="CM31" s="445"/>
      <c r="CN31" s="332"/>
      <c r="CO31" s="332"/>
      <c r="CP31" s="332"/>
      <c r="CQ31" s="339"/>
      <c r="CR31" s="445"/>
      <c r="CS31" s="332"/>
      <c r="CT31" s="336"/>
      <c r="CU31" s="337"/>
      <c r="CV31" s="332"/>
      <c r="CW31" s="332"/>
      <c r="CX31" s="338"/>
      <c r="CY31" s="338"/>
      <c r="CZ31" s="338"/>
      <c r="DA31" s="336"/>
      <c r="DB31" s="337"/>
      <c r="DC31" s="339"/>
      <c r="DD31" s="445"/>
      <c r="DE31" s="337"/>
      <c r="DF31" s="446"/>
      <c r="DG31" s="332"/>
      <c r="DH31" s="338"/>
      <c r="DI31" s="337"/>
      <c r="DJ31" s="445"/>
      <c r="DK31" s="337"/>
      <c r="DL31" s="332"/>
      <c r="DM31" s="338"/>
      <c r="DN31" s="445"/>
      <c r="DO31" s="332"/>
      <c r="DP31" s="1242"/>
      <c r="DQ31" s="337"/>
      <c r="DR31" s="445"/>
      <c r="DS31" s="332"/>
      <c r="DT31" s="337"/>
      <c r="DU31" s="337"/>
      <c r="DV31" s="339"/>
      <c r="DW31" s="336"/>
      <c r="DX31" s="104"/>
    </row>
    <row r="32" spans="1:128" ht="63" x14ac:dyDescent="0.25">
      <c r="A32" s="104">
        <v>279</v>
      </c>
      <c r="B32" s="104"/>
      <c r="C32" s="104" t="s">
        <v>112</v>
      </c>
      <c r="D32" s="104" t="s">
        <v>1916</v>
      </c>
      <c r="E32" s="104"/>
      <c r="F32" s="104"/>
      <c r="G32" s="318" t="s">
        <v>164</v>
      </c>
      <c r="H32" s="296" t="s">
        <v>411</v>
      </c>
      <c r="I32" s="320"/>
      <c r="J32" s="321"/>
      <c r="K32" s="451">
        <v>1</v>
      </c>
      <c r="L32" s="451" t="s">
        <v>4</v>
      </c>
      <c r="M32" s="297"/>
      <c r="N32" s="452">
        <v>25</v>
      </c>
      <c r="O32" s="452" t="s">
        <v>8</v>
      </c>
      <c r="P32" s="297"/>
      <c r="Q32" s="297">
        <v>3</v>
      </c>
      <c r="R32" s="297">
        <v>1</v>
      </c>
      <c r="S32" s="298" t="s">
        <v>418</v>
      </c>
      <c r="T32" s="574"/>
      <c r="U32" s="453" t="s">
        <v>93</v>
      </c>
      <c r="V32" s="318" t="s">
        <v>80</v>
      </c>
      <c r="W32" s="197" t="str">
        <f>IFERROR(IF(Z32="Разговор по телефону",VLOOKUP(CONCATENATE($G32,"-",$Q32,"-",$R32),'Sound files'!$A$2:$E$213,3,FALSE),IF(Z32="Встреча",IF(VALUE(R32)=0,VLOOKUP(CONCATENATE($G32,"-",$Q32,"-",$R32),'Video files'!$A$2:$D$73,4,FALSE),IF(VALUE(R32)=1,VLOOKUP(CONCATENATE($G32,"-",$Q32,"-",$R32),'Video files'!$B$2:$E$73,4,FALSE),"-")),"-")),"нет")</f>
        <v>E3_2_3_Final.jpeg</v>
      </c>
      <c r="X32" s="197"/>
      <c r="Y32" s="197"/>
      <c r="Z32" s="451" t="s">
        <v>137</v>
      </c>
      <c r="AA32" s="451"/>
      <c r="AB32" s="453"/>
      <c r="AC32" s="453"/>
      <c r="AD32" s="453"/>
      <c r="AE32" s="439"/>
      <c r="AF32" s="440"/>
      <c r="AG32" s="441"/>
      <c r="AH32" s="442"/>
      <c r="AI32" s="442"/>
      <c r="AJ32" s="442"/>
      <c r="AK32" s="443"/>
      <c r="AL32" s="439"/>
      <c r="AM32" s="442"/>
      <c r="AN32" s="442"/>
      <c r="AO32" s="442"/>
      <c r="AP32" s="442"/>
      <c r="AQ32" s="442"/>
      <c r="AR32" s="443"/>
      <c r="AS32" s="441"/>
      <c r="AT32" s="442"/>
      <c r="AU32" s="442"/>
      <c r="AV32" s="442"/>
      <c r="AW32" s="442"/>
      <c r="AX32" s="442"/>
      <c r="AY32" s="442"/>
      <c r="AZ32" s="443"/>
      <c r="BA32" s="444"/>
      <c r="BB32" s="444"/>
      <c r="BC32" s="444"/>
      <c r="BD32" s="444"/>
      <c r="BE32" s="445"/>
      <c r="BF32" s="332"/>
      <c r="BG32" s="332"/>
      <c r="BH32" s="332"/>
      <c r="BI32" s="332"/>
      <c r="BJ32" s="338"/>
      <c r="BK32" s="336"/>
      <c r="BL32" s="337"/>
      <c r="BM32" s="332"/>
      <c r="BN32" s="332"/>
      <c r="BO32" s="445"/>
      <c r="BP32" s="332"/>
      <c r="BQ32" s="332"/>
      <c r="BR32" s="332"/>
      <c r="BS32" s="338"/>
      <c r="BT32" s="332"/>
      <c r="BU32" s="332"/>
      <c r="BV32" s="332"/>
      <c r="BW32" s="445"/>
      <c r="BX32" s="336"/>
      <c r="BY32" s="337"/>
      <c r="BZ32" s="332"/>
      <c r="CA32" s="338"/>
      <c r="CB32" s="445"/>
      <c r="CC32" s="332"/>
      <c r="CD32" s="339"/>
      <c r="CE32" s="337"/>
      <c r="CF32" s="338"/>
      <c r="CG32" s="445"/>
      <c r="CH32" s="332"/>
      <c r="CI32" s="332"/>
      <c r="CJ32" s="337"/>
      <c r="CK32" s="332"/>
      <c r="CL32" s="332"/>
      <c r="CM32" s="445"/>
      <c r="CN32" s="332"/>
      <c r="CO32" s="332"/>
      <c r="CP32" s="332"/>
      <c r="CQ32" s="339"/>
      <c r="CR32" s="445"/>
      <c r="CS32" s="332"/>
      <c r="CT32" s="336"/>
      <c r="CU32" s="337"/>
      <c r="CV32" s="332"/>
      <c r="CW32" s="332"/>
      <c r="CX32" s="338"/>
      <c r="CY32" s="338"/>
      <c r="CZ32" s="338"/>
      <c r="DA32" s="336"/>
      <c r="DB32" s="337"/>
      <c r="DC32" s="339"/>
      <c r="DD32" s="445"/>
      <c r="DE32" s="337"/>
      <c r="DF32" s="446"/>
      <c r="DG32" s="332"/>
      <c r="DH32" s="338"/>
      <c r="DI32" s="337"/>
      <c r="DJ32" s="445"/>
      <c r="DK32" s="337"/>
      <c r="DL32" s="332"/>
      <c r="DM32" s="338"/>
      <c r="DN32" s="445"/>
      <c r="DO32" s="332"/>
      <c r="DP32" s="1242"/>
      <c r="DQ32" s="337"/>
      <c r="DR32" s="445"/>
      <c r="DS32" s="332"/>
      <c r="DT32" s="337"/>
      <c r="DU32" s="337"/>
      <c r="DV32" s="339"/>
      <c r="DW32" s="336"/>
      <c r="DX32" s="104"/>
    </row>
    <row r="33" spans="1:128" ht="47.25" x14ac:dyDescent="0.25">
      <c r="A33" s="104">
        <v>280</v>
      </c>
      <c r="B33" s="104"/>
      <c r="C33" s="104" t="s">
        <v>112</v>
      </c>
      <c r="D33" s="104" t="s">
        <v>1916</v>
      </c>
      <c r="E33" s="104"/>
      <c r="F33" s="104"/>
      <c r="G33" s="318" t="s">
        <v>164</v>
      </c>
      <c r="H33" s="296" t="s">
        <v>411</v>
      </c>
      <c r="I33" s="320"/>
      <c r="J33" s="321"/>
      <c r="K33" s="451">
        <v>1</v>
      </c>
      <c r="L33" s="451" t="s">
        <v>4</v>
      </c>
      <c r="M33" s="297"/>
      <c r="N33" s="452">
        <v>25</v>
      </c>
      <c r="O33" s="452" t="s">
        <v>8</v>
      </c>
      <c r="P33" s="297"/>
      <c r="Q33" s="297">
        <v>3</v>
      </c>
      <c r="R33" s="297">
        <v>2</v>
      </c>
      <c r="S33" s="298" t="s">
        <v>419</v>
      </c>
      <c r="T33" s="574"/>
      <c r="U33" s="453" t="s">
        <v>93</v>
      </c>
      <c r="V33" s="318" t="s">
        <v>80</v>
      </c>
      <c r="W33" s="197" t="str">
        <f>IFERROR(IF(Z33="Разговор по телефону",VLOOKUP(CONCATENATE($G33,"-",$Q33,"-",$R33),'Sound files'!$A$2:$E$213,3,FALSE),IF(Z33="Встреча",IF(VALUE(R33)=0,VLOOKUP(CONCATENATE($G33,"-",$Q33,"-",$R33),'Video files'!$A$2:$D$73,4,FALSE),IF(VALUE(R33)=1,VLOOKUP(CONCATENATE($G33,"-",$Q33,"-",$R33),'Video files'!$B$2:$E$73,4,FALSE),"-")),"-")),"нет")</f>
        <v>-</v>
      </c>
      <c r="X33" s="197"/>
      <c r="Y33" s="197"/>
      <c r="Z33" s="451" t="s">
        <v>137</v>
      </c>
      <c r="AA33" s="451"/>
      <c r="AB33" s="453"/>
      <c r="AC33" s="453"/>
      <c r="AD33" s="453"/>
      <c r="AE33" s="439"/>
      <c r="AF33" s="440"/>
      <c r="AG33" s="441"/>
      <c r="AH33" s="442"/>
      <c r="AI33" s="442"/>
      <c r="AJ33" s="442"/>
      <c r="AK33" s="443"/>
      <c r="AL33" s="439"/>
      <c r="AM33" s="442"/>
      <c r="AN33" s="442"/>
      <c r="AO33" s="442"/>
      <c r="AP33" s="442"/>
      <c r="AQ33" s="442"/>
      <c r="AR33" s="443"/>
      <c r="AS33" s="441"/>
      <c r="AT33" s="442"/>
      <c r="AU33" s="442"/>
      <c r="AV33" s="442"/>
      <c r="AW33" s="442"/>
      <c r="AX33" s="442"/>
      <c r="AY33" s="442"/>
      <c r="AZ33" s="443"/>
      <c r="BA33" s="444"/>
      <c r="BB33" s="444"/>
      <c r="BC33" s="444"/>
      <c r="BD33" s="444"/>
      <c r="BE33" s="445"/>
      <c r="BF33" s="332"/>
      <c r="BG33" s="332"/>
      <c r="BH33" s="332"/>
      <c r="BI33" s="332"/>
      <c r="BJ33" s="338"/>
      <c r="BK33" s="336"/>
      <c r="BL33" s="337"/>
      <c r="BM33" s="332"/>
      <c r="BN33" s="332"/>
      <c r="BO33" s="445"/>
      <c r="BP33" s="332"/>
      <c r="BQ33" s="332"/>
      <c r="BR33" s="332"/>
      <c r="BS33" s="338"/>
      <c r="BT33" s="332"/>
      <c r="BU33" s="332"/>
      <c r="BV33" s="332"/>
      <c r="BW33" s="445"/>
      <c r="BX33" s="336"/>
      <c r="BY33" s="337"/>
      <c r="BZ33" s="332"/>
      <c r="CA33" s="338"/>
      <c r="CB33" s="445"/>
      <c r="CC33" s="332"/>
      <c r="CD33" s="339"/>
      <c r="CE33" s="337"/>
      <c r="CF33" s="338"/>
      <c r="CG33" s="445"/>
      <c r="CH33" s="332"/>
      <c r="CI33" s="332"/>
      <c r="CJ33" s="337"/>
      <c r="CK33" s="332"/>
      <c r="CL33" s="332"/>
      <c r="CM33" s="445"/>
      <c r="CN33" s="332"/>
      <c r="CO33" s="332"/>
      <c r="CP33" s="332"/>
      <c r="CQ33" s="339"/>
      <c r="CR33" s="445"/>
      <c r="CS33" s="332"/>
      <c r="CT33" s="336"/>
      <c r="CU33" s="337"/>
      <c r="CV33" s="332"/>
      <c r="CW33" s="332"/>
      <c r="CX33" s="338"/>
      <c r="CY33" s="338"/>
      <c r="CZ33" s="338"/>
      <c r="DA33" s="336"/>
      <c r="DB33" s="337"/>
      <c r="DC33" s="339"/>
      <c r="DD33" s="445"/>
      <c r="DE33" s="337"/>
      <c r="DF33" s="446"/>
      <c r="DG33" s="332"/>
      <c r="DH33" s="338"/>
      <c r="DI33" s="337"/>
      <c r="DJ33" s="445"/>
      <c r="DK33" s="337"/>
      <c r="DL33" s="332"/>
      <c r="DM33" s="338"/>
      <c r="DN33" s="445"/>
      <c r="DO33" s="332"/>
      <c r="DP33" s="1242"/>
      <c r="DQ33" s="337"/>
      <c r="DR33" s="445"/>
      <c r="DS33" s="332"/>
      <c r="DT33" s="337"/>
      <c r="DU33" s="337"/>
      <c r="DV33" s="339"/>
      <c r="DW33" s="336"/>
      <c r="DX33" s="104"/>
    </row>
    <row r="34" spans="1:128" ht="47.25" x14ac:dyDescent="0.25">
      <c r="A34" s="104">
        <v>281</v>
      </c>
      <c r="B34" s="104"/>
      <c r="C34" s="104" t="s">
        <v>112</v>
      </c>
      <c r="D34" s="104" t="s">
        <v>1916</v>
      </c>
      <c r="E34" s="104"/>
      <c r="F34" s="104"/>
      <c r="G34" s="318" t="s">
        <v>164</v>
      </c>
      <c r="H34" s="296" t="s">
        <v>411</v>
      </c>
      <c r="I34" s="320"/>
      <c r="J34" s="321"/>
      <c r="K34" s="451">
        <v>1</v>
      </c>
      <c r="L34" s="451" t="s">
        <v>4</v>
      </c>
      <c r="M34" s="297"/>
      <c r="N34" s="452">
        <v>25</v>
      </c>
      <c r="O34" s="452" t="s">
        <v>8</v>
      </c>
      <c r="P34" s="297"/>
      <c r="Q34" s="297">
        <v>3</v>
      </c>
      <c r="R34" s="297">
        <v>3</v>
      </c>
      <c r="S34" s="298" t="s">
        <v>420</v>
      </c>
      <c r="T34" s="574"/>
      <c r="U34" s="453" t="s">
        <v>93</v>
      </c>
      <c r="V34" s="318" t="s">
        <v>80</v>
      </c>
      <c r="W34" s="197" t="str">
        <f>IFERROR(IF(Z34="Разговор по телефону",VLOOKUP(CONCATENATE($G34,"-",$Q34,"-",$R34),'Sound files'!$A$2:$E$213,3,FALSE),IF(Z34="Встреча",IF(VALUE(R34)=0,VLOOKUP(CONCATENATE($G34,"-",$Q34,"-",$R34),'Video files'!$A$2:$D$73,4,FALSE),IF(VALUE(R34)=1,VLOOKUP(CONCATENATE($G34,"-",$Q34,"-",$R34),'Video files'!$B$2:$E$73,4,FALSE),"-")),"-")),"нет")</f>
        <v>-</v>
      </c>
      <c r="X34" s="197"/>
      <c r="Y34" s="197"/>
      <c r="Z34" s="451" t="s">
        <v>137</v>
      </c>
      <c r="AA34" s="451"/>
      <c r="AB34" s="453"/>
      <c r="AC34" s="453"/>
      <c r="AD34" s="453"/>
      <c r="AE34" s="439"/>
      <c r="AF34" s="440"/>
      <c r="AG34" s="441"/>
      <c r="AH34" s="442"/>
      <c r="AI34" s="442"/>
      <c r="AJ34" s="442"/>
      <c r="AK34" s="443"/>
      <c r="AL34" s="439"/>
      <c r="AM34" s="442"/>
      <c r="AN34" s="442"/>
      <c r="AO34" s="442"/>
      <c r="AP34" s="442"/>
      <c r="AQ34" s="442"/>
      <c r="AR34" s="443"/>
      <c r="AS34" s="441"/>
      <c r="AT34" s="442"/>
      <c r="AU34" s="442"/>
      <c r="AV34" s="442"/>
      <c r="AW34" s="442"/>
      <c r="AX34" s="442"/>
      <c r="AY34" s="442"/>
      <c r="AZ34" s="443"/>
      <c r="BA34" s="444"/>
      <c r="BB34" s="444"/>
      <c r="BC34" s="444"/>
      <c r="BD34" s="444"/>
      <c r="BE34" s="445"/>
      <c r="BF34" s="332"/>
      <c r="BG34" s="332"/>
      <c r="BH34" s="332"/>
      <c r="BI34" s="332"/>
      <c r="BJ34" s="338"/>
      <c r="BK34" s="336"/>
      <c r="BL34" s="337"/>
      <c r="BM34" s="332"/>
      <c r="BN34" s="332"/>
      <c r="BO34" s="445"/>
      <c r="BP34" s="332"/>
      <c r="BQ34" s="332"/>
      <c r="BR34" s="332"/>
      <c r="BS34" s="338"/>
      <c r="BT34" s="332"/>
      <c r="BU34" s="332"/>
      <c r="BV34" s="332"/>
      <c r="BW34" s="445"/>
      <c r="BX34" s="336"/>
      <c r="BY34" s="337"/>
      <c r="BZ34" s="332"/>
      <c r="CA34" s="338"/>
      <c r="CB34" s="445"/>
      <c r="CC34" s="332"/>
      <c r="CD34" s="339"/>
      <c r="CE34" s="337"/>
      <c r="CF34" s="338"/>
      <c r="CG34" s="445"/>
      <c r="CH34" s="332"/>
      <c r="CI34" s="332"/>
      <c r="CJ34" s="337"/>
      <c r="CK34" s="332"/>
      <c r="CL34" s="332"/>
      <c r="CM34" s="445"/>
      <c r="CN34" s="332"/>
      <c r="CO34" s="332"/>
      <c r="CP34" s="332"/>
      <c r="CQ34" s="339"/>
      <c r="CR34" s="445"/>
      <c r="CS34" s="332"/>
      <c r="CT34" s="336"/>
      <c r="CU34" s="337"/>
      <c r="CV34" s="332"/>
      <c r="CW34" s="332"/>
      <c r="CX34" s="338"/>
      <c r="CY34" s="338"/>
      <c r="CZ34" s="338"/>
      <c r="DA34" s="336"/>
      <c r="DB34" s="337"/>
      <c r="DC34" s="339"/>
      <c r="DD34" s="445"/>
      <c r="DE34" s="337"/>
      <c r="DF34" s="446"/>
      <c r="DG34" s="332"/>
      <c r="DH34" s="338"/>
      <c r="DI34" s="337"/>
      <c r="DJ34" s="445"/>
      <c r="DK34" s="337"/>
      <c r="DL34" s="332"/>
      <c r="DM34" s="338"/>
      <c r="DN34" s="445"/>
      <c r="DO34" s="332"/>
      <c r="DP34" s="1242"/>
      <c r="DQ34" s="337"/>
      <c r="DR34" s="445"/>
      <c r="DS34" s="332"/>
      <c r="DT34" s="337"/>
      <c r="DU34" s="337"/>
      <c r="DV34" s="339"/>
      <c r="DW34" s="336"/>
      <c r="DX34" s="104"/>
    </row>
    <row r="35" spans="1:128" ht="141.75" x14ac:dyDescent="0.25">
      <c r="A35" s="104">
        <v>282</v>
      </c>
      <c r="B35" s="104"/>
      <c r="C35" s="104" t="s">
        <v>112</v>
      </c>
      <c r="D35" s="104" t="s">
        <v>1916</v>
      </c>
      <c r="E35" s="104"/>
      <c r="F35" s="104"/>
      <c r="G35" s="318" t="s">
        <v>164</v>
      </c>
      <c r="H35" s="296" t="s">
        <v>411</v>
      </c>
      <c r="I35" s="320"/>
      <c r="J35" s="321"/>
      <c r="K35" s="451">
        <v>25</v>
      </c>
      <c r="L35" s="451" t="s">
        <v>8</v>
      </c>
      <c r="M35" s="297"/>
      <c r="N35" s="452">
        <v>1</v>
      </c>
      <c r="O35" s="452" t="s">
        <v>4</v>
      </c>
      <c r="P35" s="297"/>
      <c r="Q35" s="297">
        <v>4</v>
      </c>
      <c r="R35" s="297">
        <v>0</v>
      </c>
      <c r="S35" s="298" t="s">
        <v>1085</v>
      </c>
      <c r="T35" s="574"/>
      <c r="U35" s="453" t="s">
        <v>93</v>
      </c>
      <c r="V35" s="318" t="s">
        <v>80</v>
      </c>
      <c r="W35" s="197" t="str">
        <f>IFERROR(IF(Z35="Разговор по телефону",VLOOKUP(CONCATENATE($G35,"-",$Q35,"-",$R35),'Sound files'!$A$2:$E$213,3,FALSE),IF(Z35="Встреча",IF(VALUE(R35)=0,VLOOKUP(CONCATENATE($G35,"-",$Q35,"-",$R35),'Video files'!$A$2:$D$73,4,FALSE),IF(VALUE(R35)=1,VLOOKUP(CONCATENATE($G35,"-",$Q35,"-",$R35),'Video files'!$B$2:$E$73,4,FALSE),"-")),"-")),"нет")</f>
        <v>E3_2_4_Final.webm</v>
      </c>
      <c r="X35" s="197"/>
      <c r="Y35" s="197"/>
      <c r="Z35" s="451" t="s">
        <v>137</v>
      </c>
      <c r="AA35" s="451"/>
      <c r="AB35" s="453"/>
      <c r="AC35" s="453"/>
      <c r="AD35" s="453"/>
      <c r="AE35" s="439"/>
      <c r="AF35" s="440"/>
      <c r="AG35" s="441"/>
      <c r="AH35" s="442"/>
      <c r="AI35" s="442"/>
      <c r="AJ35" s="442"/>
      <c r="AK35" s="443"/>
      <c r="AL35" s="439"/>
      <c r="AM35" s="442"/>
      <c r="AN35" s="442"/>
      <c r="AO35" s="442"/>
      <c r="AP35" s="442"/>
      <c r="AQ35" s="442"/>
      <c r="AR35" s="443"/>
      <c r="AS35" s="441"/>
      <c r="AT35" s="442"/>
      <c r="AU35" s="442"/>
      <c r="AV35" s="442"/>
      <c r="AW35" s="442"/>
      <c r="AX35" s="442"/>
      <c r="AY35" s="442"/>
      <c r="AZ35" s="443"/>
      <c r="BA35" s="444"/>
      <c r="BB35" s="444"/>
      <c r="BC35" s="444"/>
      <c r="BD35" s="444"/>
      <c r="BE35" s="445"/>
      <c r="BF35" s="332"/>
      <c r="BG35" s="332"/>
      <c r="BH35" s="332"/>
      <c r="BI35" s="332"/>
      <c r="BJ35" s="338"/>
      <c r="BK35" s="336"/>
      <c r="BL35" s="337"/>
      <c r="BM35" s="332"/>
      <c r="BN35" s="332"/>
      <c r="BO35" s="445"/>
      <c r="BP35" s="332"/>
      <c r="BQ35" s="332"/>
      <c r="BR35" s="332"/>
      <c r="BS35" s="338"/>
      <c r="BT35" s="332"/>
      <c r="BU35" s="332"/>
      <c r="BV35" s="332"/>
      <c r="BW35" s="445"/>
      <c r="BX35" s="336"/>
      <c r="BY35" s="337"/>
      <c r="BZ35" s="332"/>
      <c r="CA35" s="338"/>
      <c r="CB35" s="445"/>
      <c r="CC35" s="332"/>
      <c r="CD35" s="339"/>
      <c r="CE35" s="337"/>
      <c r="CF35" s="338"/>
      <c r="CG35" s="445"/>
      <c r="CH35" s="332"/>
      <c r="CI35" s="332"/>
      <c r="CJ35" s="337"/>
      <c r="CK35" s="332"/>
      <c r="CL35" s="332"/>
      <c r="CM35" s="445"/>
      <c r="CN35" s="332"/>
      <c r="CO35" s="332"/>
      <c r="CP35" s="332"/>
      <c r="CQ35" s="339"/>
      <c r="CR35" s="445"/>
      <c r="CS35" s="332"/>
      <c r="CT35" s="336"/>
      <c r="CU35" s="337"/>
      <c r="CV35" s="332"/>
      <c r="CW35" s="332"/>
      <c r="CX35" s="338"/>
      <c r="CY35" s="338"/>
      <c r="CZ35" s="338"/>
      <c r="DA35" s="336"/>
      <c r="DB35" s="337"/>
      <c r="DC35" s="339"/>
      <c r="DD35" s="445"/>
      <c r="DE35" s="337"/>
      <c r="DF35" s="446"/>
      <c r="DG35" s="332"/>
      <c r="DH35" s="338"/>
      <c r="DI35" s="337"/>
      <c r="DJ35" s="445"/>
      <c r="DK35" s="337"/>
      <c r="DL35" s="332"/>
      <c r="DM35" s="338"/>
      <c r="DN35" s="445"/>
      <c r="DO35" s="332"/>
      <c r="DP35" s="1242"/>
      <c r="DQ35" s="337"/>
      <c r="DR35" s="445"/>
      <c r="DS35" s="332"/>
      <c r="DT35" s="337"/>
      <c r="DU35" s="337"/>
      <c r="DV35" s="339"/>
      <c r="DW35" s="336"/>
      <c r="DX35" s="104"/>
    </row>
    <row r="36" spans="1:128" ht="31.5" x14ac:dyDescent="0.25">
      <c r="A36" s="104">
        <v>283</v>
      </c>
      <c r="B36" s="104"/>
      <c r="C36" s="104" t="s">
        <v>112</v>
      </c>
      <c r="D36" s="104" t="s">
        <v>1916</v>
      </c>
      <c r="E36" s="104"/>
      <c r="F36" s="104"/>
      <c r="G36" s="318" t="s">
        <v>164</v>
      </c>
      <c r="H36" s="296" t="s">
        <v>411</v>
      </c>
      <c r="I36" s="320"/>
      <c r="J36" s="321"/>
      <c r="K36" s="451">
        <v>1</v>
      </c>
      <c r="L36" s="451" t="s">
        <v>4</v>
      </c>
      <c r="M36" s="297"/>
      <c r="N36" s="452">
        <v>25</v>
      </c>
      <c r="O36" s="452" t="s">
        <v>8</v>
      </c>
      <c r="P36" s="297"/>
      <c r="Q36" s="297">
        <v>4</v>
      </c>
      <c r="R36" s="297">
        <v>1</v>
      </c>
      <c r="S36" s="298" t="s">
        <v>421</v>
      </c>
      <c r="T36" s="574"/>
      <c r="U36" s="453" t="s">
        <v>93</v>
      </c>
      <c r="V36" s="318" t="s">
        <v>80</v>
      </c>
      <c r="W36" s="197" t="str">
        <f>IFERROR(IF(Z36="Разговор по телефону",VLOOKUP(CONCATENATE($G36,"-",$Q36,"-",$R36),'Sound files'!$A$2:$E$213,3,FALSE),IF(Z36="Встреча",IF(VALUE(R36)=0,VLOOKUP(CONCATENATE($G36,"-",$Q36,"-",$R36),'Video files'!$A$2:$D$73,4,FALSE),IF(VALUE(R36)=1,VLOOKUP(CONCATENATE($G36,"-",$Q36,"-",$R36),'Video files'!$B$2:$E$73,4,FALSE),"-")),"-")),"нет")</f>
        <v>E3_2_4_Final.jpeg</v>
      </c>
      <c r="X36" s="197"/>
      <c r="Y36" s="197"/>
      <c r="Z36" s="451" t="s">
        <v>137</v>
      </c>
      <c r="AA36" s="451"/>
      <c r="AB36" s="453"/>
      <c r="AC36" s="453"/>
      <c r="AD36" s="453"/>
      <c r="AE36" s="439"/>
      <c r="AF36" s="440"/>
      <c r="AG36" s="441"/>
      <c r="AH36" s="442"/>
      <c r="AI36" s="442"/>
      <c r="AJ36" s="442"/>
      <c r="AK36" s="443"/>
      <c r="AL36" s="439"/>
      <c r="AM36" s="442"/>
      <c r="AN36" s="442"/>
      <c r="AO36" s="442"/>
      <c r="AP36" s="442"/>
      <c r="AQ36" s="442"/>
      <c r="AR36" s="443"/>
      <c r="AS36" s="441"/>
      <c r="AT36" s="442"/>
      <c r="AU36" s="442"/>
      <c r="AV36" s="442"/>
      <c r="AW36" s="442"/>
      <c r="AX36" s="442"/>
      <c r="AY36" s="442"/>
      <c r="AZ36" s="443"/>
      <c r="BA36" s="444"/>
      <c r="BB36" s="444"/>
      <c r="BC36" s="444"/>
      <c r="BD36" s="444"/>
      <c r="BE36" s="445"/>
      <c r="BF36" s="332"/>
      <c r="BG36" s="332"/>
      <c r="BH36" s="332"/>
      <c r="BI36" s="332"/>
      <c r="BJ36" s="338"/>
      <c r="BK36" s="336"/>
      <c r="BL36" s="337"/>
      <c r="BM36" s="332"/>
      <c r="BN36" s="332"/>
      <c r="BO36" s="445"/>
      <c r="BP36" s="332"/>
      <c r="BQ36" s="332"/>
      <c r="BR36" s="332"/>
      <c r="BS36" s="338"/>
      <c r="BT36" s="332"/>
      <c r="BU36" s="332"/>
      <c r="BV36" s="332"/>
      <c r="BW36" s="445"/>
      <c r="BX36" s="336"/>
      <c r="BY36" s="337"/>
      <c r="BZ36" s="332"/>
      <c r="CA36" s="338"/>
      <c r="CB36" s="445"/>
      <c r="CC36" s="332"/>
      <c r="CD36" s="339"/>
      <c r="CE36" s="337"/>
      <c r="CF36" s="338"/>
      <c r="CG36" s="445"/>
      <c r="CH36" s="332"/>
      <c r="CI36" s="332"/>
      <c r="CJ36" s="337"/>
      <c r="CK36" s="332"/>
      <c r="CL36" s="332"/>
      <c r="CM36" s="445"/>
      <c r="CN36" s="332"/>
      <c r="CO36" s="332"/>
      <c r="CP36" s="332"/>
      <c r="CQ36" s="339"/>
      <c r="CR36" s="445"/>
      <c r="CS36" s="332"/>
      <c r="CT36" s="336"/>
      <c r="CU36" s="337"/>
      <c r="CV36" s="332"/>
      <c r="CW36" s="332"/>
      <c r="CX36" s="338"/>
      <c r="CY36" s="338"/>
      <c r="CZ36" s="338"/>
      <c r="DA36" s="336"/>
      <c r="DB36" s="337"/>
      <c r="DC36" s="339"/>
      <c r="DD36" s="445"/>
      <c r="DE36" s="337"/>
      <c r="DF36" s="446"/>
      <c r="DG36" s="332"/>
      <c r="DH36" s="338"/>
      <c r="DI36" s="337"/>
      <c r="DJ36" s="445"/>
      <c r="DK36" s="337"/>
      <c r="DL36" s="332"/>
      <c r="DM36" s="338"/>
      <c r="DN36" s="445"/>
      <c r="DO36" s="332"/>
      <c r="DP36" s="1242"/>
      <c r="DQ36" s="337"/>
      <c r="DR36" s="445"/>
      <c r="DS36" s="332"/>
      <c r="DT36" s="337"/>
      <c r="DU36" s="337"/>
      <c r="DV36" s="339"/>
      <c r="DW36" s="336"/>
      <c r="DX36" s="104"/>
    </row>
    <row r="37" spans="1:128" ht="47.25" x14ac:dyDescent="0.25">
      <c r="A37" s="104">
        <v>284</v>
      </c>
      <c r="B37" s="104"/>
      <c r="C37" s="104" t="s">
        <v>112</v>
      </c>
      <c r="D37" s="104" t="s">
        <v>1916</v>
      </c>
      <c r="E37" s="104"/>
      <c r="F37" s="104"/>
      <c r="G37" s="318" t="s">
        <v>164</v>
      </c>
      <c r="H37" s="296" t="s">
        <v>411</v>
      </c>
      <c r="I37" s="320"/>
      <c r="J37" s="321"/>
      <c r="K37" s="451">
        <v>1</v>
      </c>
      <c r="L37" s="451" t="s">
        <v>4</v>
      </c>
      <c r="M37" s="297"/>
      <c r="N37" s="452">
        <v>25</v>
      </c>
      <c r="O37" s="452" t="s">
        <v>8</v>
      </c>
      <c r="P37" s="297"/>
      <c r="Q37" s="297">
        <v>4</v>
      </c>
      <c r="R37" s="297">
        <v>2</v>
      </c>
      <c r="S37" s="298" t="s">
        <v>422</v>
      </c>
      <c r="T37" s="574"/>
      <c r="U37" s="453" t="s">
        <v>93</v>
      </c>
      <c r="V37" s="318" t="s">
        <v>80</v>
      </c>
      <c r="W37" s="197" t="str">
        <f>IFERROR(IF(Z37="Разговор по телефону",VLOOKUP(CONCATENATE($G37,"-",$Q37,"-",$R37),'Sound files'!$A$2:$E$213,3,FALSE),IF(Z37="Встреча",IF(VALUE(R37)=0,VLOOKUP(CONCATENATE($G37,"-",$Q37,"-",$R37),'Video files'!$A$2:$D$73,4,FALSE),IF(VALUE(R37)=1,VLOOKUP(CONCATENATE($G37,"-",$Q37,"-",$R37),'Video files'!$B$2:$E$73,4,FALSE),"-")),"-")),"нет")</f>
        <v>-</v>
      </c>
      <c r="X37" s="197"/>
      <c r="Y37" s="197"/>
      <c r="Z37" s="451" t="s">
        <v>137</v>
      </c>
      <c r="AA37" s="451"/>
      <c r="AB37" s="453"/>
      <c r="AC37" s="453"/>
      <c r="AD37" s="453"/>
      <c r="AE37" s="439"/>
      <c r="AF37" s="440"/>
      <c r="AG37" s="441"/>
      <c r="AH37" s="442"/>
      <c r="AI37" s="442"/>
      <c r="AJ37" s="442"/>
      <c r="AK37" s="443"/>
      <c r="AL37" s="439"/>
      <c r="AM37" s="442"/>
      <c r="AN37" s="442"/>
      <c r="AO37" s="442"/>
      <c r="AP37" s="442"/>
      <c r="AQ37" s="442"/>
      <c r="AR37" s="443"/>
      <c r="AS37" s="441"/>
      <c r="AT37" s="442"/>
      <c r="AU37" s="442"/>
      <c r="AV37" s="442"/>
      <c r="AW37" s="442"/>
      <c r="AX37" s="442"/>
      <c r="AY37" s="442"/>
      <c r="AZ37" s="443"/>
      <c r="BA37" s="444"/>
      <c r="BB37" s="444"/>
      <c r="BC37" s="444"/>
      <c r="BD37" s="444"/>
      <c r="BE37" s="445"/>
      <c r="BF37" s="332"/>
      <c r="BG37" s="332"/>
      <c r="BH37" s="332"/>
      <c r="BI37" s="332"/>
      <c r="BJ37" s="338"/>
      <c r="BK37" s="336"/>
      <c r="BL37" s="337"/>
      <c r="BM37" s="332"/>
      <c r="BN37" s="332"/>
      <c r="BO37" s="445"/>
      <c r="BP37" s="332"/>
      <c r="BQ37" s="332"/>
      <c r="BR37" s="332"/>
      <c r="BS37" s="338"/>
      <c r="BT37" s="332"/>
      <c r="BU37" s="332"/>
      <c r="BV37" s="332"/>
      <c r="BW37" s="445"/>
      <c r="BX37" s="336"/>
      <c r="BY37" s="337"/>
      <c r="BZ37" s="332"/>
      <c r="CA37" s="338"/>
      <c r="CB37" s="445"/>
      <c r="CC37" s="332"/>
      <c r="CD37" s="339"/>
      <c r="CE37" s="337"/>
      <c r="CF37" s="338"/>
      <c r="CG37" s="445"/>
      <c r="CH37" s="332"/>
      <c r="CI37" s="332"/>
      <c r="CJ37" s="337"/>
      <c r="CK37" s="332"/>
      <c r="CL37" s="332"/>
      <c r="CM37" s="445"/>
      <c r="CN37" s="332"/>
      <c r="CO37" s="332"/>
      <c r="CP37" s="332"/>
      <c r="CQ37" s="339"/>
      <c r="CR37" s="445"/>
      <c r="CS37" s="332"/>
      <c r="CT37" s="336"/>
      <c r="CU37" s="337"/>
      <c r="CV37" s="332"/>
      <c r="CW37" s="332"/>
      <c r="CX37" s="338"/>
      <c r="CY37" s="338"/>
      <c r="CZ37" s="338"/>
      <c r="DA37" s="336"/>
      <c r="DB37" s="337"/>
      <c r="DC37" s="339"/>
      <c r="DD37" s="445"/>
      <c r="DE37" s="337"/>
      <c r="DF37" s="446"/>
      <c r="DG37" s="332"/>
      <c r="DH37" s="338"/>
      <c r="DI37" s="337"/>
      <c r="DJ37" s="445"/>
      <c r="DK37" s="337"/>
      <c r="DL37" s="332"/>
      <c r="DM37" s="338"/>
      <c r="DN37" s="445"/>
      <c r="DO37" s="332"/>
      <c r="DP37" s="1242"/>
      <c r="DQ37" s="337"/>
      <c r="DR37" s="445"/>
      <c r="DS37" s="332"/>
      <c r="DT37" s="337"/>
      <c r="DU37" s="337"/>
      <c r="DV37" s="339"/>
      <c r="DW37" s="336"/>
      <c r="DX37" s="104"/>
    </row>
    <row r="38" spans="1:128" ht="47.25" x14ac:dyDescent="0.25">
      <c r="A38" s="104">
        <v>285</v>
      </c>
      <c r="B38" s="104"/>
      <c r="C38" s="104" t="s">
        <v>112</v>
      </c>
      <c r="D38" s="104" t="s">
        <v>1916</v>
      </c>
      <c r="E38" s="104"/>
      <c r="F38" s="104"/>
      <c r="G38" s="318" t="s">
        <v>164</v>
      </c>
      <c r="H38" s="296" t="s">
        <v>411</v>
      </c>
      <c r="I38" s="320"/>
      <c r="J38" s="321"/>
      <c r="K38" s="451">
        <v>25</v>
      </c>
      <c r="L38" s="451" t="s">
        <v>8</v>
      </c>
      <c r="M38" s="297"/>
      <c r="N38" s="452">
        <v>1</v>
      </c>
      <c r="O38" s="452" t="s">
        <v>4</v>
      </c>
      <c r="P38" s="297"/>
      <c r="Q38" s="297">
        <v>5</v>
      </c>
      <c r="R38" s="297">
        <v>0</v>
      </c>
      <c r="S38" s="298" t="s">
        <v>423</v>
      </c>
      <c r="T38" s="574"/>
      <c r="U38" s="453" t="s">
        <v>93</v>
      </c>
      <c r="V38" s="318" t="s">
        <v>80</v>
      </c>
      <c r="W38" s="197" t="str">
        <f>IFERROR(IF(Z38="Разговор по телефону",VLOOKUP(CONCATENATE($G38,"-",$Q38,"-",$R38),'Sound files'!$A$2:$E$213,3,FALSE),IF(Z38="Встреча",IF(VALUE(R38)=0,VLOOKUP(CONCATENATE($G38,"-",$Q38,"-",$R38),'Video files'!$A$2:$D$73,4,FALSE),IF(VALUE(R38)=1,VLOOKUP(CONCATENATE($G38,"-",$Q38,"-",$R38),'Video files'!$B$2:$E$73,4,FALSE),"-")),"-")),"нет")</f>
        <v>E3_2_5_Final.webm</v>
      </c>
      <c r="X38" s="197"/>
      <c r="Y38" s="197"/>
      <c r="Z38" s="451" t="s">
        <v>137</v>
      </c>
      <c r="AA38" s="451"/>
      <c r="AB38" s="453"/>
      <c r="AC38" s="453"/>
      <c r="AD38" s="453"/>
      <c r="AE38" s="439"/>
      <c r="AF38" s="440"/>
      <c r="AG38" s="441"/>
      <c r="AH38" s="442"/>
      <c r="AI38" s="442"/>
      <c r="AJ38" s="442"/>
      <c r="AK38" s="443"/>
      <c r="AL38" s="439"/>
      <c r="AM38" s="442"/>
      <c r="AN38" s="442"/>
      <c r="AO38" s="442"/>
      <c r="AP38" s="442"/>
      <c r="AQ38" s="442"/>
      <c r="AR38" s="443"/>
      <c r="AS38" s="441"/>
      <c r="AT38" s="442"/>
      <c r="AU38" s="442"/>
      <c r="AV38" s="442"/>
      <c r="AW38" s="442"/>
      <c r="AX38" s="442"/>
      <c r="AY38" s="442"/>
      <c r="AZ38" s="443"/>
      <c r="BA38" s="444"/>
      <c r="BB38" s="444"/>
      <c r="BC38" s="444"/>
      <c r="BD38" s="444"/>
      <c r="BE38" s="445"/>
      <c r="BF38" s="332"/>
      <c r="BG38" s="332"/>
      <c r="BH38" s="332"/>
      <c r="BI38" s="332"/>
      <c r="BJ38" s="338"/>
      <c r="BK38" s="336"/>
      <c r="BL38" s="337"/>
      <c r="BM38" s="332"/>
      <c r="BN38" s="332"/>
      <c r="BO38" s="445"/>
      <c r="BP38" s="332"/>
      <c r="BQ38" s="332"/>
      <c r="BR38" s="332"/>
      <c r="BS38" s="338"/>
      <c r="BT38" s="332"/>
      <c r="BU38" s="332"/>
      <c r="BV38" s="332"/>
      <c r="BW38" s="445"/>
      <c r="BX38" s="336"/>
      <c r="BY38" s="337"/>
      <c r="BZ38" s="332"/>
      <c r="CA38" s="338"/>
      <c r="CB38" s="445"/>
      <c r="CC38" s="332"/>
      <c r="CD38" s="339"/>
      <c r="CE38" s="337"/>
      <c r="CF38" s="338"/>
      <c r="CG38" s="445"/>
      <c r="CH38" s="332"/>
      <c r="CI38" s="332"/>
      <c r="CJ38" s="337"/>
      <c r="CK38" s="332"/>
      <c r="CL38" s="332"/>
      <c r="CM38" s="445"/>
      <c r="CN38" s="332"/>
      <c r="CO38" s="332"/>
      <c r="CP38" s="332"/>
      <c r="CQ38" s="339"/>
      <c r="CR38" s="445"/>
      <c r="CS38" s="332"/>
      <c r="CT38" s="336"/>
      <c r="CU38" s="337"/>
      <c r="CV38" s="332"/>
      <c r="CW38" s="332"/>
      <c r="CX38" s="338"/>
      <c r="CY38" s="338"/>
      <c r="CZ38" s="338"/>
      <c r="DA38" s="336"/>
      <c r="DB38" s="337"/>
      <c r="DC38" s="339"/>
      <c r="DD38" s="445"/>
      <c r="DE38" s="337"/>
      <c r="DF38" s="446"/>
      <c r="DG38" s="332"/>
      <c r="DH38" s="338"/>
      <c r="DI38" s="337"/>
      <c r="DJ38" s="445"/>
      <c r="DK38" s="337"/>
      <c r="DL38" s="332"/>
      <c r="DM38" s="338"/>
      <c r="DN38" s="445"/>
      <c r="DO38" s="332"/>
      <c r="DP38" s="1242"/>
      <c r="DQ38" s="337"/>
      <c r="DR38" s="445"/>
      <c r="DS38" s="332"/>
      <c r="DT38" s="337"/>
      <c r="DU38" s="337"/>
      <c r="DV38" s="339"/>
      <c r="DW38" s="336"/>
      <c r="DX38" s="104"/>
    </row>
    <row r="39" spans="1:128" ht="31.5" x14ac:dyDescent="0.25">
      <c r="A39" s="104">
        <v>286</v>
      </c>
      <c r="B39" s="104"/>
      <c r="C39" s="104" t="s">
        <v>112</v>
      </c>
      <c r="D39" s="104" t="s">
        <v>1916</v>
      </c>
      <c r="E39" s="104"/>
      <c r="F39" s="104"/>
      <c r="G39" s="318" t="s">
        <v>164</v>
      </c>
      <c r="H39" s="296" t="s">
        <v>411</v>
      </c>
      <c r="I39" s="320"/>
      <c r="J39" s="321"/>
      <c r="K39" s="451">
        <v>1</v>
      </c>
      <c r="L39" s="451" t="s">
        <v>4</v>
      </c>
      <c r="M39" s="297"/>
      <c r="N39" s="452">
        <v>25</v>
      </c>
      <c r="O39" s="452" t="s">
        <v>8</v>
      </c>
      <c r="P39" s="297"/>
      <c r="Q39" s="297">
        <v>5</v>
      </c>
      <c r="R39" s="297">
        <v>1</v>
      </c>
      <c r="S39" s="298" t="s">
        <v>424</v>
      </c>
      <c r="T39" s="574"/>
      <c r="U39" s="453" t="s">
        <v>93</v>
      </c>
      <c r="V39" s="318" t="s">
        <v>80</v>
      </c>
      <c r="W39" s="197" t="str">
        <f>IFERROR(IF(Z39="Разговор по телефону",VLOOKUP(CONCATENATE($G39,"-",$Q39,"-",$R39),'Sound files'!$A$2:$E$213,3,FALSE),IF(Z39="Встреча",IF(VALUE(R39)=0,VLOOKUP(CONCATENATE($G39,"-",$Q39,"-",$R39),'Video files'!$A$2:$D$73,4,FALSE),IF(VALUE(R39)=1,VLOOKUP(CONCATENATE($G39,"-",$Q39,"-",$R39),'Video files'!$B$2:$E$73,4,FALSE),"-")),"-")),"нет")</f>
        <v>E3_2_5_Final.jpeg</v>
      </c>
      <c r="X39" s="197"/>
      <c r="Y39" s="197"/>
      <c r="Z39" s="451" t="s">
        <v>137</v>
      </c>
      <c r="AA39" s="451"/>
      <c r="AB39" s="453"/>
      <c r="AC39" s="453"/>
      <c r="AD39" s="453"/>
      <c r="AE39" s="439"/>
      <c r="AF39" s="440"/>
      <c r="AG39" s="441"/>
      <c r="AH39" s="442"/>
      <c r="AI39" s="442"/>
      <c r="AJ39" s="442"/>
      <c r="AK39" s="443"/>
      <c r="AL39" s="439"/>
      <c r="AM39" s="442"/>
      <c r="AN39" s="442"/>
      <c r="AO39" s="442"/>
      <c r="AP39" s="442"/>
      <c r="AQ39" s="442"/>
      <c r="AR39" s="443"/>
      <c r="AS39" s="441"/>
      <c r="AT39" s="442"/>
      <c r="AU39" s="442"/>
      <c r="AV39" s="442"/>
      <c r="AW39" s="442"/>
      <c r="AX39" s="442"/>
      <c r="AY39" s="442"/>
      <c r="AZ39" s="443"/>
      <c r="BA39" s="444"/>
      <c r="BB39" s="444"/>
      <c r="BC39" s="444"/>
      <c r="BD39" s="444"/>
      <c r="BE39" s="445"/>
      <c r="BF39" s="332"/>
      <c r="BG39" s="332"/>
      <c r="BH39" s="332"/>
      <c r="BI39" s="332"/>
      <c r="BJ39" s="338"/>
      <c r="BK39" s="336"/>
      <c r="BL39" s="337"/>
      <c r="BM39" s="332"/>
      <c r="BN39" s="332"/>
      <c r="BO39" s="445"/>
      <c r="BP39" s="332"/>
      <c r="BQ39" s="332"/>
      <c r="BR39" s="332"/>
      <c r="BS39" s="338"/>
      <c r="BT39" s="332"/>
      <c r="BU39" s="332"/>
      <c r="BV39" s="332"/>
      <c r="BW39" s="445"/>
      <c r="BX39" s="336"/>
      <c r="BY39" s="337"/>
      <c r="BZ39" s="332"/>
      <c r="CA39" s="338"/>
      <c r="CB39" s="445"/>
      <c r="CC39" s="332"/>
      <c r="CD39" s="339"/>
      <c r="CE39" s="337"/>
      <c r="CF39" s="338"/>
      <c r="CG39" s="445"/>
      <c r="CH39" s="332"/>
      <c r="CI39" s="332"/>
      <c r="CJ39" s="337"/>
      <c r="CK39" s="332"/>
      <c r="CL39" s="332"/>
      <c r="CM39" s="445"/>
      <c r="CN39" s="332"/>
      <c r="CO39" s="332"/>
      <c r="CP39" s="332"/>
      <c r="CQ39" s="339"/>
      <c r="CR39" s="445"/>
      <c r="CS39" s="332"/>
      <c r="CT39" s="336"/>
      <c r="CU39" s="337"/>
      <c r="CV39" s="332"/>
      <c r="CW39" s="332"/>
      <c r="CX39" s="338"/>
      <c r="CY39" s="338"/>
      <c r="CZ39" s="338"/>
      <c r="DA39" s="336"/>
      <c r="DB39" s="337"/>
      <c r="DC39" s="339"/>
      <c r="DD39" s="445"/>
      <c r="DE39" s="337"/>
      <c r="DF39" s="446"/>
      <c r="DG39" s="332"/>
      <c r="DH39" s="338"/>
      <c r="DI39" s="337"/>
      <c r="DJ39" s="445"/>
      <c r="DK39" s="337"/>
      <c r="DL39" s="332"/>
      <c r="DM39" s="338"/>
      <c r="DN39" s="445"/>
      <c r="DO39" s="332"/>
      <c r="DP39" s="1242"/>
      <c r="DQ39" s="337"/>
      <c r="DR39" s="445"/>
      <c r="DS39" s="332"/>
      <c r="DT39" s="337"/>
      <c r="DU39" s="337"/>
      <c r="DV39" s="339"/>
      <c r="DW39" s="336"/>
      <c r="DX39" s="104"/>
    </row>
    <row r="40" spans="1:128" x14ac:dyDescent="0.25">
      <c r="A40" s="104">
        <v>287</v>
      </c>
      <c r="B40" s="104"/>
      <c r="C40" s="104" t="s">
        <v>112</v>
      </c>
      <c r="D40" s="104" t="s">
        <v>1916</v>
      </c>
      <c r="E40" s="104"/>
      <c r="F40" s="104"/>
      <c r="G40" s="318" t="s">
        <v>164</v>
      </c>
      <c r="H40" s="296" t="s">
        <v>411</v>
      </c>
      <c r="I40" s="320"/>
      <c r="J40" s="321"/>
      <c r="K40" s="451">
        <v>1</v>
      </c>
      <c r="L40" s="451" t="s">
        <v>4</v>
      </c>
      <c r="M40" s="297"/>
      <c r="N40" s="452">
        <v>25</v>
      </c>
      <c r="O40" s="452" t="s">
        <v>8</v>
      </c>
      <c r="P40" s="297"/>
      <c r="Q40" s="297">
        <v>5</v>
      </c>
      <c r="R40" s="297">
        <v>2</v>
      </c>
      <c r="S40" s="298" t="s">
        <v>425</v>
      </c>
      <c r="T40" s="574"/>
      <c r="U40" s="453" t="s">
        <v>93</v>
      </c>
      <c r="V40" s="318" t="s">
        <v>80</v>
      </c>
      <c r="W40" s="197" t="str">
        <f>IFERROR(IF(Z40="Разговор по телефону",VLOOKUP(CONCATENATE($G40,"-",$Q40,"-",$R40),'Sound files'!$A$2:$E$213,3,FALSE),IF(Z40="Встреча",IF(VALUE(R40)=0,VLOOKUP(CONCATENATE($G40,"-",$Q40,"-",$R40),'Video files'!$A$2:$D$73,4,FALSE),IF(VALUE(R40)=1,VLOOKUP(CONCATENATE($G40,"-",$Q40,"-",$R40),'Video files'!$B$2:$E$73,4,FALSE),"-")),"-")),"нет")</f>
        <v>-</v>
      </c>
      <c r="X40" s="197"/>
      <c r="Y40" s="197"/>
      <c r="Z40" s="451" t="s">
        <v>137</v>
      </c>
      <c r="AA40" s="451"/>
      <c r="AB40" s="453"/>
      <c r="AC40" s="453"/>
      <c r="AD40" s="453"/>
      <c r="AE40" s="439"/>
      <c r="AF40" s="440"/>
      <c r="AG40" s="441"/>
      <c r="AH40" s="442"/>
      <c r="AI40" s="442"/>
      <c r="AJ40" s="442"/>
      <c r="AK40" s="443"/>
      <c r="AL40" s="439"/>
      <c r="AM40" s="442"/>
      <c r="AN40" s="442"/>
      <c r="AO40" s="442"/>
      <c r="AP40" s="442"/>
      <c r="AQ40" s="442"/>
      <c r="AR40" s="443"/>
      <c r="AS40" s="441"/>
      <c r="AT40" s="442"/>
      <c r="AU40" s="442"/>
      <c r="AV40" s="442"/>
      <c r="AW40" s="442"/>
      <c r="AX40" s="442"/>
      <c r="AY40" s="442"/>
      <c r="AZ40" s="443"/>
      <c r="BA40" s="444"/>
      <c r="BB40" s="444"/>
      <c r="BC40" s="444"/>
      <c r="BD40" s="444"/>
      <c r="BE40" s="445"/>
      <c r="BF40" s="332"/>
      <c r="BG40" s="332"/>
      <c r="BH40" s="332"/>
      <c r="BI40" s="332"/>
      <c r="BJ40" s="338"/>
      <c r="BK40" s="336"/>
      <c r="BL40" s="337"/>
      <c r="BM40" s="332"/>
      <c r="BN40" s="332"/>
      <c r="BO40" s="445"/>
      <c r="BP40" s="332"/>
      <c r="BQ40" s="332"/>
      <c r="BR40" s="332"/>
      <c r="BS40" s="338"/>
      <c r="BT40" s="332"/>
      <c r="BU40" s="332"/>
      <c r="BV40" s="332"/>
      <c r="BW40" s="445"/>
      <c r="BX40" s="336"/>
      <c r="BY40" s="337"/>
      <c r="BZ40" s="332"/>
      <c r="CA40" s="338"/>
      <c r="CB40" s="445"/>
      <c r="CC40" s="332"/>
      <c r="CD40" s="339"/>
      <c r="CE40" s="337"/>
      <c r="CF40" s="338"/>
      <c r="CG40" s="445"/>
      <c r="CH40" s="332"/>
      <c r="CI40" s="332"/>
      <c r="CJ40" s="337"/>
      <c r="CK40" s="332"/>
      <c r="CL40" s="332"/>
      <c r="CM40" s="445"/>
      <c r="CN40" s="332"/>
      <c r="CO40" s="332"/>
      <c r="CP40" s="332"/>
      <c r="CQ40" s="339"/>
      <c r="CR40" s="445"/>
      <c r="CS40" s="332"/>
      <c r="CT40" s="336"/>
      <c r="CU40" s="337"/>
      <c r="CV40" s="332"/>
      <c r="CW40" s="332"/>
      <c r="CX40" s="338"/>
      <c r="CY40" s="338"/>
      <c r="CZ40" s="338"/>
      <c r="DA40" s="336"/>
      <c r="DB40" s="337"/>
      <c r="DC40" s="339"/>
      <c r="DD40" s="445"/>
      <c r="DE40" s="337"/>
      <c r="DF40" s="446"/>
      <c r="DG40" s="332"/>
      <c r="DH40" s="338"/>
      <c r="DI40" s="337"/>
      <c r="DJ40" s="445"/>
      <c r="DK40" s="337"/>
      <c r="DL40" s="332"/>
      <c r="DM40" s="338"/>
      <c r="DN40" s="445"/>
      <c r="DO40" s="332"/>
      <c r="DP40" s="1242"/>
      <c r="DQ40" s="337"/>
      <c r="DR40" s="445"/>
      <c r="DS40" s="332"/>
      <c r="DT40" s="337"/>
      <c r="DU40" s="337"/>
      <c r="DV40" s="339"/>
      <c r="DW40" s="336"/>
      <c r="DX40" s="104"/>
    </row>
    <row r="41" spans="1:128" ht="47.25" x14ac:dyDescent="0.25">
      <c r="A41" s="104">
        <v>288</v>
      </c>
      <c r="B41" s="104"/>
      <c r="C41" s="104" t="s">
        <v>112</v>
      </c>
      <c r="D41" s="104" t="s">
        <v>1916</v>
      </c>
      <c r="E41" s="104"/>
      <c r="F41" s="104"/>
      <c r="G41" s="318" t="s">
        <v>164</v>
      </c>
      <c r="H41" s="296" t="s">
        <v>411</v>
      </c>
      <c r="I41" s="320"/>
      <c r="J41" s="321"/>
      <c r="K41" s="451">
        <v>25</v>
      </c>
      <c r="L41" s="451" t="s">
        <v>8</v>
      </c>
      <c r="M41" s="297"/>
      <c r="N41" s="452">
        <v>1</v>
      </c>
      <c r="O41" s="452" t="s">
        <v>4</v>
      </c>
      <c r="P41" s="297"/>
      <c r="Q41" s="297">
        <v>6</v>
      </c>
      <c r="R41" s="297">
        <v>0</v>
      </c>
      <c r="S41" s="298" t="s">
        <v>426</v>
      </c>
      <c r="T41" s="574"/>
      <c r="U41" s="453" t="s">
        <v>93</v>
      </c>
      <c r="V41" s="318" t="s">
        <v>80</v>
      </c>
      <c r="W41" s="197" t="str">
        <f>IFERROR(IF(Z41="Разговор по телефону",VLOOKUP(CONCATENATE($G41,"-",$Q41,"-",$R41),'Sound files'!$A$2:$E$213,3,FALSE),IF(Z41="Встреча",IF(VALUE(R41)=0,VLOOKUP(CONCATENATE($G41,"-",$Q41,"-",$R41),'Video files'!$A$2:$D$73,4,FALSE),IF(VALUE(R41)=1,VLOOKUP(CONCATENATE($G41,"-",$Q41,"-",$R41),'Video files'!$B$2:$E$73,4,FALSE),"-")),"-")),"нет")</f>
        <v>E3_2_6_Final.webm</v>
      </c>
      <c r="X41" s="197"/>
      <c r="Y41" s="197"/>
      <c r="Z41" s="451" t="s">
        <v>137</v>
      </c>
      <c r="AA41" s="451"/>
      <c r="AB41" s="453"/>
      <c r="AC41" s="453"/>
      <c r="AD41" s="453"/>
      <c r="AE41" s="439"/>
      <c r="AF41" s="440"/>
      <c r="AG41" s="441"/>
      <c r="AH41" s="442"/>
      <c r="AI41" s="442"/>
      <c r="AJ41" s="442"/>
      <c r="AK41" s="443"/>
      <c r="AL41" s="439"/>
      <c r="AM41" s="442"/>
      <c r="AN41" s="442"/>
      <c r="AO41" s="442"/>
      <c r="AP41" s="442"/>
      <c r="AQ41" s="442"/>
      <c r="AR41" s="443"/>
      <c r="AS41" s="441"/>
      <c r="AT41" s="442"/>
      <c r="AU41" s="442"/>
      <c r="AV41" s="442"/>
      <c r="AW41" s="442"/>
      <c r="AX41" s="442"/>
      <c r="AY41" s="442"/>
      <c r="AZ41" s="443"/>
      <c r="BA41" s="444"/>
      <c r="BB41" s="444"/>
      <c r="BC41" s="444"/>
      <c r="BD41" s="444"/>
      <c r="BE41" s="445"/>
      <c r="BF41" s="332"/>
      <c r="BG41" s="332"/>
      <c r="BH41" s="332"/>
      <c r="BI41" s="332"/>
      <c r="BJ41" s="338"/>
      <c r="BK41" s="336"/>
      <c r="BL41" s="337"/>
      <c r="BM41" s="332"/>
      <c r="BN41" s="332"/>
      <c r="BO41" s="445"/>
      <c r="BP41" s="332"/>
      <c r="BQ41" s="332"/>
      <c r="BR41" s="332"/>
      <c r="BS41" s="338"/>
      <c r="BT41" s="332"/>
      <c r="BU41" s="332"/>
      <c r="BV41" s="332"/>
      <c r="BW41" s="445"/>
      <c r="BX41" s="336"/>
      <c r="BY41" s="337"/>
      <c r="BZ41" s="332"/>
      <c r="CA41" s="338"/>
      <c r="CB41" s="445"/>
      <c r="CC41" s="332"/>
      <c r="CD41" s="339"/>
      <c r="CE41" s="337"/>
      <c r="CF41" s="338"/>
      <c r="CG41" s="445"/>
      <c r="CH41" s="332"/>
      <c r="CI41" s="332"/>
      <c r="CJ41" s="337"/>
      <c r="CK41" s="332"/>
      <c r="CL41" s="332"/>
      <c r="CM41" s="445"/>
      <c r="CN41" s="332"/>
      <c r="CO41" s="332"/>
      <c r="CP41" s="332"/>
      <c r="CQ41" s="339"/>
      <c r="CR41" s="445"/>
      <c r="CS41" s="332"/>
      <c r="CT41" s="336"/>
      <c r="CU41" s="337"/>
      <c r="CV41" s="332"/>
      <c r="CW41" s="332"/>
      <c r="CX41" s="338"/>
      <c r="CY41" s="338"/>
      <c r="CZ41" s="338"/>
      <c r="DA41" s="336"/>
      <c r="DB41" s="337"/>
      <c r="DC41" s="339"/>
      <c r="DD41" s="445"/>
      <c r="DE41" s="337"/>
      <c r="DF41" s="446"/>
      <c r="DG41" s="332"/>
      <c r="DH41" s="338"/>
      <c r="DI41" s="337"/>
      <c r="DJ41" s="445"/>
      <c r="DK41" s="337"/>
      <c r="DL41" s="332"/>
      <c r="DM41" s="338"/>
      <c r="DN41" s="445"/>
      <c r="DO41" s="332"/>
      <c r="DP41" s="1242"/>
      <c r="DQ41" s="337"/>
      <c r="DR41" s="445"/>
      <c r="DS41" s="332"/>
      <c r="DT41" s="337"/>
      <c r="DU41" s="337"/>
      <c r="DV41" s="339"/>
      <c r="DW41" s="336"/>
      <c r="DX41" s="104"/>
    </row>
    <row r="42" spans="1:128" ht="31.5" x14ac:dyDescent="0.25">
      <c r="A42" s="104">
        <v>289</v>
      </c>
      <c r="B42" s="104"/>
      <c r="C42" s="104" t="s">
        <v>112</v>
      </c>
      <c r="D42" s="104" t="s">
        <v>1916</v>
      </c>
      <c r="E42" s="104"/>
      <c r="F42" s="104"/>
      <c r="G42" s="318" t="s">
        <v>164</v>
      </c>
      <c r="H42" s="296" t="s">
        <v>411</v>
      </c>
      <c r="I42" s="320"/>
      <c r="J42" s="321"/>
      <c r="K42" s="451">
        <v>1</v>
      </c>
      <c r="L42" s="451" t="s">
        <v>4</v>
      </c>
      <c r="M42" s="297"/>
      <c r="N42" s="452">
        <v>25</v>
      </c>
      <c r="O42" s="452" t="s">
        <v>8</v>
      </c>
      <c r="P42" s="297"/>
      <c r="Q42" s="297">
        <v>6</v>
      </c>
      <c r="R42" s="297">
        <v>1</v>
      </c>
      <c r="S42" s="298" t="s">
        <v>427</v>
      </c>
      <c r="T42" s="574"/>
      <c r="U42" s="453" t="s">
        <v>93</v>
      </c>
      <c r="V42" s="318" t="s">
        <v>80</v>
      </c>
      <c r="W42" s="197" t="str">
        <f>IFERROR(IF(Z42="Разговор по телефону",VLOOKUP(CONCATENATE($G42,"-",$Q42,"-",$R42),'Sound files'!$A$2:$E$213,3,FALSE),IF(Z42="Встреча",IF(VALUE(R42)=0,VLOOKUP(CONCATENATE($G42,"-",$Q42,"-",$R42),'Video files'!$A$2:$D$73,4,FALSE),IF(VALUE(R42)=1,VLOOKUP(CONCATENATE($G42,"-",$Q42,"-",$R42),'Video files'!$B$2:$E$73,4,FALSE),"-")),"-")),"нет")</f>
        <v>E3_2_6_Final.jpeg</v>
      </c>
      <c r="X42" s="197"/>
      <c r="Y42" s="197"/>
      <c r="Z42" s="451" t="s">
        <v>137</v>
      </c>
      <c r="AA42" s="451"/>
      <c r="AB42" s="453"/>
      <c r="AC42" s="453"/>
      <c r="AD42" s="453"/>
      <c r="AE42" s="439"/>
      <c r="AF42" s="440"/>
      <c r="AG42" s="441"/>
      <c r="AH42" s="442"/>
      <c r="AI42" s="442"/>
      <c r="AJ42" s="442"/>
      <c r="AK42" s="443"/>
      <c r="AL42" s="439"/>
      <c r="AM42" s="442"/>
      <c r="AN42" s="442"/>
      <c r="AO42" s="442"/>
      <c r="AP42" s="442"/>
      <c r="AQ42" s="442"/>
      <c r="AR42" s="443"/>
      <c r="AS42" s="441"/>
      <c r="AT42" s="442"/>
      <c r="AU42" s="442"/>
      <c r="AV42" s="442"/>
      <c r="AW42" s="442"/>
      <c r="AX42" s="442"/>
      <c r="AY42" s="442"/>
      <c r="AZ42" s="443"/>
      <c r="BA42" s="444"/>
      <c r="BB42" s="444"/>
      <c r="BC42" s="444"/>
      <c r="BD42" s="444"/>
      <c r="BE42" s="445"/>
      <c r="BF42" s="332"/>
      <c r="BG42" s="332"/>
      <c r="BH42" s="332"/>
      <c r="BI42" s="332"/>
      <c r="BJ42" s="338"/>
      <c r="BK42" s="336"/>
      <c r="BL42" s="337"/>
      <c r="BM42" s="332"/>
      <c r="BN42" s="332"/>
      <c r="BO42" s="445"/>
      <c r="BP42" s="332"/>
      <c r="BQ42" s="332"/>
      <c r="BR42" s="332"/>
      <c r="BS42" s="338"/>
      <c r="BT42" s="332"/>
      <c r="BU42" s="332"/>
      <c r="BV42" s="332"/>
      <c r="BW42" s="445"/>
      <c r="BX42" s="336"/>
      <c r="BY42" s="337"/>
      <c r="BZ42" s="332"/>
      <c r="CA42" s="338"/>
      <c r="CB42" s="445"/>
      <c r="CC42" s="332"/>
      <c r="CD42" s="339"/>
      <c r="CE42" s="337"/>
      <c r="CF42" s="338"/>
      <c r="CG42" s="445"/>
      <c r="CH42" s="332"/>
      <c r="CI42" s="332"/>
      <c r="CJ42" s="337"/>
      <c r="CK42" s="332"/>
      <c r="CL42" s="332"/>
      <c r="CM42" s="445"/>
      <c r="CN42" s="332"/>
      <c r="CO42" s="332"/>
      <c r="CP42" s="332"/>
      <c r="CQ42" s="339"/>
      <c r="CR42" s="445"/>
      <c r="CS42" s="332"/>
      <c r="CT42" s="336"/>
      <c r="CU42" s="337"/>
      <c r="CV42" s="332"/>
      <c r="CW42" s="332"/>
      <c r="CX42" s="338"/>
      <c r="CY42" s="338"/>
      <c r="CZ42" s="338"/>
      <c r="DA42" s="336"/>
      <c r="DB42" s="337"/>
      <c r="DC42" s="339"/>
      <c r="DD42" s="445"/>
      <c r="DE42" s="337"/>
      <c r="DF42" s="446"/>
      <c r="DG42" s="332"/>
      <c r="DH42" s="338"/>
      <c r="DI42" s="337"/>
      <c r="DJ42" s="445"/>
      <c r="DK42" s="337"/>
      <c r="DL42" s="332"/>
      <c r="DM42" s="338"/>
      <c r="DN42" s="445"/>
      <c r="DO42" s="332"/>
      <c r="DP42" s="1242"/>
      <c r="DQ42" s="337"/>
      <c r="DR42" s="445"/>
      <c r="DS42" s="332"/>
      <c r="DT42" s="337"/>
      <c r="DU42" s="337"/>
      <c r="DV42" s="339"/>
      <c r="DW42" s="336"/>
      <c r="DX42" s="104"/>
    </row>
    <row r="43" spans="1:128" ht="47.25" x14ac:dyDescent="0.25">
      <c r="A43" s="104">
        <v>290</v>
      </c>
      <c r="B43" s="104"/>
      <c r="C43" s="104" t="s">
        <v>112</v>
      </c>
      <c r="D43" s="104" t="s">
        <v>1916</v>
      </c>
      <c r="E43" s="104"/>
      <c r="F43" s="104"/>
      <c r="G43" s="318" t="s">
        <v>164</v>
      </c>
      <c r="H43" s="296" t="s">
        <v>411</v>
      </c>
      <c r="I43" s="320"/>
      <c r="J43" s="321"/>
      <c r="K43" s="451">
        <v>1</v>
      </c>
      <c r="L43" s="451" t="s">
        <v>4</v>
      </c>
      <c r="M43" s="297"/>
      <c r="N43" s="452">
        <v>25</v>
      </c>
      <c r="O43" s="452" t="s">
        <v>8</v>
      </c>
      <c r="P43" s="297"/>
      <c r="Q43" s="297">
        <v>6</v>
      </c>
      <c r="R43" s="297">
        <v>2</v>
      </c>
      <c r="S43" s="298" t="s">
        <v>428</v>
      </c>
      <c r="T43" s="574"/>
      <c r="U43" s="453" t="s">
        <v>93</v>
      </c>
      <c r="V43" s="318" t="s">
        <v>80</v>
      </c>
      <c r="W43" s="197" t="str">
        <f>IFERROR(IF(Z43="Разговор по телефону",VLOOKUP(CONCATENATE($G43,"-",$Q43,"-",$R43),'Sound files'!$A$2:$E$213,3,FALSE),IF(Z43="Встреча",IF(VALUE(R43)=0,VLOOKUP(CONCATENATE($G43,"-",$Q43,"-",$R43),'Video files'!$A$2:$D$73,4,FALSE),IF(VALUE(R43)=1,VLOOKUP(CONCATENATE($G43,"-",$Q43,"-",$R43),'Video files'!$B$2:$E$73,4,FALSE),"-")),"-")),"нет")</f>
        <v>-</v>
      </c>
      <c r="X43" s="197"/>
      <c r="Y43" s="197"/>
      <c r="Z43" s="451" t="s">
        <v>137</v>
      </c>
      <c r="AA43" s="451"/>
      <c r="AB43" s="453"/>
      <c r="AC43" s="453"/>
      <c r="AD43" s="453"/>
      <c r="AE43" s="439"/>
      <c r="AF43" s="440"/>
      <c r="AG43" s="441"/>
      <c r="AH43" s="442"/>
      <c r="AI43" s="442"/>
      <c r="AJ43" s="442"/>
      <c r="AK43" s="443"/>
      <c r="AL43" s="439"/>
      <c r="AM43" s="442"/>
      <c r="AN43" s="442"/>
      <c r="AO43" s="442"/>
      <c r="AP43" s="442"/>
      <c r="AQ43" s="442"/>
      <c r="AR43" s="443"/>
      <c r="AS43" s="441"/>
      <c r="AT43" s="442"/>
      <c r="AU43" s="442"/>
      <c r="AV43" s="442"/>
      <c r="AW43" s="442"/>
      <c r="AX43" s="442"/>
      <c r="AY43" s="442"/>
      <c r="AZ43" s="443"/>
      <c r="BA43" s="444"/>
      <c r="BB43" s="444"/>
      <c r="BC43" s="444"/>
      <c r="BD43" s="444"/>
      <c r="BE43" s="445"/>
      <c r="BF43" s="332"/>
      <c r="BG43" s="332"/>
      <c r="BH43" s="332"/>
      <c r="BI43" s="332"/>
      <c r="BJ43" s="338"/>
      <c r="BK43" s="336"/>
      <c r="BL43" s="337"/>
      <c r="BM43" s="332"/>
      <c r="BN43" s="332"/>
      <c r="BO43" s="445"/>
      <c r="BP43" s="332"/>
      <c r="BQ43" s="332"/>
      <c r="BR43" s="332"/>
      <c r="BS43" s="338"/>
      <c r="BT43" s="332"/>
      <c r="BU43" s="332"/>
      <c r="BV43" s="332"/>
      <c r="BW43" s="445"/>
      <c r="BX43" s="336"/>
      <c r="BY43" s="337"/>
      <c r="BZ43" s="332"/>
      <c r="CA43" s="338"/>
      <c r="CB43" s="445"/>
      <c r="CC43" s="332"/>
      <c r="CD43" s="339"/>
      <c r="CE43" s="337"/>
      <c r="CF43" s="338"/>
      <c r="CG43" s="445"/>
      <c r="CH43" s="332"/>
      <c r="CI43" s="332"/>
      <c r="CJ43" s="337"/>
      <c r="CK43" s="332"/>
      <c r="CL43" s="332"/>
      <c r="CM43" s="445"/>
      <c r="CN43" s="332"/>
      <c r="CO43" s="332"/>
      <c r="CP43" s="332"/>
      <c r="CQ43" s="339"/>
      <c r="CR43" s="445"/>
      <c r="CS43" s="332"/>
      <c r="CT43" s="336"/>
      <c r="CU43" s="337"/>
      <c r="CV43" s="332"/>
      <c r="CW43" s="332"/>
      <c r="CX43" s="338"/>
      <c r="CY43" s="338"/>
      <c r="CZ43" s="338"/>
      <c r="DA43" s="336"/>
      <c r="DB43" s="337"/>
      <c r="DC43" s="339"/>
      <c r="DD43" s="445"/>
      <c r="DE43" s="337"/>
      <c r="DF43" s="446"/>
      <c r="DG43" s="332"/>
      <c r="DH43" s="338"/>
      <c r="DI43" s="337"/>
      <c r="DJ43" s="445"/>
      <c r="DK43" s="337"/>
      <c r="DL43" s="332"/>
      <c r="DM43" s="338"/>
      <c r="DN43" s="445"/>
      <c r="DO43" s="332"/>
      <c r="DP43" s="1242"/>
      <c r="DQ43" s="337"/>
      <c r="DR43" s="445"/>
      <c r="DS43" s="332"/>
      <c r="DT43" s="337"/>
      <c r="DU43" s="337"/>
      <c r="DV43" s="339"/>
      <c r="DW43" s="336"/>
      <c r="DX43" s="104"/>
    </row>
    <row r="44" spans="1:128" ht="47.25" x14ac:dyDescent="0.25">
      <c r="A44" s="104">
        <v>291</v>
      </c>
      <c r="B44" s="104"/>
      <c r="C44" s="104" t="s">
        <v>112</v>
      </c>
      <c r="D44" s="104" t="s">
        <v>1916</v>
      </c>
      <c r="E44" s="104"/>
      <c r="F44" s="104"/>
      <c r="G44" s="318" t="s">
        <v>164</v>
      </c>
      <c r="H44" s="296" t="s">
        <v>411</v>
      </c>
      <c r="I44" s="320"/>
      <c r="J44" s="321"/>
      <c r="K44" s="451">
        <v>25</v>
      </c>
      <c r="L44" s="451" t="s">
        <v>8</v>
      </c>
      <c r="M44" s="297"/>
      <c r="N44" s="452">
        <v>1</v>
      </c>
      <c r="O44" s="452" t="s">
        <v>4</v>
      </c>
      <c r="P44" s="297"/>
      <c r="Q44" s="297">
        <v>7</v>
      </c>
      <c r="R44" s="297">
        <v>0</v>
      </c>
      <c r="S44" s="298" t="s">
        <v>429</v>
      </c>
      <c r="T44" s="574"/>
      <c r="U44" s="453" t="s">
        <v>93</v>
      </c>
      <c r="V44" s="318" t="s">
        <v>80</v>
      </c>
      <c r="W44" s="197" t="str">
        <f>IFERROR(IF(Z44="Разговор по телефону",VLOOKUP(CONCATENATE($G44,"-",$Q44,"-",$R44),'Sound files'!$A$2:$E$213,3,FALSE),IF(Z44="Встреча",IF(VALUE(R44)=0,VLOOKUP(CONCATENATE($G44,"-",$Q44,"-",$R44),'Video files'!$A$2:$D$73,4,FALSE),IF(VALUE(R44)=1,VLOOKUP(CONCATENATE($G44,"-",$Q44,"-",$R44),'Video files'!$B$2:$E$73,4,FALSE),"-")),"-")),"нет")</f>
        <v>E3_2_7_Final.webm</v>
      </c>
      <c r="X44" s="197"/>
      <c r="Y44" s="197"/>
      <c r="Z44" s="451" t="s">
        <v>137</v>
      </c>
      <c r="AA44" s="451"/>
      <c r="AB44" s="453"/>
      <c r="AC44" s="453"/>
      <c r="AD44" s="453"/>
      <c r="AE44" s="439"/>
      <c r="AF44" s="440"/>
      <c r="AG44" s="441"/>
      <c r="AH44" s="442"/>
      <c r="AI44" s="442"/>
      <c r="AJ44" s="442"/>
      <c r="AK44" s="443"/>
      <c r="AL44" s="439"/>
      <c r="AM44" s="442"/>
      <c r="AN44" s="442"/>
      <c r="AO44" s="442"/>
      <c r="AP44" s="442"/>
      <c r="AQ44" s="442"/>
      <c r="AR44" s="443"/>
      <c r="AS44" s="441"/>
      <c r="AT44" s="442"/>
      <c r="AU44" s="442"/>
      <c r="AV44" s="442"/>
      <c r="AW44" s="442"/>
      <c r="AX44" s="442"/>
      <c r="AY44" s="442"/>
      <c r="AZ44" s="443"/>
      <c r="BA44" s="444"/>
      <c r="BB44" s="444"/>
      <c r="BC44" s="444"/>
      <c r="BD44" s="444"/>
      <c r="BE44" s="445"/>
      <c r="BF44" s="332"/>
      <c r="BG44" s="332"/>
      <c r="BH44" s="332"/>
      <c r="BI44" s="332"/>
      <c r="BJ44" s="338"/>
      <c r="BK44" s="336"/>
      <c r="BL44" s="337"/>
      <c r="BM44" s="332"/>
      <c r="BN44" s="332"/>
      <c r="BO44" s="445"/>
      <c r="BP44" s="332"/>
      <c r="BQ44" s="332"/>
      <c r="BR44" s="332"/>
      <c r="BS44" s="338"/>
      <c r="BT44" s="332"/>
      <c r="BU44" s="332"/>
      <c r="BV44" s="332"/>
      <c r="BW44" s="445"/>
      <c r="BX44" s="336"/>
      <c r="BY44" s="337"/>
      <c r="BZ44" s="332"/>
      <c r="CA44" s="338"/>
      <c r="CB44" s="445"/>
      <c r="CC44" s="332"/>
      <c r="CD44" s="339"/>
      <c r="CE44" s="337"/>
      <c r="CF44" s="338"/>
      <c r="CG44" s="445"/>
      <c r="CH44" s="332"/>
      <c r="CI44" s="332"/>
      <c r="CJ44" s="337"/>
      <c r="CK44" s="332"/>
      <c r="CL44" s="332"/>
      <c r="CM44" s="445"/>
      <c r="CN44" s="332"/>
      <c r="CO44" s="332"/>
      <c r="CP44" s="332"/>
      <c r="CQ44" s="339"/>
      <c r="CR44" s="445"/>
      <c r="CS44" s="332"/>
      <c r="CT44" s="336"/>
      <c r="CU44" s="337"/>
      <c r="CV44" s="332"/>
      <c r="CW44" s="332"/>
      <c r="CX44" s="338"/>
      <c r="CY44" s="338"/>
      <c r="CZ44" s="338"/>
      <c r="DA44" s="336"/>
      <c r="DB44" s="337"/>
      <c r="DC44" s="339"/>
      <c r="DD44" s="445"/>
      <c r="DE44" s="337"/>
      <c r="DF44" s="446"/>
      <c r="DG44" s="332"/>
      <c r="DH44" s="338"/>
      <c r="DI44" s="337"/>
      <c r="DJ44" s="445"/>
      <c r="DK44" s="337"/>
      <c r="DL44" s="332"/>
      <c r="DM44" s="338"/>
      <c r="DN44" s="445"/>
      <c r="DO44" s="332"/>
      <c r="DP44" s="1242"/>
      <c r="DQ44" s="337"/>
      <c r="DR44" s="445"/>
      <c r="DS44" s="332"/>
      <c r="DT44" s="337"/>
      <c r="DU44" s="337"/>
      <c r="DV44" s="339"/>
      <c r="DW44" s="336"/>
      <c r="DX44" s="104"/>
    </row>
    <row r="45" spans="1:128" ht="47.25" x14ac:dyDescent="0.25">
      <c r="A45" s="104">
        <v>292</v>
      </c>
      <c r="B45" s="104"/>
      <c r="C45" s="104" t="s">
        <v>112</v>
      </c>
      <c r="D45" s="104" t="s">
        <v>1916</v>
      </c>
      <c r="E45" s="104"/>
      <c r="F45" s="104"/>
      <c r="G45" s="318" t="s">
        <v>164</v>
      </c>
      <c r="H45" s="296" t="s">
        <v>411</v>
      </c>
      <c r="I45" s="320"/>
      <c r="J45" s="321"/>
      <c r="K45" s="451">
        <v>1</v>
      </c>
      <c r="L45" s="451" t="s">
        <v>4</v>
      </c>
      <c r="M45" s="297"/>
      <c r="N45" s="452">
        <v>25</v>
      </c>
      <c r="O45" s="452" t="s">
        <v>8</v>
      </c>
      <c r="P45" s="297"/>
      <c r="Q45" s="297">
        <v>7</v>
      </c>
      <c r="R45" s="297">
        <v>1</v>
      </c>
      <c r="S45" s="298" t="s">
        <v>430</v>
      </c>
      <c r="T45" s="574"/>
      <c r="U45" s="453" t="s">
        <v>89</v>
      </c>
      <c r="V45" s="318" t="s">
        <v>169</v>
      </c>
      <c r="W45" s="197" t="str">
        <f>IFERROR(IF(Z45="Разговор по телефону",VLOOKUP(CONCATENATE($G45,"-",$Q45,"-",$R45),'Sound files'!$A$2:$E$213,3,FALSE),IF(Z45="Встреча",IF(VALUE(R45)=0,VLOOKUP(CONCATENATE($G45,"-",$Q45,"-",$R45),'Video files'!$A$2:$D$73,4,FALSE),IF(VALUE(R45)=1,VLOOKUP(CONCATENATE($G45,"-",$Q45,"-",$R45),'Video files'!$B$2:$E$73,4,FALSE),"-")),"-")),"нет")</f>
        <v>E3_2_7_Final.jpeg</v>
      </c>
      <c r="X45" s="197"/>
      <c r="Y45" s="197"/>
      <c r="Z45" s="451" t="s">
        <v>137</v>
      </c>
      <c r="AA45" s="451"/>
      <c r="AB45" s="453"/>
      <c r="AC45" s="453"/>
      <c r="AD45" s="453"/>
      <c r="AE45" s="439"/>
      <c r="AF45" s="440"/>
      <c r="AG45" s="441"/>
      <c r="AH45" s="442"/>
      <c r="AI45" s="442"/>
      <c r="AJ45" s="442"/>
      <c r="AK45" s="443"/>
      <c r="AL45" s="439"/>
      <c r="AM45" s="442"/>
      <c r="AN45" s="442"/>
      <c r="AO45" s="442"/>
      <c r="AP45" s="442"/>
      <c r="AQ45" s="442"/>
      <c r="AR45" s="443"/>
      <c r="AS45" s="441"/>
      <c r="AT45" s="442"/>
      <c r="AU45" s="442"/>
      <c r="AV45" s="442"/>
      <c r="AW45" s="442"/>
      <c r="AX45" s="442"/>
      <c r="AY45" s="442"/>
      <c r="AZ45" s="443"/>
      <c r="BA45" s="444"/>
      <c r="BB45" s="444"/>
      <c r="BC45" s="444"/>
      <c r="BD45" s="444"/>
      <c r="BE45" s="445"/>
      <c r="BF45" s="332"/>
      <c r="BG45" s="332"/>
      <c r="BH45" s="332"/>
      <c r="BI45" s="332"/>
      <c r="BJ45" s="338"/>
      <c r="BK45" s="336"/>
      <c r="BL45" s="337"/>
      <c r="BM45" s="332"/>
      <c r="BN45" s="332"/>
      <c r="BO45" s="445"/>
      <c r="BP45" s="332"/>
      <c r="BQ45" s="332"/>
      <c r="BR45" s="332"/>
      <c r="BS45" s="338"/>
      <c r="BT45" s="332"/>
      <c r="BU45" s="332"/>
      <c r="BV45" s="332"/>
      <c r="BW45" s="445"/>
      <c r="BX45" s="336"/>
      <c r="BY45" s="337"/>
      <c r="BZ45" s="332"/>
      <c r="CA45" s="338"/>
      <c r="CB45" s="445"/>
      <c r="CC45" s="332"/>
      <c r="CD45" s="339"/>
      <c r="CE45" s="337"/>
      <c r="CF45" s="338"/>
      <c r="CG45" s="445"/>
      <c r="CH45" s="332"/>
      <c r="CI45" s="332"/>
      <c r="CJ45" s="337"/>
      <c r="CK45" s="332"/>
      <c r="CL45" s="332"/>
      <c r="CM45" s="445"/>
      <c r="CN45" s="332"/>
      <c r="CO45" s="332"/>
      <c r="CP45" s="332"/>
      <c r="CQ45" s="339"/>
      <c r="CR45" s="445"/>
      <c r="CS45" s="332"/>
      <c r="CT45" s="336"/>
      <c r="CU45" s="337"/>
      <c r="CV45" s="332"/>
      <c r="CW45" s="332"/>
      <c r="CX45" s="338"/>
      <c r="CY45" s="338"/>
      <c r="CZ45" s="338"/>
      <c r="DA45" s="336"/>
      <c r="DB45" s="337"/>
      <c r="DC45" s="339"/>
      <c r="DD45" s="445"/>
      <c r="DE45" s="337"/>
      <c r="DF45" s="446"/>
      <c r="DG45" s="332"/>
      <c r="DH45" s="338"/>
      <c r="DI45" s="337"/>
      <c r="DJ45" s="445"/>
      <c r="DK45" s="337"/>
      <c r="DL45" s="332"/>
      <c r="DM45" s="338"/>
      <c r="DN45" s="445"/>
      <c r="DO45" s="332"/>
      <c r="DP45" s="1242"/>
      <c r="DQ45" s="337"/>
      <c r="DR45" s="445"/>
      <c r="DS45" s="332"/>
      <c r="DT45" s="337"/>
      <c r="DU45" s="337"/>
      <c r="DV45" s="339"/>
      <c r="DW45" s="336"/>
      <c r="DX45" s="104"/>
    </row>
    <row r="46" spans="1:128" ht="47.25" x14ac:dyDescent="0.25">
      <c r="A46" s="104">
        <v>293</v>
      </c>
      <c r="B46" s="104"/>
      <c r="C46" s="104" t="s">
        <v>112</v>
      </c>
      <c r="D46" s="104" t="s">
        <v>1916</v>
      </c>
      <c r="E46" s="104"/>
      <c r="F46" s="104"/>
      <c r="G46" s="318" t="s">
        <v>164</v>
      </c>
      <c r="H46" s="296" t="s">
        <v>411</v>
      </c>
      <c r="I46" s="320"/>
      <c r="J46" s="321"/>
      <c r="K46" s="451">
        <v>1</v>
      </c>
      <c r="L46" s="451" t="s">
        <v>4</v>
      </c>
      <c r="M46" s="297"/>
      <c r="N46" s="452">
        <v>25</v>
      </c>
      <c r="O46" s="452" t="s">
        <v>8</v>
      </c>
      <c r="P46" s="297"/>
      <c r="Q46" s="297">
        <v>7</v>
      </c>
      <c r="R46" s="297">
        <v>2</v>
      </c>
      <c r="S46" s="298" t="s">
        <v>431</v>
      </c>
      <c r="T46" s="574"/>
      <c r="U46" s="453" t="s">
        <v>89</v>
      </c>
      <c r="V46" s="318" t="s">
        <v>170</v>
      </c>
      <c r="W46" s="197" t="str">
        <f>IFERROR(IF(Z46="Разговор по телефону",VLOOKUP(CONCATENATE($G46,"-",$Q46,"-",$R46),'Sound files'!$A$2:$E$213,3,FALSE),IF(Z46="Встреча",IF(VALUE(R46)=0,VLOOKUP(CONCATENATE($G46,"-",$Q46,"-",$R46),'Video files'!$A$2:$D$73,4,FALSE),IF(VALUE(R46)=1,VLOOKUP(CONCATENATE($G46,"-",$Q46,"-",$R46),'Video files'!$B$2:$E$73,4,FALSE),"-")),"-")),"нет")</f>
        <v>-</v>
      </c>
      <c r="X46" s="197"/>
      <c r="Y46" s="197"/>
      <c r="Z46" s="451" t="s">
        <v>137</v>
      </c>
      <c r="AA46" s="451"/>
      <c r="AB46" s="453"/>
      <c r="AC46" s="453"/>
      <c r="AD46" s="453"/>
      <c r="AE46" s="439"/>
      <c r="AF46" s="440"/>
      <c r="AG46" s="441"/>
      <c r="AH46" s="442"/>
      <c r="AI46" s="442"/>
      <c r="AJ46" s="442"/>
      <c r="AK46" s="443"/>
      <c r="AL46" s="439"/>
      <c r="AM46" s="442"/>
      <c r="AN46" s="442"/>
      <c r="AO46" s="442"/>
      <c r="AP46" s="442"/>
      <c r="AQ46" s="442"/>
      <c r="AR46" s="443"/>
      <c r="AS46" s="441"/>
      <c r="AT46" s="442"/>
      <c r="AU46" s="442"/>
      <c r="AV46" s="442"/>
      <c r="AW46" s="442"/>
      <c r="AX46" s="442"/>
      <c r="AY46" s="442"/>
      <c r="AZ46" s="443"/>
      <c r="BA46" s="444"/>
      <c r="BB46" s="444"/>
      <c r="BC46" s="444"/>
      <c r="BD46" s="444"/>
      <c r="BE46" s="445"/>
      <c r="BF46" s="332"/>
      <c r="BG46" s="332"/>
      <c r="BH46" s="332"/>
      <c r="BI46" s="332"/>
      <c r="BJ46" s="338"/>
      <c r="BK46" s="336"/>
      <c r="BL46" s="337"/>
      <c r="BM46" s="332"/>
      <c r="BN46" s="332"/>
      <c r="BO46" s="445"/>
      <c r="BP46" s="332"/>
      <c r="BQ46" s="332"/>
      <c r="BR46" s="332"/>
      <c r="BS46" s="338"/>
      <c r="BT46" s="332"/>
      <c r="BU46" s="332"/>
      <c r="BV46" s="332"/>
      <c r="BW46" s="445"/>
      <c r="BX46" s="336"/>
      <c r="BY46" s="337"/>
      <c r="BZ46" s="332"/>
      <c r="CA46" s="338"/>
      <c r="CB46" s="445"/>
      <c r="CC46" s="332"/>
      <c r="CD46" s="339"/>
      <c r="CE46" s="337"/>
      <c r="CF46" s="338"/>
      <c r="CG46" s="445"/>
      <c r="CH46" s="332"/>
      <c r="CI46" s="332"/>
      <c r="CJ46" s="337"/>
      <c r="CK46" s="332"/>
      <c r="CL46" s="332"/>
      <c r="CM46" s="445"/>
      <c r="CN46" s="332"/>
      <c r="CO46" s="332"/>
      <c r="CP46" s="332"/>
      <c r="CQ46" s="339"/>
      <c r="CR46" s="445"/>
      <c r="CS46" s="332"/>
      <c r="CT46" s="336"/>
      <c r="CU46" s="337"/>
      <c r="CV46" s="332"/>
      <c r="CW46" s="332"/>
      <c r="CX46" s="338"/>
      <c r="CY46" s="338"/>
      <c r="CZ46" s="338"/>
      <c r="DA46" s="336"/>
      <c r="DB46" s="337"/>
      <c r="DC46" s="339"/>
      <c r="DD46" s="445"/>
      <c r="DE46" s="337"/>
      <c r="DF46" s="446"/>
      <c r="DG46" s="332"/>
      <c r="DH46" s="338"/>
      <c r="DI46" s="337"/>
      <c r="DJ46" s="445"/>
      <c r="DK46" s="337"/>
      <c r="DL46" s="332"/>
      <c r="DM46" s="338"/>
      <c r="DN46" s="445"/>
      <c r="DO46" s="332"/>
      <c r="DP46" s="1242"/>
      <c r="DQ46" s="337"/>
      <c r="DR46" s="445"/>
      <c r="DS46" s="332"/>
      <c r="DT46" s="337"/>
      <c r="DU46" s="337"/>
      <c r="DV46" s="339"/>
      <c r="DW46" s="336"/>
      <c r="DX46" s="104"/>
    </row>
    <row r="47" spans="1:128" ht="31.5" x14ac:dyDescent="0.25">
      <c r="A47" s="104">
        <v>294</v>
      </c>
      <c r="B47" s="104"/>
      <c r="C47" s="104" t="s">
        <v>112</v>
      </c>
      <c r="D47" s="104" t="s">
        <v>1916</v>
      </c>
      <c r="E47" s="104"/>
      <c r="F47" s="104"/>
      <c r="G47" s="318" t="s">
        <v>164</v>
      </c>
      <c r="H47" s="296" t="s">
        <v>411</v>
      </c>
      <c r="I47" s="320"/>
      <c r="J47" s="321"/>
      <c r="K47" s="451">
        <v>1</v>
      </c>
      <c r="L47" s="451" t="s">
        <v>4</v>
      </c>
      <c r="M47" s="297"/>
      <c r="N47" s="452">
        <v>25</v>
      </c>
      <c r="O47" s="452" t="s">
        <v>8</v>
      </c>
      <c r="P47" s="297"/>
      <c r="Q47" s="297">
        <v>7</v>
      </c>
      <c r="R47" s="297">
        <v>3</v>
      </c>
      <c r="S47" s="298" t="s">
        <v>432</v>
      </c>
      <c r="T47" s="574"/>
      <c r="U47" s="453" t="s">
        <v>93</v>
      </c>
      <c r="V47" s="318" t="s">
        <v>80</v>
      </c>
      <c r="W47" s="197" t="str">
        <f>IFERROR(IF(Z47="Разговор по телефону",VLOOKUP(CONCATENATE($G47,"-",$Q47,"-",$R47),'Sound files'!$A$2:$E$213,3,FALSE),IF(Z47="Встреча",IF(VALUE(R47)=0,VLOOKUP(CONCATENATE($G47,"-",$Q47,"-",$R47),'Video files'!$A$2:$D$73,4,FALSE),IF(VALUE(R47)=1,VLOOKUP(CONCATENATE($G47,"-",$Q47,"-",$R47),'Video files'!$B$2:$E$73,4,FALSE),"-")),"-")),"нет")</f>
        <v>-</v>
      </c>
      <c r="X47" s="197"/>
      <c r="Y47" s="197"/>
      <c r="Z47" s="451" t="s">
        <v>137</v>
      </c>
      <c r="AA47" s="451"/>
      <c r="AB47" s="453"/>
      <c r="AC47" s="453"/>
      <c r="AD47" s="453"/>
      <c r="AE47" s="439"/>
      <c r="AF47" s="440"/>
      <c r="AG47" s="441"/>
      <c r="AH47" s="442"/>
      <c r="AI47" s="442"/>
      <c r="AJ47" s="442"/>
      <c r="AK47" s="443"/>
      <c r="AL47" s="439"/>
      <c r="AM47" s="442"/>
      <c r="AN47" s="442"/>
      <c r="AO47" s="442"/>
      <c r="AP47" s="442"/>
      <c r="AQ47" s="442"/>
      <c r="AR47" s="443"/>
      <c r="AS47" s="441"/>
      <c r="AT47" s="442"/>
      <c r="AU47" s="442"/>
      <c r="AV47" s="442"/>
      <c r="AW47" s="442"/>
      <c r="AX47" s="442"/>
      <c r="AY47" s="442"/>
      <c r="AZ47" s="443"/>
      <c r="BA47" s="444"/>
      <c r="BB47" s="444"/>
      <c r="BC47" s="444"/>
      <c r="BD47" s="444"/>
      <c r="BE47" s="445"/>
      <c r="BF47" s="332"/>
      <c r="BG47" s="332"/>
      <c r="BH47" s="332"/>
      <c r="BI47" s="332"/>
      <c r="BJ47" s="338"/>
      <c r="BK47" s="336"/>
      <c r="BL47" s="337"/>
      <c r="BM47" s="332"/>
      <c r="BN47" s="332"/>
      <c r="BO47" s="445"/>
      <c r="BP47" s="332"/>
      <c r="BQ47" s="332"/>
      <c r="BR47" s="332"/>
      <c r="BS47" s="338"/>
      <c r="BT47" s="332"/>
      <c r="BU47" s="332"/>
      <c r="BV47" s="332"/>
      <c r="BW47" s="445"/>
      <c r="BX47" s="336"/>
      <c r="BY47" s="337"/>
      <c r="BZ47" s="332"/>
      <c r="CA47" s="338"/>
      <c r="CB47" s="445"/>
      <c r="CC47" s="332"/>
      <c r="CD47" s="339"/>
      <c r="CE47" s="337"/>
      <c r="CF47" s="338"/>
      <c r="CG47" s="445"/>
      <c r="CH47" s="332"/>
      <c r="CI47" s="332"/>
      <c r="CJ47" s="337"/>
      <c r="CK47" s="332"/>
      <c r="CL47" s="332"/>
      <c r="CM47" s="445"/>
      <c r="CN47" s="332"/>
      <c r="CO47" s="332"/>
      <c r="CP47" s="332"/>
      <c r="CQ47" s="339"/>
      <c r="CR47" s="445"/>
      <c r="CS47" s="332"/>
      <c r="CT47" s="336"/>
      <c r="CU47" s="337"/>
      <c r="CV47" s="332"/>
      <c r="CW47" s="332"/>
      <c r="CX47" s="338"/>
      <c r="CY47" s="338"/>
      <c r="CZ47" s="338"/>
      <c r="DA47" s="336"/>
      <c r="DB47" s="337"/>
      <c r="DC47" s="339"/>
      <c r="DD47" s="445"/>
      <c r="DE47" s="337"/>
      <c r="DF47" s="446"/>
      <c r="DG47" s="332"/>
      <c r="DH47" s="338"/>
      <c r="DI47" s="337"/>
      <c r="DJ47" s="445"/>
      <c r="DK47" s="337"/>
      <c r="DL47" s="332"/>
      <c r="DM47" s="338"/>
      <c r="DN47" s="445"/>
      <c r="DO47" s="332"/>
      <c r="DP47" s="1242"/>
      <c r="DQ47" s="337"/>
      <c r="DR47" s="445"/>
      <c r="DS47" s="332"/>
      <c r="DT47" s="337"/>
      <c r="DU47" s="337"/>
      <c r="DV47" s="339"/>
      <c r="DW47" s="336"/>
      <c r="DX47" s="104"/>
    </row>
    <row r="48" spans="1:128" ht="47.25" x14ac:dyDescent="0.25">
      <c r="A48" s="104">
        <v>295</v>
      </c>
      <c r="B48" s="104"/>
      <c r="C48" s="104" t="s">
        <v>112</v>
      </c>
      <c r="D48" s="104" t="s">
        <v>1916</v>
      </c>
      <c r="E48" s="104"/>
      <c r="F48" s="104"/>
      <c r="G48" s="318" t="s">
        <v>164</v>
      </c>
      <c r="H48" s="296" t="s">
        <v>411</v>
      </c>
      <c r="I48" s="320"/>
      <c r="J48" s="321"/>
      <c r="K48" s="451">
        <v>25</v>
      </c>
      <c r="L48" s="451" t="s">
        <v>8</v>
      </c>
      <c r="M48" s="297"/>
      <c r="N48" s="452">
        <v>1</v>
      </c>
      <c r="O48" s="452" t="s">
        <v>4</v>
      </c>
      <c r="P48" s="297"/>
      <c r="Q48" s="297">
        <v>8</v>
      </c>
      <c r="R48" s="297">
        <v>0</v>
      </c>
      <c r="S48" s="298" t="s">
        <v>433</v>
      </c>
      <c r="T48" s="574"/>
      <c r="U48" s="453" t="s">
        <v>93</v>
      </c>
      <c r="V48" s="318" t="s">
        <v>80</v>
      </c>
      <c r="W48" s="197" t="str">
        <f>IFERROR(IF(Z48="Разговор по телефону",VLOOKUP(CONCATENATE($G48,"-",$Q48,"-",$R48),'Sound files'!$A$2:$E$213,3,FALSE),IF(Z48="Встреча",IF(VALUE(R48)=0,VLOOKUP(CONCATENATE($G48,"-",$Q48,"-",$R48),'Video files'!$A$2:$D$73,4,FALSE),IF(VALUE(R48)=1,VLOOKUP(CONCATENATE($G48,"-",$Q48,"-",$R48),'Video files'!$B$2:$E$73,4,FALSE),"-")),"-")),"нет")</f>
        <v>E3_2_8_Final.webm</v>
      </c>
      <c r="X48" s="197"/>
      <c r="Y48" s="197"/>
      <c r="Z48" s="451" t="s">
        <v>137</v>
      </c>
      <c r="AA48" s="451"/>
      <c r="AB48" s="453"/>
      <c r="AC48" s="453"/>
      <c r="AD48" s="453"/>
      <c r="AE48" s="439"/>
      <c r="AF48" s="440"/>
      <c r="AG48" s="441"/>
      <c r="AH48" s="442"/>
      <c r="AI48" s="442"/>
      <c r="AJ48" s="442"/>
      <c r="AK48" s="443"/>
      <c r="AL48" s="439"/>
      <c r="AM48" s="442"/>
      <c r="AN48" s="442"/>
      <c r="AO48" s="442"/>
      <c r="AP48" s="442"/>
      <c r="AQ48" s="442"/>
      <c r="AR48" s="443"/>
      <c r="AS48" s="441"/>
      <c r="AT48" s="442"/>
      <c r="AU48" s="442"/>
      <c r="AV48" s="442"/>
      <c r="AW48" s="442"/>
      <c r="AX48" s="442"/>
      <c r="AY48" s="442"/>
      <c r="AZ48" s="443"/>
      <c r="BA48" s="444"/>
      <c r="BB48" s="444"/>
      <c r="BC48" s="444"/>
      <c r="BD48" s="444"/>
      <c r="BE48" s="445"/>
      <c r="BF48" s="332"/>
      <c r="BG48" s="332"/>
      <c r="BH48" s="332"/>
      <c r="BI48" s="332"/>
      <c r="BJ48" s="338"/>
      <c r="BK48" s="336"/>
      <c r="BL48" s="337"/>
      <c r="BM48" s="332"/>
      <c r="BN48" s="332"/>
      <c r="BO48" s="445"/>
      <c r="BP48" s="332"/>
      <c r="BQ48" s="332"/>
      <c r="BR48" s="332"/>
      <c r="BS48" s="338"/>
      <c r="BT48" s="332"/>
      <c r="BU48" s="332"/>
      <c r="BV48" s="332"/>
      <c r="BW48" s="445"/>
      <c r="BX48" s="336"/>
      <c r="BY48" s="337"/>
      <c r="BZ48" s="332"/>
      <c r="CA48" s="338"/>
      <c r="CB48" s="445"/>
      <c r="CC48" s="332"/>
      <c r="CD48" s="339"/>
      <c r="CE48" s="337"/>
      <c r="CF48" s="338"/>
      <c r="CG48" s="445"/>
      <c r="CH48" s="332"/>
      <c r="CI48" s="332"/>
      <c r="CJ48" s="337"/>
      <c r="CK48" s="332"/>
      <c r="CL48" s="332"/>
      <c r="CM48" s="445"/>
      <c r="CN48" s="332"/>
      <c r="CO48" s="332"/>
      <c r="CP48" s="332"/>
      <c r="CQ48" s="339"/>
      <c r="CR48" s="445"/>
      <c r="CS48" s="332"/>
      <c r="CT48" s="336"/>
      <c r="CU48" s="337"/>
      <c r="CV48" s="332"/>
      <c r="CW48" s="332"/>
      <c r="CX48" s="338"/>
      <c r="CY48" s="338"/>
      <c r="CZ48" s="338"/>
      <c r="DA48" s="336"/>
      <c r="DB48" s="337"/>
      <c r="DC48" s="339"/>
      <c r="DD48" s="445"/>
      <c r="DE48" s="337"/>
      <c r="DF48" s="446"/>
      <c r="DG48" s="332"/>
      <c r="DH48" s="338"/>
      <c r="DI48" s="337"/>
      <c r="DJ48" s="445"/>
      <c r="DK48" s="337"/>
      <c r="DL48" s="332"/>
      <c r="DM48" s="338"/>
      <c r="DN48" s="445"/>
      <c r="DO48" s="332"/>
      <c r="DP48" s="1242"/>
      <c r="DQ48" s="337"/>
      <c r="DR48" s="445"/>
      <c r="DS48" s="332"/>
      <c r="DT48" s="337"/>
      <c r="DU48" s="337"/>
      <c r="DV48" s="339"/>
      <c r="DW48" s="336"/>
      <c r="DX48" s="104"/>
    </row>
    <row r="49" spans="1:128" ht="31.5" x14ac:dyDescent="0.25">
      <c r="A49" s="104">
        <v>296</v>
      </c>
      <c r="B49" s="104"/>
      <c r="C49" s="104" t="s">
        <v>112</v>
      </c>
      <c r="D49" s="104" t="s">
        <v>1916</v>
      </c>
      <c r="E49" s="104"/>
      <c r="F49" s="104"/>
      <c r="G49" s="318" t="s">
        <v>164</v>
      </c>
      <c r="H49" s="296" t="s">
        <v>411</v>
      </c>
      <c r="I49" s="320"/>
      <c r="J49" s="321"/>
      <c r="K49" s="451">
        <v>1</v>
      </c>
      <c r="L49" s="451" t="s">
        <v>4</v>
      </c>
      <c r="M49" s="297"/>
      <c r="N49" s="452">
        <v>25</v>
      </c>
      <c r="O49" s="452" t="s">
        <v>8</v>
      </c>
      <c r="P49" s="297"/>
      <c r="Q49" s="297">
        <v>8</v>
      </c>
      <c r="R49" s="297">
        <v>1</v>
      </c>
      <c r="S49" s="298" t="s">
        <v>434</v>
      </c>
      <c r="T49" s="574"/>
      <c r="U49" s="453" t="s">
        <v>93</v>
      </c>
      <c r="V49" s="318" t="s">
        <v>80</v>
      </c>
      <c r="W49" s="197" t="str">
        <f>IFERROR(IF(Z49="Разговор по телефону",VLOOKUP(CONCATENATE($G49,"-",$Q49,"-",$R49),'Sound files'!$A$2:$E$213,3,FALSE),IF(Z49="Встреча",IF(VALUE(R49)=0,VLOOKUP(CONCATENATE($G49,"-",$Q49,"-",$R49),'Video files'!$A$2:$D$73,4,FALSE),IF(VALUE(R49)=1,VLOOKUP(CONCATENATE($G49,"-",$Q49,"-",$R49),'Video files'!$B$2:$E$73,4,FALSE),"-")),"-")),"нет")</f>
        <v>E3_2_8_Final.jpeg</v>
      </c>
      <c r="X49" s="197"/>
      <c r="Y49" s="197"/>
      <c r="Z49" s="451" t="s">
        <v>137</v>
      </c>
      <c r="AA49" s="451"/>
      <c r="AB49" s="453"/>
      <c r="AC49" s="453"/>
      <c r="AD49" s="453"/>
      <c r="AE49" s="439"/>
      <c r="AF49" s="440"/>
      <c r="AG49" s="441"/>
      <c r="AH49" s="442"/>
      <c r="AI49" s="442"/>
      <c r="AJ49" s="442"/>
      <c r="AK49" s="443"/>
      <c r="AL49" s="439"/>
      <c r="AM49" s="442"/>
      <c r="AN49" s="442"/>
      <c r="AO49" s="442"/>
      <c r="AP49" s="442"/>
      <c r="AQ49" s="442"/>
      <c r="AR49" s="443"/>
      <c r="AS49" s="441"/>
      <c r="AT49" s="442"/>
      <c r="AU49" s="442"/>
      <c r="AV49" s="442"/>
      <c r="AW49" s="442"/>
      <c r="AX49" s="442"/>
      <c r="AY49" s="442"/>
      <c r="AZ49" s="443"/>
      <c r="BA49" s="444"/>
      <c r="BB49" s="444"/>
      <c r="BC49" s="444"/>
      <c r="BD49" s="444"/>
      <c r="BE49" s="445"/>
      <c r="BF49" s="332"/>
      <c r="BG49" s="332"/>
      <c r="BH49" s="332"/>
      <c r="BI49" s="332"/>
      <c r="BJ49" s="338"/>
      <c r="BK49" s="336"/>
      <c r="BL49" s="337"/>
      <c r="BM49" s="332"/>
      <c r="BN49" s="332"/>
      <c r="BO49" s="445"/>
      <c r="BP49" s="332"/>
      <c r="BQ49" s="332"/>
      <c r="BR49" s="332"/>
      <c r="BS49" s="338"/>
      <c r="BT49" s="332"/>
      <c r="BU49" s="332"/>
      <c r="BV49" s="332"/>
      <c r="BW49" s="445"/>
      <c r="BX49" s="336"/>
      <c r="BY49" s="337"/>
      <c r="BZ49" s="332"/>
      <c r="CA49" s="338"/>
      <c r="CB49" s="445"/>
      <c r="CC49" s="332"/>
      <c r="CD49" s="339"/>
      <c r="CE49" s="337"/>
      <c r="CF49" s="338"/>
      <c r="CG49" s="445"/>
      <c r="CH49" s="332"/>
      <c r="CI49" s="332"/>
      <c r="CJ49" s="337"/>
      <c r="CK49" s="332"/>
      <c r="CL49" s="332"/>
      <c r="CM49" s="445"/>
      <c r="CN49" s="332"/>
      <c r="CO49" s="332"/>
      <c r="CP49" s="332"/>
      <c r="CQ49" s="339"/>
      <c r="CR49" s="445"/>
      <c r="CS49" s="332"/>
      <c r="CT49" s="336"/>
      <c r="CU49" s="337"/>
      <c r="CV49" s="332"/>
      <c r="CW49" s="332"/>
      <c r="CX49" s="338"/>
      <c r="CY49" s="338"/>
      <c r="CZ49" s="338"/>
      <c r="DA49" s="336"/>
      <c r="DB49" s="337"/>
      <c r="DC49" s="339"/>
      <c r="DD49" s="445"/>
      <c r="DE49" s="337"/>
      <c r="DF49" s="446"/>
      <c r="DG49" s="332"/>
      <c r="DH49" s="338"/>
      <c r="DI49" s="337"/>
      <c r="DJ49" s="445"/>
      <c r="DK49" s="337"/>
      <c r="DL49" s="332"/>
      <c r="DM49" s="338"/>
      <c r="DN49" s="445"/>
      <c r="DO49" s="332"/>
      <c r="DP49" s="1242"/>
      <c r="DQ49" s="337"/>
      <c r="DR49" s="445"/>
      <c r="DS49" s="332"/>
      <c r="DT49" s="337"/>
      <c r="DU49" s="337"/>
      <c r="DV49" s="339"/>
      <c r="DW49" s="336"/>
      <c r="DX49" s="104"/>
    </row>
    <row r="50" spans="1:128" ht="31.5" x14ac:dyDescent="0.25">
      <c r="A50" s="104">
        <v>297</v>
      </c>
      <c r="B50" s="104"/>
      <c r="C50" s="104" t="s">
        <v>112</v>
      </c>
      <c r="D50" s="104" t="s">
        <v>1916</v>
      </c>
      <c r="E50" s="104"/>
      <c r="F50" s="104"/>
      <c r="G50" s="318" t="s">
        <v>164</v>
      </c>
      <c r="H50" s="296" t="s">
        <v>411</v>
      </c>
      <c r="I50" s="320"/>
      <c r="J50" s="321"/>
      <c r="K50" s="451">
        <v>1</v>
      </c>
      <c r="L50" s="451" t="s">
        <v>4</v>
      </c>
      <c r="M50" s="297"/>
      <c r="N50" s="452">
        <v>25</v>
      </c>
      <c r="O50" s="452" t="s">
        <v>8</v>
      </c>
      <c r="P50" s="297"/>
      <c r="Q50" s="297">
        <v>8</v>
      </c>
      <c r="R50" s="297">
        <v>2</v>
      </c>
      <c r="S50" s="298" t="s">
        <v>435</v>
      </c>
      <c r="T50" s="574"/>
      <c r="U50" s="453" t="s">
        <v>93</v>
      </c>
      <c r="V50" s="318" t="s">
        <v>80</v>
      </c>
      <c r="W50" s="197" t="str">
        <f>IFERROR(IF(Z50="Разговор по телефону",VLOOKUP(CONCATENATE($G50,"-",$Q50,"-",$R50),'Sound files'!$A$2:$E$213,3,FALSE),IF(Z50="Встреча",IF(VALUE(R50)=0,VLOOKUP(CONCATENATE($G50,"-",$Q50,"-",$R50),'Video files'!$A$2:$D$73,4,FALSE),IF(VALUE(R50)=1,VLOOKUP(CONCATENATE($G50,"-",$Q50,"-",$R50),'Video files'!$B$2:$E$73,4,FALSE),"-")),"-")),"нет")</f>
        <v>-</v>
      </c>
      <c r="X50" s="197"/>
      <c r="Y50" s="197"/>
      <c r="Z50" s="451" t="s">
        <v>137</v>
      </c>
      <c r="AA50" s="451"/>
      <c r="AB50" s="453"/>
      <c r="AC50" s="453"/>
      <c r="AD50" s="453"/>
      <c r="AE50" s="439"/>
      <c r="AF50" s="440"/>
      <c r="AG50" s="441"/>
      <c r="AH50" s="442"/>
      <c r="AI50" s="442"/>
      <c r="AJ50" s="442"/>
      <c r="AK50" s="443"/>
      <c r="AL50" s="439"/>
      <c r="AM50" s="442"/>
      <c r="AN50" s="442"/>
      <c r="AO50" s="442"/>
      <c r="AP50" s="442"/>
      <c r="AQ50" s="442"/>
      <c r="AR50" s="443"/>
      <c r="AS50" s="441"/>
      <c r="AT50" s="442"/>
      <c r="AU50" s="442"/>
      <c r="AV50" s="442"/>
      <c r="AW50" s="442"/>
      <c r="AX50" s="442"/>
      <c r="AY50" s="442"/>
      <c r="AZ50" s="443"/>
      <c r="BA50" s="444"/>
      <c r="BB50" s="444"/>
      <c r="BC50" s="444"/>
      <c r="BD50" s="444"/>
      <c r="BE50" s="445"/>
      <c r="BF50" s="332"/>
      <c r="BG50" s="332"/>
      <c r="BH50" s="332"/>
      <c r="BI50" s="332"/>
      <c r="BJ50" s="338"/>
      <c r="BK50" s="336"/>
      <c r="BL50" s="337"/>
      <c r="BM50" s="332"/>
      <c r="BN50" s="332"/>
      <c r="BO50" s="445"/>
      <c r="BP50" s="332"/>
      <c r="BQ50" s="332"/>
      <c r="BR50" s="332"/>
      <c r="BS50" s="338"/>
      <c r="BT50" s="332"/>
      <c r="BU50" s="332"/>
      <c r="BV50" s="332"/>
      <c r="BW50" s="445"/>
      <c r="BX50" s="336"/>
      <c r="BY50" s="337"/>
      <c r="BZ50" s="332"/>
      <c r="CA50" s="338"/>
      <c r="CB50" s="445"/>
      <c r="CC50" s="332"/>
      <c r="CD50" s="339"/>
      <c r="CE50" s="337"/>
      <c r="CF50" s="338"/>
      <c r="CG50" s="445"/>
      <c r="CH50" s="332"/>
      <c r="CI50" s="332"/>
      <c r="CJ50" s="337"/>
      <c r="CK50" s="332"/>
      <c r="CL50" s="332"/>
      <c r="CM50" s="445"/>
      <c r="CN50" s="332"/>
      <c r="CO50" s="332"/>
      <c r="CP50" s="332"/>
      <c r="CQ50" s="339"/>
      <c r="CR50" s="445"/>
      <c r="CS50" s="332"/>
      <c r="CT50" s="336"/>
      <c r="CU50" s="337"/>
      <c r="CV50" s="332"/>
      <c r="CW50" s="332"/>
      <c r="CX50" s="338"/>
      <c r="CY50" s="338"/>
      <c r="CZ50" s="338"/>
      <c r="DA50" s="336"/>
      <c r="DB50" s="337"/>
      <c r="DC50" s="339"/>
      <c r="DD50" s="445"/>
      <c r="DE50" s="337"/>
      <c r="DF50" s="446"/>
      <c r="DG50" s="332"/>
      <c r="DH50" s="338"/>
      <c r="DI50" s="337"/>
      <c r="DJ50" s="445"/>
      <c r="DK50" s="337"/>
      <c r="DL50" s="332"/>
      <c r="DM50" s="338"/>
      <c r="DN50" s="445"/>
      <c r="DO50" s="332"/>
      <c r="DP50" s="1242"/>
      <c r="DQ50" s="337"/>
      <c r="DR50" s="445"/>
      <c r="DS50" s="332"/>
      <c r="DT50" s="337"/>
      <c r="DU50" s="337"/>
      <c r="DV50" s="339"/>
      <c r="DW50" s="336"/>
      <c r="DX50" s="104"/>
    </row>
    <row r="51" spans="1:128" ht="31.5" x14ac:dyDescent="0.25">
      <c r="A51" s="104">
        <v>298</v>
      </c>
      <c r="B51" s="104"/>
      <c r="C51" s="104" t="s">
        <v>112</v>
      </c>
      <c r="D51" s="104" t="s">
        <v>1916</v>
      </c>
      <c r="E51" s="104"/>
      <c r="F51" s="104"/>
      <c r="G51" s="318" t="s">
        <v>164</v>
      </c>
      <c r="H51" s="296" t="s">
        <v>411</v>
      </c>
      <c r="I51" s="320"/>
      <c r="J51" s="321"/>
      <c r="K51" s="451">
        <v>1</v>
      </c>
      <c r="L51" s="451" t="s">
        <v>4</v>
      </c>
      <c r="M51" s="297"/>
      <c r="N51" s="452">
        <v>25</v>
      </c>
      <c r="O51" s="452" t="s">
        <v>8</v>
      </c>
      <c r="P51" s="297"/>
      <c r="Q51" s="297">
        <v>8</v>
      </c>
      <c r="R51" s="297">
        <v>3</v>
      </c>
      <c r="S51" s="298" t="s">
        <v>436</v>
      </c>
      <c r="T51" s="574"/>
      <c r="U51" s="453" t="s">
        <v>93</v>
      </c>
      <c r="V51" s="318" t="s">
        <v>80</v>
      </c>
      <c r="W51" s="197" t="str">
        <f>IFERROR(IF(Z51="Разговор по телефону",VLOOKUP(CONCATENATE($G51,"-",$Q51,"-",$R51),'Sound files'!$A$2:$E$213,3,FALSE),IF(Z51="Встреча",IF(VALUE(R51)=0,VLOOKUP(CONCATENATE($G51,"-",$Q51,"-",$R51),'Video files'!$A$2:$D$73,4,FALSE),IF(VALUE(R51)=1,VLOOKUP(CONCATENATE($G51,"-",$Q51,"-",$R51),'Video files'!$B$2:$E$73,4,FALSE),"-")),"-")),"нет")</f>
        <v>-</v>
      </c>
      <c r="X51" s="197"/>
      <c r="Y51" s="197"/>
      <c r="Z51" s="451" t="s">
        <v>137</v>
      </c>
      <c r="AA51" s="451"/>
      <c r="AB51" s="453"/>
      <c r="AC51" s="453"/>
      <c r="AD51" s="453"/>
      <c r="AE51" s="439"/>
      <c r="AF51" s="440"/>
      <c r="AG51" s="441"/>
      <c r="AH51" s="442"/>
      <c r="AI51" s="442"/>
      <c r="AJ51" s="442"/>
      <c r="AK51" s="443"/>
      <c r="AL51" s="439"/>
      <c r="AM51" s="442"/>
      <c r="AN51" s="442"/>
      <c r="AO51" s="442"/>
      <c r="AP51" s="442"/>
      <c r="AQ51" s="442"/>
      <c r="AR51" s="443"/>
      <c r="AS51" s="441"/>
      <c r="AT51" s="442"/>
      <c r="AU51" s="442"/>
      <c r="AV51" s="442"/>
      <c r="AW51" s="442"/>
      <c r="AX51" s="442"/>
      <c r="AY51" s="442"/>
      <c r="AZ51" s="443"/>
      <c r="BA51" s="444"/>
      <c r="BB51" s="444"/>
      <c r="BC51" s="444"/>
      <c r="BD51" s="444"/>
      <c r="BE51" s="445"/>
      <c r="BF51" s="332"/>
      <c r="BG51" s="332"/>
      <c r="BH51" s="332"/>
      <c r="BI51" s="332"/>
      <c r="BJ51" s="338"/>
      <c r="BK51" s="336"/>
      <c r="BL51" s="337"/>
      <c r="BM51" s="332"/>
      <c r="BN51" s="332"/>
      <c r="BO51" s="445"/>
      <c r="BP51" s="332"/>
      <c r="BQ51" s="332"/>
      <c r="BR51" s="332"/>
      <c r="BS51" s="338"/>
      <c r="BT51" s="332"/>
      <c r="BU51" s="332"/>
      <c r="BV51" s="332"/>
      <c r="BW51" s="445"/>
      <c r="BX51" s="336"/>
      <c r="BY51" s="337"/>
      <c r="BZ51" s="332"/>
      <c r="CA51" s="338"/>
      <c r="CB51" s="445"/>
      <c r="CC51" s="332"/>
      <c r="CD51" s="339"/>
      <c r="CE51" s="337"/>
      <c r="CF51" s="338"/>
      <c r="CG51" s="445"/>
      <c r="CH51" s="332"/>
      <c r="CI51" s="332"/>
      <c r="CJ51" s="337"/>
      <c r="CK51" s="332"/>
      <c r="CL51" s="332"/>
      <c r="CM51" s="445"/>
      <c r="CN51" s="332"/>
      <c r="CO51" s="332"/>
      <c r="CP51" s="332"/>
      <c r="CQ51" s="339"/>
      <c r="CR51" s="445"/>
      <c r="CS51" s="332"/>
      <c r="CT51" s="336"/>
      <c r="CU51" s="337"/>
      <c r="CV51" s="332"/>
      <c r="CW51" s="332"/>
      <c r="CX51" s="338"/>
      <c r="CY51" s="338"/>
      <c r="CZ51" s="338"/>
      <c r="DA51" s="336"/>
      <c r="DB51" s="337"/>
      <c r="DC51" s="339"/>
      <c r="DD51" s="445"/>
      <c r="DE51" s="337"/>
      <c r="DF51" s="446"/>
      <c r="DG51" s="332"/>
      <c r="DH51" s="338"/>
      <c r="DI51" s="337"/>
      <c r="DJ51" s="445"/>
      <c r="DK51" s="337"/>
      <c r="DL51" s="332"/>
      <c r="DM51" s="338"/>
      <c r="DN51" s="445"/>
      <c r="DO51" s="332"/>
      <c r="DP51" s="1242"/>
      <c r="DQ51" s="337"/>
      <c r="DR51" s="445"/>
      <c r="DS51" s="332"/>
      <c r="DT51" s="337"/>
      <c r="DU51" s="337"/>
      <c r="DV51" s="339"/>
      <c r="DW51" s="336"/>
      <c r="DX51" s="104"/>
    </row>
    <row r="52" spans="1:128" ht="63" x14ac:dyDescent="0.25">
      <c r="A52" s="104">
        <v>299</v>
      </c>
      <c r="B52" s="104"/>
      <c r="C52" s="104" t="s">
        <v>112</v>
      </c>
      <c r="D52" s="104" t="s">
        <v>1916</v>
      </c>
      <c r="E52" s="104"/>
      <c r="F52" s="104"/>
      <c r="G52" s="318" t="s">
        <v>164</v>
      </c>
      <c r="H52" s="296" t="s">
        <v>411</v>
      </c>
      <c r="I52" s="320"/>
      <c r="J52" s="321"/>
      <c r="K52" s="451">
        <v>25</v>
      </c>
      <c r="L52" s="451" t="s">
        <v>8</v>
      </c>
      <c r="M52" s="297"/>
      <c r="N52" s="452">
        <v>1</v>
      </c>
      <c r="O52" s="452" t="s">
        <v>4</v>
      </c>
      <c r="P52" s="297"/>
      <c r="Q52" s="297">
        <v>9</v>
      </c>
      <c r="R52" s="297">
        <v>0</v>
      </c>
      <c r="S52" s="298" t="s">
        <v>437</v>
      </c>
      <c r="T52" s="574"/>
      <c r="U52" s="453" t="s">
        <v>89</v>
      </c>
      <c r="V52" s="318" t="s">
        <v>1391</v>
      </c>
      <c r="W52" s="197" t="str">
        <f>IFERROR(IF(Z52="Разговор по телефону",VLOOKUP(CONCATENATE($G52,"-",$Q52,"-",$R52),'Sound files'!$A$2:$E$213,3,FALSE),IF(Z52="Встреча",IF(VALUE(R52)=0,VLOOKUP(CONCATENATE($G52,"-",$Q52,"-",$R52),'Video files'!$A$2:$D$73,4,FALSE),IF(VALUE(R52)=1,VLOOKUP(CONCATENATE($G52,"-",$Q52,"-",$R52),'Video files'!$B$2:$E$73,4,FALSE),"-")),"-")),"нет")</f>
        <v>E3_2_9_Final.webm</v>
      </c>
      <c r="X52" s="197"/>
      <c r="Y52" s="197"/>
      <c r="Z52" s="451" t="s">
        <v>137</v>
      </c>
      <c r="AA52" s="451"/>
      <c r="AB52" s="453"/>
      <c r="AC52" s="453"/>
      <c r="AD52" s="453"/>
      <c r="AE52" s="439"/>
      <c r="AF52" s="440"/>
      <c r="AG52" s="441"/>
      <c r="AH52" s="442"/>
      <c r="AI52" s="442"/>
      <c r="AJ52" s="442"/>
      <c r="AK52" s="443"/>
      <c r="AL52" s="439"/>
      <c r="AM52" s="442"/>
      <c r="AN52" s="442"/>
      <c r="AO52" s="442"/>
      <c r="AP52" s="442"/>
      <c r="AQ52" s="442"/>
      <c r="AR52" s="443"/>
      <c r="AS52" s="441"/>
      <c r="AT52" s="442"/>
      <c r="AU52" s="442"/>
      <c r="AV52" s="442"/>
      <c r="AW52" s="442"/>
      <c r="AX52" s="442"/>
      <c r="AY52" s="442"/>
      <c r="AZ52" s="443"/>
      <c r="BA52" s="444"/>
      <c r="BB52" s="444"/>
      <c r="BC52" s="444"/>
      <c r="BD52" s="444"/>
      <c r="BE52" s="445"/>
      <c r="BF52" s="332"/>
      <c r="BG52" s="332"/>
      <c r="BH52" s="332"/>
      <c r="BI52" s="332"/>
      <c r="BJ52" s="338"/>
      <c r="BK52" s="336"/>
      <c r="BL52" s="337"/>
      <c r="BM52" s="332"/>
      <c r="BN52" s="332"/>
      <c r="BO52" s="445"/>
      <c r="BP52" s="332"/>
      <c r="BQ52" s="332"/>
      <c r="BR52" s="332"/>
      <c r="BS52" s="338"/>
      <c r="BT52" s="332"/>
      <c r="BU52" s="332"/>
      <c r="BV52" s="332"/>
      <c r="BW52" s="445"/>
      <c r="BX52" s="336"/>
      <c r="BY52" s="337"/>
      <c r="BZ52" s="332"/>
      <c r="CA52" s="338"/>
      <c r="CB52" s="445"/>
      <c r="CC52" s="332"/>
      <c r="CD52" s="339"/>
      <c r="CE52" s="337"/>
      <c r="CF52" s="338"/>
      <c r="CG52" s="445"/>
      <c r="CH52" s="332"/>
      <c r="CI52" s="332"/>
      <c r="CJ52" s="337"/>
      <c r="CK52" s="332"/>
      <c r="CL52" s="332"/>
      <c r="CM52" s="445"/>
      <c r="CN52" s="332"/>
      <c r="CO52" s="332"/>
      <c r="CP52" s="332"/>
      <c r="CQ52" s="339"/>
      <c r="CR52" s="445"/>
      <c r="CS52" s="332"/>
      <c r="CT52" s="336"/>
      <c r="CU52" s="337"/>
      <c r="CV52" s="332"/>
      <c r="CW52" s="332"/>
      <c r="CX52" s="338"/>
      <c r="CY52" s="338"/>
      <c r="CZ52" s="338"/>
      <c r="DA52" s="336"/>
      <c r="DB52" s="337"/>
      <c r="DC52" s="339"/>
      <c r="DD52" s="445"/>
      <c r="DE52" s="337"/>
      <c r="DF52" s="446"/>
      <c r="DG52" s="332"/>
      <c r="DH52" s="338"/>
      <c r="DI52" s="337"/>
      <c r="DJ52" s="445"/>
      <c r="DK52" s="337"/>
      <c r="DL52" s="332"/>
      <c r="DM52" s="338"/>
      <c r="DN52" s="445"/>
      <c r="DO52" s="332"/>
      <c r="DP52" s="1242"/>
      <c r="DQ52" s="337"/>
      <c r="DR52" s="445"/>
      <c r="DS52" s="332"/>
      <c r="DT52" s="337"/>
      <c r="DU52" s="337"/>
      <c r="DV52" s="339"/>
      <c r="DW52" s="336"/>
      <c r="DX52" s="104"/>
    </row>
    <row r="53" spans="1:128" ht="47.25" x14ac:dyDescent="0.25">
      <c r="A53" s="104">
        <v>300</v>
      </c>
      <c r="B53" s="104"/>
      <c r="C53" s="104" t="s">
        <v>112</v>
      </c>
      <c r="D53" s="104" t="s">
        <v>1916</v>
      </c>
      <c r="E53" s="104"/>
      <c r="F53" s="104"/>
      <c r="G53" s="318" t="s">
        <v>1391</v>
      </c>
      <c r="H53" s="296" t="s">
        <v>438</v>
      </c>
      <c r="I53" s="320"/>
      <c r="J53" s="321"/>
      <c r="K53" s="451">
        <v>25</v>
      </c>
      <c r="L53" s="451" t="s">
        <v>8</v>
      </c>
      <c r="M53" s="297"/>
      <c r="N53" s="322">
        <v>1</v>
      </c>
      <c r="O53" s="322" t="s">
        <v>4</v>
      </c>
      <c r="P53" s="297"/>
      <c r="Q53" s="297">
        <v>1</v>
      </c>
      <c r="R53" s="297">
        <v>0</v>
      </c>
      <c r="S53" s="298" t="s">
        <v>439</v>
      </c>
      <c r="T53" s="574"/>
      <c r="U53" s="453" t="s">
        <v>93</v>
      </c>
      <c r="V53" s="318" t="s">
        <v>80</v>
      </c>
      <c r="W53" s="197" t="str">
        <f>IFERROR(IF(Z53="Разговор по телефону",VLOOKUP(CONCATENATE($G53,"-",$Q53,"-",$R53),'Sound files'!$A$2:$E$213,3,FALSE),IF(Z53="Встреча",IF(VALUE(R53)=0,VLOOKUP(CONCATENATE($G53,"-",$Q53,"-",$R53),'Video files'!$A$2:$D$73,4,FALSE),IF(VALUE(R53)=1,VLOOKUP(CONCATENATE($G53,"-",$Q53,"-",$R53),'Video files'!$B$2:$E$73,4,FALSE),"-")),"-")),"нет")</f>
        <v>E3_4_1_Final.webm</v>
      </c>
      <c r="X53" s="197"/>
      <c r="Y53" s="197"/>
      <c r="Z53" s="451" t="s">
        <v>137</v>
      </c>
      <c r="AA53" s="451"/>
      <c r="AB53" s="453"/>
      <c r="AC53" s="453"/>
      <c r="AD53" s="453"/>
      <c r="AE53" s="439"/>
      <c r="AF53" s="440"/>
      <c r="AG53" s="441"/>
      <c r="AH53" s="442"/>
      <c r="AI53" s="442"/>
      <c r="AJ53" s="442"/>
      <c r="AK53" s="443"/>
      <c r="AL53" s="439"/>
      <c r="AM53" s="442"/>
      <c r="AN53" s="442"/>
      <c r="AO53" s="442"/>
      <c r="AP53" s="442"/>
      <c r="AQ53" s="442"/>
      <c r="AR53" s="443"/>
      <c r="AS53" s="441"/>
      <c r="AT53" s="442"/>
      <c r="AU53" s="442"/>
      <c r="AV53" s="442"/>
      <c r="AW53" s="442"/>
      <c r="AX53" s="442"/>
      <c r="AY53" s="442"/>
      <c r="AZ53" s="443"/>
      <c r="BA53" s="444"/>
      <c r="BB53" s="444"/>
      <c r="BC53" s="444"/>
      <c r="BD53" s="444"/>
      <c r="BE53" s="445"/>
      <c r="BF53" s="332"/>
      <c r="BG53" s="332"/>
      <c r="BH53" s="332"/>
      <c r="BI53" s="332"/>
      <c r="BJ53" s="338"/>
      <c r="BK53" s="336"/>
      <c r="BL53" s="337"/>
      <c r="BM53" s="332"/>
      <c r="BN53" s="332"/>
      <c r="BO53" s="445"/>
      <c r="BP53" s="332"/>
      <c r="BQ53" s="332"/>
      <c r="BR53" s="332"/>
      <c r="BS53" s="338"/>
      <c r="BT53" s="332"/>
      <c r="BU53" s="332"/>
      <c r="BV53" s="332"/>
      <c r="BW53" s="445"/>
      <c r="BX53" s="336"/>
      <c r="BY53" s="337"/>
      <c r="BZ53" s="332"/>
      <c r="CA53" s="338"/>
      <c r="CB53" s="445"/>
      <c r="CC53" s="332"/>
      <c r="CD53" s="339"/>
      <c r="CE53" s="337"/>
      <c r="CF53" s="338"/>
      <c r="CG53" s="445"/>
      <c r="CH53" s="332"/>
      <c r="CI53" s="332"/>
      <c r="CJ53" s="337"/>
      <c r="CK53" s="332"/>
      <c r="CL53" s="332"/>
      <c r="CM53" s="445"/>
      <c r="CN53" s="332"/>
      <c r="CO53" s="332"/>
      <c r="CP53" s="332"/>
      <c r="CQ53" s="339"/>
      <c r="CR53" s="445"/>
      <c r="CS53" s="332"/>
      <c r="CT53" s="336"/>
      <c r="CU53" s="337"/>
      <c r="CV53" s="332"/>
      <c r="CW53" s="332"/>
      <c r="CX53" s="338"/>
      <c r="CY53" s="338"/>
      <c r="CZ53" s="338"/>
      <c r="DA53" s="336"/>
      <c r="DB53" s="337"/>
      <c r="DC53" s="339"/>
      <c r="DD53" s="445"/>
      <c r="DE53" s="337"/>
      <c r="DF53" s="446"/>
      <c r="DG53" s="332"/>
      <c r="DH53" s="338"/>
      <c r="DI53" s="337"/>
      <c r="DJ53" s="445"/>
      <c r="DK53" s="337"/>
      <c r="DL53" s="332"/>
      <c r="DM53" s="338"/>
      <c r="DN53" s="445"/>
      <c r="DO53" s="332"/>
      <c r="DP53" s="1242"/>
      <c r="DQ53" s="337"/>
      <c r="DR53" s="445"/>
      <c r="DS53" s="332"/>
      <c r="DT53" s="337"/>
      <c r="DU53" s="337"/>
      <c r="DV53" s="339"/>
      <c r="DW53" s="336"/>
      <c r="DX53" s="104"/>
    </row>
    <row r="54" spans="1:128" ht="31.5" x14ac:dyDescent="0.25">
      <c r="A54" s="104">
        <v>301</v>
      </c>
      <c r="B54" s="104"/>
      <c r="C54" s="104" t="s">
        <v>112</v>
      </c>
      <c r="D54" s="104" t="s">
        <v>1916</v>
      </c>
      <c r="E54" s="104"/>
      <c r="F54" s="104"/>
      <c r="G54" s="318" t="s">
        <v>1391</v>
      </c>
      <c r="H54" s="296" t="s">
        <v>438</v>
      </c>
      <c r="I54" s="320"/>
      <c r="J54" s="321"/>
      <c r="K54" s="451">
        <v>1</v>
      </c>
      <c r="L54" s="451" t="s">
        <v>4</v>
      </c>
      <c r="M54" s="297"/>
      <c r="N54" s="452">
        <v>25</v>
      </c>
      <c r="O54" s="452" t="s">
        <v>8</v>
      </c>
      <c r="P54" s="297"/>
      <c r="Q54" s="297">
        <v>1</v>
      </c>
      <c r="R54" s="297">
        <v>1</v>
      </c>
      <c r="S54" s="298" t="s">
        <v>440</v>
      </c>
      <c r="T54" s="574"/>
      <c r="U54" s="453" t="s">
        <v>89</v>
      </c>
      <c r="V54" s="318" t="s">
        <v>81</v>
      </c>
      <c r="W54" s="197" t="str">
        <f>IFERROR(IF(Z54="Разговор по телефону",VLOOKUP(CONCATENATE($G54,"-",$Q54,"-",$R54),'Sound files'!$A$2:$E$213,3,FALSE),IF(Z54="Встреча",IF(VALUE(R54)=0,VLOOKUP(CONCATENATE($G54,"-",$Q54,"-",$R54),'Video files'!$A$2:$D$73,4,FALSE),IF(VALUE(R54)=1,VLOOKUP(CONCATENATE($G54,"-",$Q54,"-",$R54),'Video files'!$B$2:$E$73,4,FALSE),"-")),"-")),"нет")</f>
        <v>E3_4_1_Final.jpeg</v>
      </c>
      <c r="X54" s="197"/>
      <c r="Y54" s="197"/>
      <c r="Z54" s="451" t="s">
        <v>137</v>
      </c>
      <c r="AA54" s="451"/>
      <c r="AB54" s="453"/>
      <c r="AC54" s="453"/>
      <c r="AD54" s="453"/>
      <c r="AE54" s="439"/>
      <c r="AF54" s="440"/>
      <c r="AG54" s="441"/>
      <c r="AH54" s="442"/>
      <c r="AI54" s="442"/>
      <c r="AJ54" s="442"/>
      <c r="AK54" s="443"/>
      <c r="AL54" s="439"/>
      <c r="AM54" s="442"/>
      <c r="AN54" s="442"/>
      <c r="AO54" s="442"/>
      <c r="AP54" s="442"/>
      <c r="AQ54" s="442"/>
      <c r="AR54" s="443"/>
      <c r="AS54" s="441"/>
      <c r="AT54" s="442"/>
      <c r="AU54" s="442"/>
      <c r="AV54" s="442"/>
      <c r="AW54" s="442"/>
      <c r="AX54" s="442"/>
      <c r="AY54" s="442"/>
      <c r="AZ54" s="443"/>
      <c r="BA54" s="444"/>
      <c r="BB54" s="444"/>
      <c r="BC54" s="444"/>
      <c r="BD54" s="444"/>
      <c r="BE54" s="445"/>
      <c r="BF54" s="332"/>
      <c r="BG54" s="332"/>
      <c r="BH54" s="332"/>
      <c r="BI54" s="332"/>
      <c r="BJ54" s="338"/>
      <c r="BK54" s="336"/>
      <c r="BL54" s="337"/>
      <c r="BM54" s="332"/>
      <c r="BN54" s="332"/>
      <c r="BO54" s="445"/>
      <c r="BP54" s="332"/>
      <c r="BQ54" s="332"/>
      <c r="BR54" s="332"/>
      <c r="BS54" s="338"/>
      <c r="BT54" s="332"/>
      <c r="BU54" s="332"/>
      <c r="BV54" s="332"/>
      <c r="BW54" s="445"/>
      <c r="BX54" s="336"/>
      <c r="BY54" s="337"/>
      <c r="BZ54" s="332"/>
      <c r="CA54" s="338"/>
      <c r="CB54" s="445"/>
      <c r="CC54" s="332"/>
      <c r="CD54" s="339"/>
      <c r="CE54" s="337"/>
      <c r="CF54" s="338"/>
      <c r="CG54" s="445"/>
      <c r="CH54" s="332"/>
      <c r="CI54" s="332"/>
      <c r="CJ54" s="337"/>
      <c r="CK54" s="332"/>
      <c r="CL54" s="332"/>
      <c r="CM54" s="445"/>
      <c r="CN54" s="332"/>
      <c r="CO54" s="332"/>
      <c r="CP54" s="332"/>
      <c r="CQ54" s="339"/>
      <c r="CR54" s="445"/>
      <c r="CS54" s="332"/>
      <c r="CT54" s="336"/>
      <c r="CU54" s="337"/>
      <c r="CV54" s="332"/>
      <c r="CW54" s="332"/>
      <c r="CX54" s="338"/>
      <c r="CY54" s="338"/>
      <c r="CZ54" s="338"/>
      <c r="DA54" s="336"/>
      <c r="DB54" s="337"/>
      <c r="DC54" s="339"/>
      <c r="DD54" s="445"/>
      <c r="DE54" s="337"/>
      <c r="DF54" s="446"/>
      <c r="DG54" s="332"/>
      <c r="DH54" s="338"/>
      <c r="DI54" s="337"/>
      <c r="DJ54" s="445"/>
      <c r="DK54" s="337"/>
      <c r="DL54" s="332"/>
      <c r="DM54" s="338"/>
      <c r="DN54" s="445"/>
      <c r="DO54" s="332"/>
      <c r="DP54" s="1242"/>
      <c r="DQ54" s="337"/>
      <c r="DR54" s="445"/>
      <c r="DS54" s="332"/>
      <c r="DT54" s="337"/>
      <c r="DU54" s="337"/>
      <c r="DV54" s="339"/>
      <c r="DW54" s="336"/>
      <c r="DX54" s="104"/>
    </row>
    <row r="55" spans="1:128" ht="31.5" x14ac:dyDescent="0.25">
      <c r="A55" s="104">
        <v>302</v>
      </c>
      <c r="B55" s="104"/>
      <c r="C55" s="104" t="s">
        <v>112</v>
      </c>
      <c r="D55" s="104" t="s">
        <v>1916</v>
      </c>
      <c r="E55" s="104"/>
      <c r="F55" s="104"/>
      <c r="G55" s="318" t="s">
        <v>1391</v>
      </c>
      <c r="H55" s="296" t="s">
        <v>438</v>
      </c>
      <c r="I55" s="320"/>
      <c r="J55" s="321"/>
      <c r="K55" s="451">
        <v>1</v>
      </c>
      <c r="L55" s="451" t="s">
        <v>4</v>
      </c>
      <c r="M55" s="297"/>
      <c r="N55" s="452">
        <v>25</v>
      </c>
      <c r="O55" s="452" t="s">
        <v>8</v>
      </c>
      <c r="P55" s="297"/>
      <c r="Q55" s="297">
        <v>1</v>
      </c>
      <c r="R55" s="297">
        <v>2</v>
      </c>
      <c r="S55" s="298" t="s">
        <v>441</v>
      </c>
      <c r="T55" s="574"/>
      <c r="U55" s="453" t="s">
        <v>89</v>
      </c>
      <c r="V55" s="318" t="s">
        <v>171</v>
      </c>
      <c r="W55" s="197" t="str">
        <f>IFERROR(IF(Z55="Разговор по телефону",VLOOKUP(CONCATENATE($G55,"-",$Q55,"-",$R55),'Sound files'!$A$2:$E$213,3,FALSE),IF(Z55="Встреча",IF(VALUE(R55)=0,VLOOKUP(CONCATENATE($G55,"-",$Q55,"-",$R55),'Video files'!$A$2:$D$73,4,FALSE),IF(VALUE(R55)=1,VLOOKUP(CONCATENATE($G55,"-",$Q55,"-",$R55),'Video files'!$B$2:$E$73,4,FALSE),"-")),"-")),"нет")</f>
        <v>-</v>
      </c>
      <c r="X55" s="197"/>
      <c r="Y55" s="197"/>
      <c r="Z55" s="451" t="s">
        <v>137</v>
      </c>
      <c r="AA55" s="451"/>
      <c r="AB55" s="453"/>
      <c r="AC55" s="453"/>
      <c r="AD55" s="453"/>
      <c r="AE55" s="439"/>
      <c r="AF55" s="440"/>
      <c r="AG55" s="441"/>
      <c r="AH55" s="442"/>
      <c r="AI55" s="442"/>
      <c r="AJ55" s="442"/>
      <c r="AK55" s="443"/>
      <c r="AL55" s="439"/>
      <c r="AM55" s="442"/>
      <c r="AN55" s="442"/>
      <c r="AO55" s="442"/>
      <c r="AP55" s="442"/>
      <c r="AQ55" s="442"/>
      <c r="AR55" s="443"/>
      <c r="AS55" s="441"/>
      <c r="AT55" s="442"/>
      <c r="AU55" s="442"/>
      <c r="AV55" s="442"/>
      <c r="AW55" s="442"/>
      <c r="AX55" s="442"/>
      <c r="AY55" s="442"/>
      <c r="AZ55" s="443"/>
      <c r="BA55" s="444"/>
      <c r="BB55" s="444"/>
      <c r="BC55" s="444"/>
      <c r="BD55" s="444"/>
      <c r="BE55" s="445"/>
      <c r="BF55" s="332"/>
      <c r="BG55" s="332"/>
      <c r="BH55" s="332"/>
      <c r="BI55" s="332"/>
      <c r="BJ55" s="338"/>
      <c r="BK55" s="336"/>
      <c r="BL55" s="337"/>
      <c r="BM55" s="332"/>
      <c r="BN55" s="332"/>
      <c r="BO55" s="445"/>
      <c r="BP55" s="332"/>
      <c r="BQ55" s="332"/>
      <c r="BR55" s="332"/>
      <c r="BS55" s="338"/>
      <c r="BT55" s="332"/>
      <c r="BU55" s="332"/>
      <c r="BV55" s="332"/>
      <c r="BW55" s="445"/>
      <c r="BX55" s="336"/>
      <c r="BY55" s="337"/>
      <c r="BZ55" s="332"/>
      <c r="CA55" s="338"/>
      <c r="CB55" s="445"/>
      <c r="CC55" s="332"/>
      <c r="CD55" s="339"/>
      <c r="CE55" s="337"/>
      <c r="CF55" s="338"/>
      <c r="CG55" s="445"/>
      <c r="CH55" s="332"/>
      <c r="CI55" s="332"/>
      <c r="CJ55" s="337"/>
      <c r="CK55" s="332"/>
      <c r="CL55" s="332"/>
      <c r="CM55" s="445"/>
      <c r="CN55" s="332"/>
      <c r="CO55" s="332"/>
      <c r="CP55" s="332"/>
      <c r="CQ55" s="339"/>
      <c r="CR55" s="445"/>
      <c r="CS55" s="332"/>
      <c r="CT55" s="336"/>
      <c r="CU55" s="337"/>
      <c r="CV55" s="332"/>
      <c r="CW55" s="332"/>
      <c r="CX55" s="338"/>
      <c r="CY55" s="338"/>
      <c r="CZ55" s="338"/>
      <c r="DA55" s="336"/>
      <c r="DB55" s="337"/>
      <c r="DC55" s="339"/>
      <c r="DD55" s="445"/>
      <c r="DE55" s="337"/>
      <c r="DF55" s="446"/>
      <c r="DG55" s="332"/>
      <c r="DH55" s="338"/>
      <c r="DI55" s="337"/>
      <c r="DJ55" s="445"/>
      <c r="DK55" s="337"/>
      <c r="DL55" s="332"/>
      <c r="DM55" s="338"/>
      <c r="DN55" s="445"/>
      <c r="DO55" s="332"/>
      <c r="DP55" s="1242"/>
      <c r="DQ55" s="337"/>
      <c r="DR55" s="445"/>
      <c r="DS55" s="332"/>
      <c r="DT55" s="337"/>
      <c r="DU55" s="337"/>
      <c r="DV55" s="339"/>
      <c r="DW55" s="336"/>
      <c r="DX55" s="104"/>
    </row>
    <row r="56" spans="1:128" ht="31.5" x14ac:dyDescent="0.25">
      <c r="A56" s="104">
        <v>303</v>
      </c>
      <c r="B56" s="104"/>
      <c r="C56" s="104" t="s">
        <v>112</v>
      </c>
      <c r="D56" s="104" t="s">
        <v>1916</v>
      </c>
      <c r="E56" s="104"/>
      <c r="F56" s="104"/>
      <c r="G56" s="318" t="s">
        <v>1391</v>
      </c>
      <c r="H56" s="296" t="s">
        <v>438</v>
      </c>
      <c r="I56" s="320"/>
      <c r="J56" s="321"/>
      <c r="K56" s="451">
        <v>1</v>
      </c>
      <c r="L56" s="451" t="s">
        <v>4</v>
      </c>
      <c r="M56" s="297"/>
      <c r="N56" s="452">
        <v>25</v>
      </c>
      <c r="O56" s="452" t="s">
        <v>8</v>
      </c>
      <c r="P56" s="297"/>
      <c r="Q56" s="297">
        <v>1</v>
      </c>
      <c r="R56" s="297">
        <v>3</v>
      </c>
      <c r="S56" s="298" t="s">
        <v>442</v>
      </c>
      <c r="T56" s="574"/>
      <c r="U56" s="453" t="s">
        <v>93</v>
      </c>
      <c r="V56" s="318" t="s">
        <v>80</v>
      </c>
      <c r="W56" s="197" t="str">
        <f>IFERROR(IF(Z56="Разговор по телефону",VLOOKUP(CONCATENATE($G56,"-",$Q56,"-",$R56),'Sound files'!$A$2:$E$213,3,FALSE),IF(Z56="Встреча",IF(VALUE(R56)=0,VLOOKUP(CONCATENATE($G56,"-",$Q56,"-",$R56),'Video files'!$A$2:$D$73,4,FALSE),IF(VALUE(R56)=1,VLOOKUP(CONCATENATE($G56,"-",$Q56,"-",$R56),'Video files'!$B$2:$E$73,4,FALSE),"-")),"-")),"нет")</f>
        <v>-</v>
      </c>
      <c r="X56" s="197"/>
      <c r="Y56" s="197"/>
      <c r="Z56" s="451" t="s">
        <v>137</v>
      </c>
      <c r="AA56" s="451"/>
      <c r="AB56" s="453"/>
      <c r="AC56" s="453"/>
      <c r="AD56" s="453"/>
      <c r="AE56" s="439"/>
      <c r="AF56" s="440"/>
      <c r="AG56" s="441"/>
      <c r="AH56" s="442"/>
      <c r="AI56" s="442"/>
      <c r="AJ56" s="442"/>
      <c r="AK56" s="443"/>
      <c r="AL56" s="439"/>
      <c r="AM56" s="442"/>
      <c r="AN56" s="442"/>
      <c r="AO56" s="442"/>
      <c r="AP56" s="442"/>
      <c r="AQ56" s="442"/>
      <c r="AR56" s="443"/>
      <c r="AS56" s="441"/>
      <c r="AT56" s="442"/>
      <c r="AU56" s="442"/>
      <c r="AV56" s="442"/>
      <c r="AW56" s="442"/>
      <c r="AX56" s="442"/>
      <c r="AY56" s="442"/>
      <c r="AZ56" s="443"/>
      <c r="BA56" s="444"/>
      <c r="BB56" s="444"/>
      <c r="BC56" s="444"/>
      <c r="BD56" s="444"/>
      <c r="BE56" s="445"/>
      <c r="BF56" s="332"/>
      <c r="BG56" s="332"/>
      <c r="BH56" s="332"/>
      <c r="BI56" s="332"/>
      <c r="BJ56" s="338"/>
      <c r="BK56" s="336"/>
      <c r="BL56" s="337"/>
      <c r="BM56" s="332"/>
      <c r="BN56" s="332"/>
      <c r="BO56" s="445"/>
      <c r="BP56" s="332"/>
      <c r="BQ56" s="332"/>
      <c r="BR56" s="332"/>
      <c r="BS56" s="338"/>
      <c r="BT56" s="332"/>
      <c r="BU56" s="332"/>
      <c r="BV56" s="332"/>
      <c r="BW56" s="445"/>
      <c r="BX56" s="336"/>
      <c r="BY56" s="337"/>
      <c r="BZ56" s="332"/>
      <c r="CA56" s="338"/>
      <c r="CB56" s="445"/>
      <c r="CC56" s="332"/>
      <c r="CD56" s="339"/>
      <c r="CE56" s="337"/>
      <c r="CF56" s="338"/>
      <c r="CG56" s="445"/>
      <c r="CH56" s="332"/>
      <c r="CI56" s="332"/>
      <c r="CJ56" s="337"/>
      <c r="CK56" s="332"/>
      <c r="CL56" s="332"/>
      <c r="CM56" s="445"/>
      <c r="CN56" s="332"/>
      <c r="CO56" s="332"/>
      <c r="CP56" s="332"/>
      <c r="CQ56" s="339"/>
      <c r="CR56" s="445"/>
      <c r="CS56" s="332"/>
      <c r="CT56" s="336"/>
      <c r="CU56" s="337"/>
      <c r="CV56" s="332"/>
      <c r="CW56" s="332"/>
      <c r="CX56" s="338"/>
      <c r="CY56" s="338"/>
      <c r="CZ56" s="338"/>
      <c r="DA56" s="336"/>
      <c r="DB56" s="337"/>
      <c r="DC56" s="339"/>
      <c r="DD56" s="445"/>
      <c r="DE56" s="337"/>
      <c r="DF56" s="446"/>
      <c r="DG56" s="332"/>
      <c r="DH56" s="338"/>
      <c r="DI56" s="337"/>
      <c r="DJ56" s="445"/>
      <c r="DK56" s="337"/>
      <c r="DL56" s="332"/>
      <c r="DM56" s="338"/>
      <c r="DN56" s="445"/>
      <c r="DO56" s="332"/>
      <c r="DP56" s="1242"/>
      <c r="DQ56" s="337"/>
      <c r="DR56" s="445"/>
      <c r="DS56" s="332"/>
      <c r="DT56" s="337"/>
      <c r="DU56" s="337"/>
      <c r="DV56" s="339"/>
      <c r="DW56" s="336"/>
      <c r="DX56" s="104"/>
    </row>
    <row r="57" spans="1:128" ht="32.25" thickBot="1" x14ac:dyDescent="0.3">
      <c r="A57" s="104">
        <v>304</v>
      </c>
      <c r="B57" s="104"/>
      <c r="C57" s="104" t="s">
        <v>112</v>
      </c>
      <c r="D57" s="104" t="s">
        <v>1916</v>
      </c>
      <c r="E57" s="104"/>
      <c r="F57" s="104"/>
      <c r="G57" s="318" t="s">
        <v>1391</v>
      </c>
      <c r="H57" s="296" t="s">
        <v>438</v>
      </c>
      <c r="I57" s="320"/>
      <c r="J57" s="321"/>
      <c r="K57" s="454">
        <v>25</v>
      </c>
      <c r="L57" s="454" t="s">
        <v>8</v>
      </c>
      <c r="M57" s="301"/>
      <c r="N57" s="455">
        <v>1</v>
      </c>
      <c r="O57" s="455" t="s">
        <v>4</v>
      </c>
      <c r="P57" s="301"/>
      <c r="Q57" s="301">
        <v>2</v>
      </c>
      <c r="R57" s="301">
        <v>0</v>
      </c>
      <c r="S57" s="370" t="s">
        <v>443</v>
      </c>
      <c r="T57" s="578"/>
      <c r="U57" s="456" t="s">
        <v>89</v>
      </c>
      <c r="V57" s="365" t="s">
        <v>81</v>
      </c>
      <c r="W57" s="427" t="str">
        <f>IFERROR(IF(Z57="Разговор по телефону",VLOOKUP(CONCATENATE($G57,"-",$Q57,"-",$R57),'Sound files'!$A$2:$E$213,3,FALSE),IF(Z57="Встреча",IF(VALUE(R57)=0,VLOOKUP(CONCATENATE($G57,"-",$Q57,"-",$R57),'Video files'!$A$2:$D$73,4,FALSE),IF(VALUE(R57)=1,VLOOKUP(CONCATENATE($G57,"-",$Q57,"-",$R57),'Video files'!$B$2:$E$73,4,FALSE),"-")),"-")),"нет")</f>
        <v>E3_4_2_Final.webm</v>
      </c>
      <c r="X57" s="427"/>
      <c r="Y57" s="427"/>
      <c r="Z57" s="454" t="s">
        <v>137</v>
      </c>
      <c r="AA57" s="454"/>
      <c r="AB57" s="456"/>
      <c r="AC57" s="456"/>
      <c r="AD57" s="456"/>
      <c r="AE57" s="439"/>
      <c r="AF57" s="440"/>
      <c r="AG57" s="441"/>
      <c r="AH57" s="442"/>
      <c r="AI57" s="442"/>
      <c r="AJ57" s="442"/>
      <c r="AK57" s="443"/>
      <c r="AL57" s="439"/>
      <c r="AM57" s="442"/>
      <c r="AN57" s="442"/>
      <c r="AO57" s="442"/>
      <c r="AP57" s="442"/>
      <c r="AQ57" s="442"/>
      <c r="AR57" s="443"/>
      <c r="AS57" s="441"/>
      <c r="AT57" s="442"/>
      <c r="AU57" s="442"/>
      <c r="AV57" s="442"/>
      <c r="AW57" s="442"/>
      <c r="AX57" s="442"/>
      <c r="AY57" s="442"/>
      <c r="AZ57" s="443"/>
      <c r="BA57" s="444"/>
      <c r="BB57" s="444"/>
      <c r="BC57" s="444"/>
      <c r="BD57" s="444"/>
      <c r="BE57" s="445"/>
      <c r="BF57" s="332"/>
      <c r="BG57" s="332"/>
      <c r="BH57" s="332"/>
      <c r="BI57" s="332"/>
      <c r="BJ57" s="338"/>
      <c r="BK57" s="336"/>
      <c r="BL57" s="337"/>
      <c r="BM57" s="332"/>
      <c r="BN57" s="332"/>
      <c r="BO57" s="445"/>
      <c r="BP57" s="332"/>
      <c r="BQ57" s="332"/>
      <c r="BR57" s="332"/>
      <c r="BS57" s="338"/>
      <c r="BT57" s="332"/>
      <c r="BU57" s="332"/>
      <c r="BV57" s="332"/>
      <c r="BW57" s="445"/>
      <c r="BX57" s="336"/>
      <c r="BY57" s="337"/>
      <c r="BZ57" s="332"/>
      <c r="CA57" s="338"/>
      <c r="CB57" s="445"/>
      <c r="CC57" s="332"/>
      <c r="CD57" s="339"/>
      <c r="CE57" s="337"/>
      <c r="CF57" s="338"/>
      <c r="CG57" s="445"/>
      <c r="CH57" s="332"/>
      <c r="CI57" s="332"/>
      <c r="CJ57" s="337"/>
      <c r="CK57" s="332"/>
      <c r="CL57" s="332"/>
      <c r="CM57" s="445"/>
      <c r="CN57" s="332"/>
      <c r="CO57" s="332"/>
      <c r="CP57" s="332"/>
      <c r="CQ57" s="339"/>
      <c r="CR57" s="445"/>
      <c r="CS57" s="332"/>
      <c r="CT57" s="336"/>
      <c r="CU57" s="337"/>
      <c r="CV57" s="332"/>
      <c r="CW57" s="332"/>
      <c r="CX57" s="338"/>
      <c r="CY57" s="338"/>
      <c r="CZ57" s="338"/>
      <c r="DA57" s="336"/>
      <c r="DB57" s="337"/>
      <c r="DC57" s="339"/>
      <c r="DD57" s="445"/>
      <c r="DE57" s="337"/>
      <c r="DF57" s="446"/>
      <c r="DG57" s="332"/>
      <c r="DH57" s="338"/>
      <c r="DI57" s="337"/>
      <c r="DJ57" s="445"/>
      <c r="DK57" s="337"/>
      <c r="DL57" s="332"/>
      <c r="DM57" s="338"/>
      <c r="DN57" s="445"/>
      <c r="DO57" s="332"/>
      <c r="DP57" s="1242"/>
      <c r="DQ57" s="337"/>
      <c r="DR57" s="445"/>
      <c r="DS57" s="332"/>
      <c r="DT57" s="337"/>
      <c r="DU57" s="337"/>
      <c r="DV57" s="339"/>
      <c r="DW57" s="336"/>
      <c r="DX57" s="104"/>
    </row>
    <row r="58" spans="1:128" ht="63" x14ac:dyDescent="0.25">
      <c r="A58" s="103">
        <v>305</v>
      </c>
      <c r="B58" s="103"/>
      <c r="C58" s="103" t="s">
        <v>112</v>
      </c>
      <c r="D58" s="103" t="s">
        <v>1916</v>
      </c>
      <c r="E58" s="103"/>
      <c r="F58" s="103"/>
      <c r="G58" s="311" t="s">
        <v>170</v>
      </c>
      <c r="H58" s="419" t="s">
        <v>444</v>
      </c>
      <c r="I58" s="313"/>
      <c r="J58" s="314"/>
      <c r="K58" s="448">
        <v>25</v>
      </c>
      <c r="L58" s="448" t="s">
        <v>8</v>
      </c>
      <c r="M58" s="249"/>
      <c r="N58" s="449">
        <v>1</v>
      </c>
      <c r="O58" s="449" t="s">
        <v>4</v>
      </c>
      <c r="P58" s="249"/>
      <c r="Q58" s="249">
        <v>1</v>
      </c>
      <c r="R58" s="249">
        <v>0</v>
      </c>
      <c r="S58" s="358" t="s">
        <v>445</v>
      </c>
      <c r="T58" s="576"/>
      <c r="U58" s="450" t="s">
        <v>93</v>
      </c>
      <c r="V58" s="311" t="s">
        <v>80</v>
      </c>
      <c r="W58" s="198" t="str">
        <f>IFERROR(IF(Z58="Разговор по телефону",VLOOKUP(CONCATENATE($G58,"-",$Q58,"-",$R58),'Sound files'!$A$2:$E$213,3,FALSE),IF(Z58="Встреча",IF(VALUE(R58)=0,VLOOKUP(CONCATENATE($G58,"-",$Q58,"-",$R58),'Video files'!$A$2:$D$73,4,FALSE),IF(VALUE(R58)=1,VLOOKUP(CONCATENATE($G58,"-",$Q58,"-",$R58),'Video files'!$B$2:$E$73,4,FALSE),"-")),"-")),"нет")</f>
        <v>E3_3_1_Final.webm</v>
      </c>
      <c r="X58" s="198"/>
      <c r="Y58" s="198"/>
      <c r="Z58" s="448" t="s">
        <v>137</v>
      </c>
      <c r="AA58" s="448"/>
      <c r="AB58" s="450"/>
      <c r="AC58" s="450"/>
      <c r="AD58" s="450"/>
      <c r="AE58" s="439"/>
      <c r="AF58" s="440"/>
      <c r="AG58" s="441"/>
      <c r="AH58" s="442"/>
      <c r="AI58" s="442"/>
      <c r="AJ58" s="442"/>
      <c r="AK58" s="443"/>
      <c r="AL58" s="439"/>
      <c r="AM58" s="442"/>
      <c r="AN58" s="442"/>
      <c r="AO58" s="442"/>
      <c r="AP58" s="442"/>
      <c r="AQ58" s="442"/>
      <c r="AR58" s="443"/>
      <c r="AS58" s="441"/>
      <c r="AT58" s="442"/>
      <c r="AU58" s="442"/>
      <c r="AV58" s="442"/>
      <c r="AW58" s="442"/>
      <c r="AX58" s="442"/>
      <c r="AY58" s="442"/>
      <c r="AZ58" s="443"/>
      <c r="BA58" s="444"/>
      <c r="BB58" s="444"/>
      <c r="BC58" s="444"/>
      <c r="BD58" s="444"/>
      <c r="BE58" s="445"/>
      <c r="BF58" s="332"/>
      <c r="BG58" s="332"/>
      <c r="BH58" s="332"/>
      <c r="BI58" s="332"/>
      <c r="BJ58" s="338"/>
      <c r="BK58" s="336"/>
      <c r="BL58" s="337"/>
      <c r="BM58" s="332"/>
      <c r="BN58" s="332"/>
      <c r="BO58" s="445"/>
      <c r="BP58" s="332"/>
      <c r="BQ58" s="332"/>
      <c r="BR58" s="332"/>
      <c r="BS58" s="338"/>
      <c r="BT58" s="332"/>
      <c r="BU58" s="332"/>
      <c r="BV58" s="332"/>
      <c r="BW58" s="445"/>
      <c r="BX58" s="336"/>
      <c r="BY58" s="337"/>
      <c r="BZ58" s="332"/>
      <c r="CA58" s="338"/>
      <c r="CB58" s="445"/>
      <c r="CC58" s="332"/>
      <c r="CD58" s="339"/>
      <c r="CE58" s="337"/>
      <c r="CF58" s="338"/>
      <c r="CG58" s="445"/>
      <c r="CH58" s="332"/>
      <c r="CI58" s="332"/>
      <c r="CJ58" s="337"/>
      <c r="CK58" s="332"/>
      <c r="CL58" s="332"/>
      <c r="CM58" s="445"/>
      <c r="CN58" s="332"/>
      <c r="CO58" s="332"/>
      <c r="CP58" s="332"/>
      <c r="CQ58" s="339"/>
      <c r="CR58" s="445"/>
      <c r="CS58" s="332"/>
      <c r="CT58" s="336"/>
      <c r="CU58" s="337"/>
      <c r="CV58" s="332"/>
      <c r="CW58" s="332"/>
      <c r="CX58" s="338"/>
      <c r="CY58" s="338"/>
      <c r="CZ58" s="338"/>
      <c r="DA58" s="336"/>
      <c r="DB58" s="337"/>
      <c r="DC58" s="339"/>
      <c r="DD58" s="445"/>
      <c r="DE58" s="337"/>
      <c r="DF58" s="446"/>
      <c r="DG58" s="332"/>
      <c r="DH58" s="338"/>
      <c r="DI58" s="337"/>
      <c r="DJ58" s="445"/>
      <c r="DK58" s="337"/>
      <c r="DL58" s="332"/>
      <c r="DM58" s="338"/>
      <c r="DN58" s="445"/>
      <c r="DO58" s="332"/>
      <c r="DP58" s="1242"/>
      <c r="DQ58" s="337"/>
      <c r="DR58" s="445"/>
      <c r="DS58" s="332"/>
      <c r="DT58" s="337"/>
      <c r="DU58" s="337"/>
      <c r="DV58" s="339"/>
      <c r="DW58" s="336"/>
      <c r="DX58" s="103"/>
    </row>
    <row r="59" spans="1:128" ht="31.5" x14ac:dyDescent="0.25">
      <c r="A59" s="104">
        <v>306</v>
      </c>
      <c r="B59" s="104"/>
      <c r="C59" s="104" t="s">
        <v>112</v>
      </c>
      <c r="D59" s="104" t="s">
        <v>1916</v>
      </c>
      <c r="E59" s="104"/>
      <c r="F59" s="104"/>
      <c r="G59" s="318" t="s">
        <v>170</v>
      </c>
      <c r="H59" s="296" t="s">
        <v>444</v>
      </c>
      <c r="I59" s="320"/>
      <c r="J59" s="321"/>
      <c r="K59" s="451">
        <v>1</v>
      </c>
      <c r="L59" s="451" t="s">
        <v>4</v>
      </c>
      <c r="M59" s="231"/>
      <c r="N59" s="452">
        <v>25</v>
      </c>
      <c r="O59" s="452" t="s">
        <v>8</v>
      </c>
      <c r="P59" s="231"/>
      <c r="Q59" s="231">
        <v>1</v>
      </c>
      <c r="R59" s="231">
        <v>1</v>
      </c>
      <c r="S59" s="298" t="s">
        <v>446</v>
      </c>
      <c r="T59" s="574"/>
      <c r="U59" s="453" t="s">
        <v>89</v>
      </c>
      <c r="V59" s="318" t="s">
        <v>81</v>
      </c>
      <c r="W59" s="197" t="str">
        <f>IFERROR(IF(Z59="Разговор по телефону",VLOOKUP(CONCATENATE($G59,"-",$Q59,"-",$R59),'Sound files'!$A$2:$E$213,3,FALSE),IF(Z59="Встреча",IF(VALUE(R59)=0,VLOOKUP(CONCATENATE($G59,"-",$Q59,"-",$R59),'Video files'!$A$2:$D$73,4,FALSE),IF(VALUE(R59)=1,VLOOKUP(CONCATENATE($G59,"-",$Q59,"-",$R59),'Video files'!$B$2:$E$73,4,FALSE),"-")),"-")),"нет")</f>
        <v>E3_3_1_Final.jpeg</v>
      </c>
      <c r="X59" s="197"/>
      <c r="Y59" s="197"/>
      <c r="Z59" s="451" t="s">
        <v>137</v>
      </c>
      <c r="AA59" s="451"/>
      <c r="AB59" s="453"/>
      <c r="AC59" s="453"/>
      <c r="AD59" s="453"/>
      <c r="AE59" s="439"/>
      <c r="AF59" s="440"/>
      <c r="AG59" s="441"/>
      <c r="AH59" s="442"/>
      <c r="AI59" s="442"/>
      <c r="AJ59" s="442"/>
      <c r="AK59" s="443"/>
      <c r="AL59" s="439"/>
      <c r="AM59" s="442"/>
      <c r="AN59" s="442"/>
      <c r="AO59" s="442"/>
      <c r="AP59" s="442"/>
      <c r="AQ59" s="442"/>
      <c r="AR59" s="443"/>
      <c r="AS59" s="441"/>
      <c r="AT59" s="442"/>
      <c r="AU59" s="442"/>
      <c r="AV59" s="442"/>
      <c r="AW59" s="442"/>
      <c r="AX59" s="442"/>
      <c r="AY59" s="442"/>
      <c r="AZ59" s="443"/>
      <c r="BA59" s="444"/>
      <c r="BB59" s="444"/>
      <c r="BC59" s="444"/>
      <c r="BD59" s="444"/>
      <c r="BE59" s="445"/>
      <c r="BF59" s="332"/>
      <c r="BG59" s="332"/>
      <c r="BH59" s="332"/>
      <c r="BI59" s="332"/>
      <c r="BJ59" s="338"/>
      <c r="BK59" s="336"/>
      <c r="BL59" s="337"/>
      <c r="BM59" s="332"/>
      <c r="BN59" s="332"/>
      <c r="BO59" s="445"/>
      <c r="BP59" s="332"/>
      <c r="BQ59" s="332"/>
      <c r="BR59" s="332"/>
      <c r="BS59" s="338"/>
      <c r="BT59" s="332"/>
      <c r="BU59" s="332"/>
      <c r="BV59" s="332"/>
      <c r="BW59" s="445"/>
      <c r="BX59" s="336"/>
      <c r="BY59" s="337"/>
      <c r="BZ59" s="332"/>
      <c r="CA59" s="338"/>
      <c r="CB59" s="445"/>
      <c r="CC59" s="332"/>
      <c r="CD59" s="339"/>
      <c r="CE59" s="337"/>
      <c r="CF59" s="338"/>
      <c r="CG59" s="445"/>
      <c r="CH59" s="332"/>
      <c r="CI59" s="332"/>
      <c r="CJ59" s="337"/>
      <c r="CK59" s="332"/>
      <c r="CL59" s="332"/>
      <c r="CM59" s="445"/>
      <c r="CN59" s="332"/>
      <c r="CO59" s="332"/>
      <c r="CP59" s="332"/>
      <c r="CQ59" s="339"/>
      <c r="CR59" s="445"/>
      <c r="CS59" s="332"/>
      <c r="CT59" s="336"/>
      <c r="CU59" s="337"/>
      <c r="CV59" s="332"/>
      <c r="CW59" s="332"/>
      <c r="CX59" s="338"/>
      <c r="CY59" s="338"/>
      <c r="CZ59" s="338"/>
      <c r="DA59" s="336"/>
      <c r="DB59" s="337"/>
      <c r="DC59" s="339"/>
      <c r="DD59" s="445"/>
      <c r="DE59" s="337"/>
      <c r="DF59" s="446"/>
      <c r="DG59" s="332"/>
      <c r="DH59" s="338"/>
      <c r="DI59" s="337"/>
      <c r="DJ59" s="445"/>
      <c r="DK59" s="337"/>
      <c r="DL59" s="332"/>
      <c r="DM59" s="338"/>
      <c r="DN59" s="445"/>
      <c r="DO59" s="332"/>
      <c r="DP59" s="1242"/>
      <c r="DQ59" s="337"/>
      <c r="DR59" s="445"/>
      <c r="DS59" s="332"/>
      <c r="DT59" s="337"/>
      <c r="DU59" s="337"/>
      <c r="DV59" s="339"/>
      <c r="DW59" s="336"/>
      <c r="DX59" s="104"/>
    </row>
    <row r="60" spans="1:128" ht="31.5" x14ac:dyDescent="0.25">
      <c r="A60" s="104">
        <v>307</v>
      </c>
      <c r="B60" s="104"/>
      <c r="C60" s="104" t="s">
        <v>112</v>
      </c>
      <c r="D60" s="104" t="s">
        <v>1916</v>
      </c>
      <c r="E60" s="104"/>
      <c r="F60" s="104"/>
      <c r="G60" s="318" t="s">
        <v>170</v>
      </c>
      <c r="H60" s="296" t="s">
        <v>444</v>
      </c>
      <c r="I60" s="320"/>
      <c r="J60" s="321"/>
      <c r="K60" s="231">
        <v>1</v>
      </c>
      <c r="L60" s="231" t="s">
        <v>4</v>
      </c>
      <c r="M60" s="231"/>
      <c r="N60" s="322">
        <v>25</v>
      </c>
      <c r="O60" s="322" t="s">
        <v>8</v>
      </c>
      <c r="P60" s="322"/>
      <c r="Q60" s="322">
        <v>1</v>
      </c>
      <c r="R60" s="322">
        <v>2</v>
      </c>
      <c r="S60" s="298" t="s">
        <v>441</v>
      </c>
      <c r="T60" s="574"/>
      <c r="U60" s="233" t="s">
        <v>89</v>
      </c>
      <c r="V60" s="318" t="s">
        <v>171</v>
      </c>
      <c r="W60" s="190" t="str">
        <f>IFERROR(IF(Z60="Разговор по телефону",VLOOKUP(CONCATENATE($G60,"-",$Q60,"-",$R60),'Sound files'!$A$2:$E$213,3,FALSE),IF(Z60="Встреча",IF(VALUE(R60)=0,VLOOKUP(CONCATENATE($G60,"-",$Q60,"-",$R60),'Video files'!$A$2:$D$73,4,FALSE),IF(VALUE(R60)=1,VLOOKUP(CONCATENATE($G60,"-",$Q60,"-",$R60),'Video files'!$B$2:$E$73,4,FALSE),"-")),"-")),"нет")</f>
        <v>-</v>
      </c>
      <c r="X60" s="190"/>
      <c r="Y60" s="190"/>
      <c r="Z60" s="231" t="s">
        <v>137</v>
      </c>
      <c r="AA60" s="231"/>
      <c r="AB60" s="233"/>
      <c r="AC60" s="233"/>
      <c r="AD60" s="233"/>
      <c r="AE60" s="324"/>
      <c r="AF60" s="325"/>
      <c r="AG60" s="326"/>
      <c r="AH60" s="327"/>
      <c r="AI60" s="327"/>
      <c r="AJ60" s="327"/>
      <c r="AK60" s="328"/>
      <c r="AL60" s="324"/>
      <c r="AM60" s="327"/>
      <c r="AN60" s="327"/>
      <c r="AO60" s="327"/>
      <c r="AP60" s="327"/>
      <c r="AQ60" s="327"/>
      <c r="AR60" s="328"/>
      <c r="AS60" s="326"/>
      <c r="AT60" s="327"/>
      <c r="AU60" s="327"/>
      <c r="AV60" s="327"/>
      <c r="AW60" s="327"/>
      <c r="AX60" s="327"/>
      <c r="AY60" s="327"/>
      <c r="AZ60" s="328"/>
      <c r="BA60" s="329"/>
      <c r="BB60" s="329"/>
      <c r="BC60" s="329"/>
      <c r="BD60" s="329"/>
      <c r="BE60" s="330"/>
      <c r="BF60" s="331"/>
      <c r="BG60" s="331"/>
      <c r="BH60" s="332"/>
      <c r="BI60" s="331"/>
      <c r="BJ60" s="333"/>
      <c r="BK60" s="334"/>
      <c r="BL60" s="335"/>
      <c r="BM60" s="331"/>
      <c r="BN60" s="331"/>
      <c r="BO60" s="330"/>
      <c r="BP60" s="331"/>
      <c r="BQ60" s="331"/>
      <c r="BR60" s="331"/>
      <c r="BS60" s="333"/>
      <c r="BT60" s="331"/>
      <c r="BU60" s="331"/>
      <c r="BV60" s="331"/>
      <c r="BW60" s="330"/>
      <c r="BX60" s="334"/>
      <c r="BY60" s="337"/>
      <c r="BZ60" s="332"/>
      <c r="CA60" s="338"/>
      <c r="CB60" s="330"/>
      <c r="CC60" s="331"/>
      <c r="CD60" s="339"/>
      <c r="CE60" s="335"/>
      <c r="CF60" s="333"/>
      <c r="CG60" s="330"/>
      <c r="CH60" s="332"/>
      <c r="CI60" s="332"/>
      <c r="CJ60" s="335"/>
      <c r="CK60" s="331"/>
      <c r="CL60" s="331"/>
      <c r="CM60" s="330"/>
      <c r="CN60" s="331"/>
      <c r="CO60" s="332"/>
      <c r="CP60" s="331"/>
      <c r="CQ60" s="339"/>
      <c r="CR60" s="330"/>
      <c r="CS60" s="331"/>
      <c r="CT60" s="334"/>
      <c r="CU60" s="335"/>
      <c r="CV60" s="331"/>
      <c r="CW60" s="331"/>
      <c r="CX60" s="333"/>
      <c r="CY60" s="333"/>
      <c r="CZ60" s="333"/>
      <c r="DA60" s="334"/>
      <c r="DB60" s="335"/>
      <c r="DC60" s="340"/>
      <c r="DD60" s="330"/>
      <c r="DE60" s="335"/>
      <c r="DF60" s="341"/>
      <c r="DG60" s="331"/>
      <c r="DH60" s="333"/>
      <c r="DI60" s="335"/>
      <c r="DJ60" s="330"/>
      <c r="DK60" s="335"/>
      <c r="DL60" s="331"/>
      <c r="DM60" s="333"/>
      <c r="DN60" s="330"/>
      <c r="DO60" s="331"/>
      <c r="DP60" s="1242"/>
      <c r="DQ60" s="337"/>
      <c r="DR60" s="330"/>
      <c r="DS60" s="331"/>
      <c r="DT60" s="335"/>
      <c r="DU60" s="335"/>
      <c r="DV60" s="340"/>
      <c r="DW60" s="334"/>
      <c r="DX60" s="104"/>
    </row>
    <row r="61" spans="1:128" ht="31.5" x14ac:dyDescent="0.25">
      <c r="A61" s="104">
        <v>308</v>
      </c>
      <c r="B61" s="104"/>
      <c r="C61" s="104" t="s">
        <v>112</v>
      </c>
      <c r="D61" s="104" t="s">
        <v>1916</v>
      </c>
      <c r="E61" s="104"/>
      <c r="F61" s="104"/>
      <c r="G61" s="318" t="s">
        <v>170</v>
      </c>
      <c r="H61" s="296" t="s">
        <v>444</v>
      </c>
      <c r="I61" s="320"/>
      <c r="J61" s="321"/>
      <c r="K61" s="231">
        <v>1</v>
      </c>
      <c r="L61" s="231" t="s">
        <v>4</v>
      </c>
      <c r="M61" s="231"/>
      <c r="N61" s="322">
        <v>25</v>
      </c>
      <c r="O61" s="322" t="s">
        <v>8</v>
      </c>
      <c r="P61" s="322"/>
      <c r="Q61" s="322">
        <v>1</v>
      </c>
      <c r="R61" s="322">
        <v>3</v>
      </c>
      <c r="S61" s="298" t="s">
        <v>442</v>
      </c>
      <c r="T61" s="574"/>
      <c r="U61" s="233" t="s">
        <v>93</v>
      </c>
      <c r="V61" s="318" t="s">
        <v>80</v>
      </c>
      <c r="W61" s="190" t="str">
        <f>IFERROR(IF(Z61="Разговор по телефону",VLOOKUP(CONCATENATE($G61,"-",$Q61,"-",$R61),'Sound files'!$A$2:$E$213,3,FALSE),IF(Z61="Встреча",IF(VALUE(R61)=0,VLOOKUP(CONCATENATE($G61,"-",$Q61,"-",$R61),'Video files'!$A$2:$D$73,4,FALSE),IF(VALUE(R61)=1,VLOOKUP(CONCATENATE($G61,"-",$Q61,"-",$R61),'Video files'!$B$2:$E$73,4,FALSE),"-")),"-")),"нет")</f>
        <v>-</v>
      </c>
      <c r="X61" s="190"/>
      <c r="Y61" s="190"/>
      <c r="Z61" s="231" t="s">
        <v>137</v>
      </c>
      <c r="AA61" s="231"/>
      <c r="AB61" s="233"/>
      <c r="AC61" s="233"/>
      <c r="AD61" s="233"/>
      <c r="AE61" s="324"/>
      <c r="AF61" s="325"/>
      <c r="AG61" s="326"/>
      <c r="AH61" s="327"/>
      <c r="AI61" s="327"/>
      <c r="AJ61" s="327"/>
      <c r="AK61" s="328"/>
      <c r="AL61" s="324"/>
      <c r="AM61" s="327"/>
      <c r="AN61" s="327"/>
      <c r="AO61" s="327"/>
      <c r="AP61" s="327"/>
      <c r="AQ61" s="327"/>
      <c r="AR61" s="328"/>
      <c r="AS61" s="326"/>
      <c r="AT61" s="327"/>
      <c r="AU61" s="327"/>
      <c r="AV61" s="327"/>
      <c r="AW61" s="327"/>
      <c r="AX61" s="327"/>
      <c r="AY61" s="327"/>
      <c r="AZ61" s="328"/>
      <c r="BA61" s="329"/>
      <c r="BB61" s="329"/>
      <c r="BC61" s="329"/>
      <c r="BD61" s="329"/>
      <c r="BE61" s="330"/>
      <c r="BF61" s="331"/>
      <c r="BG61" s="331"/>
      <c r="BH61" s="332"/>
      <c r="BI61" s="331"/>
      <c r="BJ61" s="333"/>
      <c r="BK61" s="334"/>
      <c r="BL61" s="335"/>
      <c r="BM61" s="331"/>
      <c r="BN61" s="331"/>
      <c r="BO61" s="330"/>
      <c r="BP61" s="331"/>
      <c r="BQ61" s="331"/>
      <c r="BR61" s="331"/>
      <c r="BS61" s="333"/>
      <c r="BT61" s="331"/>
      <c r="BU61" s="331"/>
      <c r="BV61" s="331"/>
      <c r="BW61" s="330"/>
      <c r="BX61" s="334"/>
      <c r="BY61" s="337"/>
      <c r="BZ61" s="332"/>
      <c r="CA61" s="338"/>
      <c r="CB61" s="330"/>
      <c r="CC61" s="331"/>
      <c r="CD61" s="339"/>
      <c r="CE61" s="335"/>
      <c r="CF61" s="333"/>
      <c r="CG61" s="330"/>
      <c r="CH61" s="332"/>
      <c r="CI61" s="332"/>
      <c r="CJ61" s="335"/>
      <c r="CK61" s="331"/>
      <c r="CL61" s="331"/>
      <c r="CM61" s="330"/>
      <c r="CN61" s="331"/>
      <c r="CO61" s="332"/>
      <c r="CP61" s="331"/>
      <c r="CQ61" s="339"/>
      <c r="CR61" s="330"/>
      <c r="CS61" s="331"/>
      <c r="CT61" s="334"/>
      <c r="CU61" s="335"/>
      <c r="CV61" s="331"/>
      <c r="CW61" s="331"/>
      <c r="CX61" s="333"/>
      <c r="CY61" s="333"/>
      <c r="CZ61" s="333"/>
      <c r="DA61" s="334"/>
      <c r="DB61" s="335"/>
      <c r="DC61" s="340"/>
      <c r="DD61" s="330"/>
      <c r="DE61" s="335"/>
      <c r="DF61" s="341"/>
      <c r="DG61" s="331"/>
      <c r="DH61" s="333"/>
      <c r="DI61" s="335"/>
      <c r="DJ61" s="330"/>
      <c r="DK61" s="335"/>
      <c r="DL61" s="331"/>
      <c r="DM61" s="333"/>
      <c r="DN61" s="330"/>
      <c r="DO61" s="331"/>
      <c r="DP61" s="1242"/>
      <c r="DQ61" s="337"/>
      <c r="DR61" s="330"/>
      <c r="DS61" s="331"/>
      <c r="DT61" s="335"/>
      <c r="DU61" s="335"/>
      <c r="DV61" s="340"/>
      <c r="DW61" s="334"/>
      <c r="DX61" s="104"/>
    </row>
    <row r="62" spans="1:128" ht="32.25" thickBot="1" x14ac:dyDescent="0.3">
      <c r="A62" s="111">
        <v>309</v>
      </c>
      <c r="B62" s="111"/>
      <c r="C62" s="111" t="s">
        <v>112</v>
      </c>
      <c r="D62" s="111" t="s">
        <v>1916</v>
      </c>
      <c r="E62" s="111"/>
      <c r="F62" s="111"/>
      <c r="G62" s="430" t="s">
        <v>170</v>
      </c>
      <c r="H62" s="457" t="s">
        <v>444</v>
      </c>
      <c r="I62" s="431"/>
      <c r="J62" s="432"/>
      <c r="K62" s="433">
        <v>25</v>
      </c>
      <c r="L62" s="433" t="s">
        <v>8</v>
      </c>
      <c r="M62" s="433"/>
      <c r="N62" s="434">
        <v>1</v>
      </c>
      <c r="O62" s="434" t="s">
        <v>4</v>
      </c>
      <c r="P62" s="434"/>
      <c r="Q62" s="434">
        <v>2</v>
      </c>
      <c r="R62" s="434">
        <v>0</v>
      </c>
      <c r="S62" s="435" t="s">
        <v>447</v>
      </c>
      <c r="T62" s="580"/>
      <c r="U62" s="436" t="s">
        <v>89</v>
      </c>
      <c r="V62" s="430" t="s">
        <v>81</v>
      </c>
      <c r="W62" s="458" t="str">
        <f>IFERROR(IF(Z62="Разговор по телефону",VLOOKUP(CONCATENATE($G62,"-",$Q62,"-",$R62),'Sound files'!$A$2:$E$213,3,FALSE),IF(Z62="Встреча",IF(VALUE(R62)=0,VLOOKUP(CONCATENATE($G62,"-",$Q62,"-",$R62),'Video files'!$A$2:$D$73,4,FALSE),IF(VALUE(R62)=1,VLOOKUP(CONCATENATE($G62,"-",$Q62,"-",$R62),'Video files'!$B$2:$E$73,4,FALSE),"-")),"-")),"нет")</f>
        <v>E3_3_2_Final.webm</v>
      </c>
      <c r="X62" s="458"/>
      <c r="Y62" s="458"/>
      <c r="Z62" s="433" t="s">
        <v>137</v>
      </c>
      <c r="AA62" s="433"/>
      <c r="AB62" s="436"/>
      <c r="AC62" s="436"/>
      <c r="AD62" s="436"/>
      <c r="AE62" s="324"/>
      <c r="AF62" s="325"/>
      <c r="AG62" s="326"/>
      <c r="AH62" s="327"/>
      <c r="AI62" s="327"/>
      <c r="AJ62" s="327"/>
      <c r="AK62" s="328"/>
      <c r="AL62" s="324"/>
      <c r="AM62" s="327"/>
      <c r="AN62" s="327"/>
      <c r="AO62" s="327"/>
      <c r="AP62" s="327"/>
      <c r="AQ62" s="327"/>
      <c r="AR62" s="328"/>
      <c r="AS62" s="326"/>
      <c r="AT62" s="327"/>
      <c r="AU62" s="327"/>
      <c r="AV62" s="327"/>
      <c r="AW62" s="327"/>
      <c r="AX62" s="327"/>
      <c r="AY62" s="327"/>
      <c r="AZ62" s="328"/>
      <c r="BA62" s="329"/>
      <c r="BB62" s="329"/>
      <c r="BC62" s="329"/>
      <c r="BD62" s="329"/>
      <c r="BE62" s="330"/>
      <c r="BF62" s="331"/>
      <c r="BG62" s="331"/>
      <c r="BH62" s="332"/>
      <c r="BI62" s="331"/>
      <c r="BJ62" s="333"/>
      <c r="BK62" s="334"/>
      <c r="BL62" s="335"/>
      <c r="BM62" s="331"/>
      <c r="BN62" s="331"/>
      <c r="BO62" s="330"/>
      <c r="BP62" s="331"/>
      <c r="BQ62" s="331"/>
      <c r="BR62" s="331"/>
      <c r="BS62" s="333"/>
      <c r="BT62" s="331"/>
      <c r="BU62" s="331"/>
      <c r="BV62" s="331"/>
      <c r="BW62" s="330"/>
      <c r="BX62" s="334"/>
      <c r="BY62" s="337"/>
      <c r="BZ62" s="332"/>
      <c r="CA62" s="338"/>
      <c r="CB62" s="330"/>
      <c r="CC62" s="331"/>
      <c r="CD62" s="339"/>
      <c r="CE62" s="335"/>
      <c r="CF62" s="333"/>
      <c r="CG62" s="330"/>
      <c r="CH62" s="332"/>
      <c r="CI62" s="332"/>
      <c r="CJ62" s="335"/>
      <c r="CK62" s="331"/>
      <c r="CL62" s="331"/>
      <c r="CM62" s="330"/>
      <c r="CN62" s="331"/>
      <c r="CO62" s="332"/>
      <c r="CP62" s="331"/>
      <c r="CQ62" s="339"/>
      <c r="CR62" s="330"/>
      <c r="CS62" s="331"/>
      <c r="CT62" s="334"/>
      <c r="CU62" s="335"/>
      <c r="CV62" s="331"/>
      <c r="CW62" s="331"/>
      <c r="CX62" s="333"/>
      <c r="CY62" s="333"/>
      <c r="CZ62" s="333"/>
      <c r="DA62" s="334"/>
      <c r="DB62" s="335"/>
      <c r="DC62" s="340"/>
      <c r="DD62" s="330"/>
      <c r="DE62" s="335"/>
      <c r="DF62" s="341"/>
      <c r="DG62" s="331"/>
      <c r="DH62" s="333"/>
      <c r="DI62" s="335"/>
      <c r="DJ62" s="330"/>
      <c r="DK62" s="335"/>
      <c r="DL62" s="331"/>
      <c r="DM62" s="333"/>
      <c r="DN62" s="330"/>
      <c r="DO62" s="331"/>
      <c r="DP62" s="1242"/>
      <c r="DQ62" s="337"/>
      <c r="DR62" s="330"/>
      <c r="DS62" s="331"/>
      <c r="DT62" s="335"/>
      <c r="DU62" s="335"/>
      <c r="DV62" s="340"/>
      <c r="DW62" s="334"/>
      <c r="DX62" s="111"/>
    </row>
    <row r="63" spans="1:128" ht="79.5" thickTop="1" x14ac:dyDescent="0.25">
      <c r="A63" s="103">
        <v>394</v>
      </c>
      <c r="B63" s="103"/>
      <c r="C63" s="103" t="s">
        <v>119</v>
      </c>
      <c r="D63" s="103" t="s">
        <v>3077</v>
      </c>
      <c r="E63" s="103"/>
      <c r="F63" s="103"/>
      <c r="G63" s="311" t="s">
        <v>119</v>
      </c>
      <c r="H63" s="419" t="s">
        <v>363</v>
      </c>
      <c r="I63" s="313">
        <v>0.4236111111111111</v>
      </c>
      <c r="J63" s="314"/>
      <c r="K63" s="315">
        <v>2</v>
      </c>
      <c r="L63" s="315" t="s">
        <v>82</v>
      </c>
      <c r="M63" s="249"/>
      <c r="N63" s="315">
        <v>1</v>
      </c>
      <c r="O63" s="315" t="s">
        <v>4</v>
      </c>
      <c r="P63" s="315"/>
      <c r="Q63" s="315">
        <v>1</v>
      </c>
      <c r="R63" s="315">
        <v>0</v>
      </c>
      <c r="S63" s="358" t="s">
        <v>448</v>
      </c>
      <c r="T63" s="576"/>
      <c r="U63" s="251" t="s">
        <v>93</v>
      </c>
      <c r="V63" s="311" t="s">
        <v>80</v>
      </c>
      <c r="W63" s="189" t="str">
        <f>IFERROR(IF(Z63="Разговор по телефону",VLOOKUP(CONCATENATE($G63,"-",$Q63,"-",$R63),'Sound files'!$A$2:$E$213,3,FALSE),IF(Z63="Встреча",IF(VALUE(R63)=0,VLOOKUP(CONCATENATE($G63,"-",$Q63,"-",$R63),'Video files'!$A$2:$D$73,4,FALSE),IF(VALUE(R63)=1,VLOOKUP(CONCATENATE($G63,"-",$Q63,"-",$R63),'Video files'!$B$2:$E$73,4,FALSE),"-")),"-")),"нет")</f>
        <v>E11_1.wav</v>
      </c>
      <c r="X63" s="189"/>
      <c r="Y63" s="189"/>
      <c r="Z63" s="249" t="s">
        <v>134</v>
      </c>
      <c r="AA63" s="249"/>
      <c r="AB63" s="251"/>
      <c r="AC63" s="251"/>
      <c r="AD63" s="251"/>
      <c r="AE63" s="324"/>
      <c r="AF63" s="325"/>
      <c r="AG63" s="326"/>
      <c r="AH63" s="327"/>
      <c r="AI63" s="327"/>
      <c r="AJ63" s="327"/>
      <c r="AK63" s="328"/>
      <c r="AL63" s="324"/>
      <c r="AM63" s="327"/>
      <c r="AN63" s="327"/>
      <c r="AO63" s="327"/>
      <c r="AP63" s="327"/>
      <c r="AQ63" s="327"/>
      <c r="AR63" s="328"/>
      <c r="AS63" s="326"/>
      <c r="AT63" s="327"/>
      <c r="AU63" s="327"/>
      <c r="AV63" s="327"/>
      <c r="AW63" s="327"/>
      <c r="AX63" s="327"/>
      <c r="AY63" s="327"/>
      <c r="AZ63" s="328"/>
      <c r="BA63" s="329"/>
      <c r="BB63" s="329"/>
      <c r="BC63" s="329"/>
      <c r="BD63" s="329"/>
      <c r="BE63" s="330"/>
      <c r="BF63" s="331"/>
      <c r="BG63" s="331"/>
      <c r="BH63" s="332"/>
      <c r="BI63" s="331"/>
      <c r="BJ63" s="333"/>
      <c r="BK63" s="334"/>
      <c r="BL63" s="335"/>
      <c r="BM63" s="331"/>
      <c r="BN63" s="331"/>
      <c r="BO63" s="330"/>
      <c r="BP63" s="331"/>
      <c r="BQ63" s="331"/>
      <c r="BR63" s="331"/>
      <c r="BS63" s="333"/>
      <c r="BT63" s="331"/>
      <c r="BU63" s="331"/>
      <c r="BV63" s="331"/>
      <c r="BW63" s="330"/>
      <c r="BX63" s="334"/>
      <c r="BY63" s="337"/>
      <c r="BZ63" s="332"/>
      <c r="CA63" s="338"/>
      <c r="CB63" s="330"/>
      <c r="CC63" s="331"/>
      <c r="CD63" s="339"/>
      <c r="CE63" s="335"/>
      <c r="CF63" s="333"/>
      <c r="CG63" s="330"/>
      <c r="CH63" s="332"/>
      <c r="CI63" s="332"/>
      <c r="CJ63" s="335"/>
      <c r="CK63" s="331"/>
      <c r="CL63" s="331"/>
      <c r="CM63" s="330"/>
      <c r="CN63" s="331"/>
      <c r="CO63" s="332"/>
      <c r="CP63" s="331"/>
      <c r="CQ63" s="339"/>
      <c r="CR63" s="330"/>
      <c r="CS63" s="331"/>
      <c r="CT63" s="334"/>
      <c r="CU63" s="335"/>
      <c r="CV63" s="331"/>
      <c r="CW63" s="331"/>
      <c r="CX63" s="333"/>
      <c r="CY63" s="333"/>
      <c r="CZ63" s="333"/>
      <c r="DA63" s="334"/>
      <c r="DB63" s="335"/>
      <c r="DC63" s="340"/>
      <c r="DD63" s="330"/>
      <c r="DE63" s="335"/>
      <c r="DF63" s="341"/>
      <c r="DG63" s="331"/>
      <c r="DH63" s="333"/>
      <c r="DI63" s="335"/>
      <c r="DJ63" s="330"/>
      <c r="DK63" s="335"/>
      <c r="DL63" s="331"/>
      <c r="DM63" s="333"/>
      <c r="DN63" s="330"/>
      <c r="DO63" s="331"/>
      <c r="DP63" s="1242"/>
      <c r="DQ63" s="337"/>
      <c r="DR63" s="330"/>
      <c r="DS63" s="331"/>
      <c r="DT63" s="335"/>
      <c r="DU63" s="335"/>
      <c r="DV63" s="340"/>
      <c r="DW63" s="334"/>
      <c r="DX63" s="103"/>
    </row>
    <row r="64" spans="1:128" ht="47.25" x14ac:dyDescent="0.25">
      <c r="A64" s="104">
        <v>395</v>
      </c>
      <c r="B64" s="104"/>
      <c r="C64" s="104" t="s">
        <v>119</v>
      </c>
      <c r="D64" s="104" t="s">
        <v>1916</v>
      </c>
      <c r="E64" s="104"/>
      <c r="F64" s="104"/>
      <c r="G64" s="318" t="s">
        <v>119</v>
      </c>
      <c r="H64" s="296" t="s">
        <v>363</v>
      </c>
      <c r="I64" s="320"/>
      <c r="J64" s="321"/>
      <c r="K64" s="322">
        <v>1</v>
      </c>
      <c r="L64" s="322" t="s">
        <v>4</v>
      </c>
      <c r="M64" s="231"/>
      <c r="N64" s="322">
        <v>2</v>
      </c>
      <c r="O64" s="322" t="s">
        <v>82</v>
      </c>
      <c r="P64" s="322"/>
      <c r="Q64" s="322">
        <v>1</v>
      </c>
      <c r="R64" s="322">
        <v>1</v>
      </c>
      <c r="S64" s="298" t="s">
        <v>358</v>
      </c>
      <c r="T64" s="574"/>
      <c r="U64" s="233" t="s">
        <v>93</v>
      </c>
      <c r="V64" s="318" t="s">
        <v>80</v>
      </c>
      <c r="W64" s="190" t="str">
        <f>IFERROR(IF(Z64="Разговор по телефону",VLOOKUP(CONCATENATE($G64,"-",$Q64,"-",$R64),'Sound files'!$A$2:$E$213,3,FALSE),IF(Z64="Встреча",IF(VALUE(R64)=0,VLOOKUP(CONCATENATE($G64,"-",$Q64,"-",$R64),'Video files'!$A$2:$D$73,4,FALSE),IF(VALUE(R64)=1,VLOOKUP(CONCATENATE($G64,"-",$Q64,"-",$R64),'Video files'!$B$2:$E$73,4,FALSE),"-")),"-")),"нет")</f>
        <v>нет</v>
      </c>
      <c r="X64" s="190"/>
      <c r="Y64" s="190"/>
      <c r="Z64" s="231" t="s">
        <v>134</v>
      </c>
      <c r="AA64" s="231"/>
      <c r="AB64" s="233"/>
      <c r="AC64" s="233"/>
      <c r="AD64" s="233"/>
      <c r="AE64" s="324"/>
      <c r="AF64" s="325"/>
      <c r="AG64" s="326"/>
      <c r="AH64" s="327"/>
      <c r="AI64" s="327"/>
      <c r="AJ64" s="327"/>
      <c r="AK64" s="328"/>
      <c r="AL64" s="324"/>
      <c r="AM64" s="327"/>
      <c r="AN64" s="327"/>
      <c r="AO64" s="327"/>
      <c r="AP64" s="327"/>
      <c r="AQ64" s="327"/>
      <c r="AR64" s="328"/>
      <c r="AS64" s="326"/>
      <c r="AT64" s="327"/>
      <c r="AU64" s="327"/>
      <c r="AV64" s="327"/>
      <c r="AW64" s="327"/>
      <c r="AX64" s="327"/>
      <c r="AY64" s="327"/>
      <c r="AZ64" s="328"/>
      <c r="BA64" s="329"/>
      <c r="BB64" s="329"/>
      <c r="BC64" s="329"/>
      <c r="BD64" s="329"/>
      <c r="BE64" s="330"/>
      <c r="BF64" s="331"/>
      <c r="BG64" s="331"/>
      <c r="BH64" s="332"/>
      <c r="BI64" s="331"/>
      <c r="BJ64" s="333"/>
      <c r="BK64" s="334"/>
      <c r="BL64" s="335"/>
      <c r="BM64" s="331"/>
      <c r="BN64" s="331"/>
      <c r="BO64" s="330"/>
      <c r="BP64" s="331"/>
      <c r="BQ64" s="331"/>
      <c r="BR64" s="331"/>
      <c r="BS64" s="333"/>
      <c r="BT64" s="331"/>
      <c r="BU64" s="331"/>
      <c r="BV64" s="331"/>
      <c r="BW64" s="330"/>
      <c r="BX64" s="334"/>
      <c r="BY64" s="337"/>
      <c r="BZ64" s="332"/>
      <c r="CA64" s="338"/>
      <c r="CB64" s="330"/>
      <c r="CC64" s="331"/>
      <c r="CD64" s="339"/>
      <c r="CE64" s="335"/>
      <c r="CF64" s="333"/>
      <c r="CG64" s="330"/>
      <c r="CH64" s="332"/>
      <c r="CI64" s="332"/>
      <c r="CJ64" s="335"/>
      <c r="CK64" s="331"/>
      <c r="CL64" s="331"/>
      <c r="CM64" s="330"/>
      <c r="CN64" s="331"/>
      <c r="CO64" s="332"/>
      <c r="CP64" s="331"/>
      <c r="CQ64" s="339"/>
      <c r="CR64" s="330"/>
      <c r="CS64" s="331"/>
      <c r="CT64" s="334"/>
      <c r="CU64" s="335"/>
      <c r="CV64" s="331"/>
      <c r="CW64" s="331"/>
      <c r="CX64" s="333"/>
      <c r="CY64" s="333"/>
      <c r="CZ64" s="333"/>
      <c r="DA64" s="334"/>
      <c r="DB64" s="335"/>
      <c r="DC64" s="340"/>
      <c r="DD64" s="330"/>
      <c r="DE64" s="335"/>
      <c r="DF64" s="341"/>
      <c r="DG64" s="331"/>
      <c r="DH64" s="333"/>
      <c r="DI64" s="335"/>
      <c r="DJ64" s="330"/>
      <c r="DK64" s="335"/>
      <c r="DL64" s="331"/>
      <c r="DM64" s="333"/>
      <c r="DN64" s="330"/>
      <c r="DO64" s="331"/>
      <c r="DP64" s="1242"/>
      <c r="DQ64" s="337"/>
      <c r="DR64" s="330"/>
      <c r="DS64" s="331"/>
      <c r="DT64" s="335"/>
      <c r="DU64" s="335"/>
      <c r="DV64" s="340"/>
      <c r="DW64" s="334"/>
      <c r="DX64" s="104"/>
    </row>
    <row r="65" spans="1:128" ht="47.25" x14ac:dyDescent="0.25">
      <c r="A65" s="104">
        <v>396</v>
      </c>
      <c r="B65" s="104"/>
      <c r="C65" s="104" t="s">
        <v>119</v>
      </c>
      <c r="D65" s="104" t="s">
        <v>1916</v>
      </c>
      <c r="E65" s="104"/>
      <c r="F65" s="104"/>
      <c r="G65" s="318" t="s">
        <v>119</v>
      </c>
      <c r="H65" s="296" t="s">
        <v>363</v>
      </c>
      <c r="I65" s="320"/>
      <c r="J65" s="321"/>
      <c r="K65" s="322">
        <v>1</v>
      </c>
      <c r="L65" s="322" t="s">
        <v>4</v>
      </c>
      <c r="M65" s="231"/>
      <c r="N65" s="322">
        <v>2</v>
      </c>
      <c r="O65" s="322" t="s">
        <v>82</v>
      </c>
      <c r="P65" s="322"/>
      <c r="Q65" s="322">
        <v>1</v>
      </c>
      <c r="R65" s="322">
        <v>2</v>
      </c>
      <c r="S65" s="298" t="s">
        <v>359</v>
      </c>
      <c r="T65" s="574"/>
      <c r="U65" s="233" t="s">
        <v>93</v>
      </c>
      <c r="V65" s="318" t="s">
        <v>80</v>
      </c>
      <c r="W65" s="190" t="str">
        <f>IFERROR(IF(Z65="Разговор по телефону",VLOOKUP(CONCATENATE($G65,"-",$Q65,"-",$R65),'Sound files'!$A$2:$E$213,3,FALSE),IF(Z65="Встреча",IF(VALUE(R65)=0,VLOOKUP(CONCATENATE($G65,"-",$Q65,"-",$R65),'Video files'!$A$2:$D$73,4,FALSE),IF(VALUE(R65)=1,VLOOKUP(CONCATENATE($G65,"-",$Q65,"-",$R65),'Video files'!$B$2:$E$73,4,FALSE),"-")),"-")),"нет")</f>
        <v>нет</v>
      </c>
      <c r="X65" s="190"/>
      <c r="Y65" s="190"/>
      <c r="Z65" s="231" t="s">
        <v>134</v>
      </c>
      <c r="AA65" s="231"/>
      <c r="AB65" s="233"/>
      <c r="AC65" s="233"/>
      <c r="AD65" s="233"/>
      <c r="AE65" s="324"/>
      <c r="AF65" s="325"/>
      <c r="AG65" s="326"/>
      <c r="AH65" s="327"/>
      <c r="AI65" s="327"/>
      <c r="AJ65" s="327"/>
      <c r="AK65" s="328"/>
      <c r="AL65" s="324"/>
      <c r="AM65" s="327"/>
      <c r="AN65" s="327"/>
      <c r="AO65" s="327"/>
      <c r="AP65" s="327"/>
      <c r="AQ65" s="327"/>
      <c r="AR65" s="328"/>
      <c r="AS65" s="326"/>
      <c r="AT65" s="327"/>
      <c r="AU65" s="327"/>
      <c r="AV65" s="327"/>
      <c r="AW65" s="327"/>
      <c r="AX65" s="327"/>
      <c r="AY65" s="327"/>
      <c r="AZ65" s="328"/>
      <c r="BA65" s="329"/>
      <c r="BB65" s="329"/>
      <c r="BC65" s="329"/>
      <c r="BD65" s="329"/>
      <c r="BE65" s="330"/>
      <c r="BF65" s="331"/>
      <c r="BG65" s="331"/>
      <c r="BH65" s="332"/>
      <c r="BI65" s="331"/>
      <c r="BJ65" s="333"/>
      <c r="BK65" s="334"/>
      <c r="BL65" s="335"/>
      <c r="BM65" s="331"/>
      <c r="BN65" s="331"/>
      <c r="BO65" s="330"/>
      <c r="BP65" s="331"/>
      <c r="BQ65" s="331"/>
      <c r="BR65" s="331"/>
      <c r="BS65" s="333"/>
      <c r="BT65" s="331"/>
      <c r="BU65" s="331"/>
      <c r="BV65" s="331"/>
      <c r="BW65" s="330"/>
      <c r="BX65" s="334"/>
      <c r="BY65" s="337"/>
      <c r="BZ65" s="332"/>
      <c r="CA65" s="338"/>
      <c r="CB65" s="330"/>
      <c r="CC65" s="331"/>
      <c r="CD65" s="339"/>
      <c r="CE65" s="335"/>
      <c r="CF65" s="333"/>
      <c r="CG65" s="330"/>
      <c r="CH65" s="332"/>
      <c r="CI65" s="332"/>
      <c r="CJ65" s="335"/>
      <c r="CK65" s="331"/>
      <c r="CL65" s="331"/>
      <c r="CM65" s="330"/>
      <c r="CN65" s="331"/>
      <c r="CO65" s="332"/>
      <c r="CP65" s="331"/>
      <c r="CQ65" s="339"/>
      <c r="CR65" s="330"/>
      <c r="CS65" s="331"/>
      <c r="CT65" s="334"/>
      <c r="CU65" s="335"/>
      <c r="CV65" s="331"/>
      <c r="CW65" s="331"/>
      <c r="CX65" s="333"/>
      <c r="CY65" s="333"/>
      <c r="CZ65" s="333"/>
      <c r="DA65" s="334"/>
      <c r="DB65" s="335"/>
      <c r="DC65" s="340"/>
      <c r="DD65" s="330"/>
      <c r="DE65" s="335"/>
      <c r="DF65" s="341"/>
      <c r="DG65" s="331"/>
      <c r="DH65" s="333"/>
      <c r="DI65" s="335"/>
      <c r="DJ65" s="330"/>
      <c r="DK65" s="335"/>
      <c r="DL65" s="331"/>
      <c r="DM65" s="333"/>
      <c r="DN65" s="330"/>
      <c r="DO65" s="331"/>
      <c r="DP65" s="1242"/>
      <c r="DQ65" s="337"/>
      <c r="DR65" s="330"/>
      <c r="DS65" s="331"/>
      <c r="DT65" s="335"/>
      <c r="DU65" s="335"/>
      <c r="DV65" s="340"/>
      <c r="DW65" s="334"/>
      <c r="DX65" s="104"/>
    </row>
    <row r="66" spans="1:128" ht="78.75" x14ac:dyDescent="0.25">
      <c r="A66" s="104">
        <v>397</v>
      </c>
      <c r="B66" s="104"/>
      <c r="C66" s="104" t="s">
        <v>119</v>
      </c>
      <c r="D66" s="104" t="s">
        <v>1916</v>
      </c>
      <c r="E66" s="104"/>
      <c r="F66" s="104"/>
      <c r="G66" s="318" t="s">
        <v>119</v>
      </c>
      <c r="H66" s="296" t="s">
        <v>363</v>
      </c>
      <c r="I66" s="320"/>
      <c r="J66" s="321"/>
      <c r="K66" s="322">
        <v>2</v>
      </c>
      <c r="L66" s="322" t="s">
        <v>82</v>
      </c>
      <c r="M66" s="231"/>
      <c r="N66" s="322">
        <v>1</v>
      </c>
      <c r="O66" s="322" t="s">
        <v>4</v>
      </c>
      <c r="P66" s="322"/>
      <c r="Q66" s="322">
        <v>2</v>
      </c>
      <c r="R66" s="322">
        <v>0</v>
      </c>
      <c r="S66" s="298" t="s">
        <v>449</v>
      </c>
      <c r="T66" s="574"/>
      <c r="U66" s="233" t="s">
        <v>93</v>
      </c>
      <c r="V66" s="318" t="s">
        <v>80</v>
      </c>
      <c r="W66" s="190" t="str">
        <f>IFERROR(IF(Z66="Разговор по телефону",VLOOKUP(CONCATENATE($G66,"-",$Q66,"-",$R66),'Sound files'!$A$2:$E$213,3,FALSE),IF(Z66="Встреча",IF(VALUE(R66)=0,VLOOKUP(CONCATENATE($G66,"-",$Q66,"-",$R66),'Video files'!$A$2:$D$73,4,FALSE),IF(VALUE(R66)=1,VLOOKUP(CONCATENATE($G66,"-",$Q66,"-",$R66),'Video files'!$B$2:$E$73,4,FALSE),"-")),"-")),"нет")</f>
        <v>E11_2.wav</v>
      </c>
      <c r="X66" s="190"/>
      <c r="Y66" s="190"/>
      <c r="Z66" s="231" t="s">
        <v>134</v>
      </c>
      <c r="AA66" s="231"/>
      <c r="AB66" s="233"/>
      <c r="AC66" s="233"/>
      <c r="AD66" s="233"/>
      <c r="AE66" s="324"/>
      <c r="AF66" s="325"/>
      <c r="AG66" s="326"/>
      <c r="AH66" s="327"/>
      <c r="AI66" s="327"/>
      <c r="AJ66" s="327"/>
      <c r="AK66" s="328"/>
      <c r="AL66" s="324"/>
      <c r="AM66" s="327"/>
      <c r="AN66" s="327"/>
      <c r="AO66" s="327"/>
      <c r="AP66" s="327"/>
      <c r="AQ66" s="327"/>
      <c r="AR66" s="328"/>
      <c r="AS66" s="326"/>
      <c r="AT66" s="327"/>
      <c r="AU66" s="327"/>
      <c r="AV66" s="327"/>
      <c r="AW66" s="327"/>
      <c r="AX66" s="327"/>
      <c r="AY66" s="327"/>
      <c r="AZ66" s="328"/>
      <c r="BA66" s="329"/>
      <c r="BB66" s="329"/>
      <c r="BC66" s="329"/>
      <c r="BD66" s="329"/>
      <c r="BE66" s="330"/>
      <c r="BF66" s="331"/>
      <c r="BG66" s="331"/>
      <c r="BH66" s="332"/>
      <c r="BI66" s="331"/>
      <c r="BJ66" s="333"/>
      <c r="BK66" s="334"/>
      <c r="BL66" s="335"/>
      <c r="BM66" s="331"/>
      <c r="BN66" s="331"/>
      <c r="BO66" s="330"/>
      <c r="BP66" s="331"/>
      <c r="BQ66" s="331"/>
      <c r="BR66" s="331"/>
      <c r="BS66" s="333"/>
      <c r="BT66" s="331"/>
      <c r="BU66" s="331"/>
      <c r="BV66" s="331"/>
      <c r="BW66" s="330"/>
      <c r="BX66" s="334"/>
      <c r="BY66" s="337"/>
      <c r="BZ66" s="332"/>
      <c r="CA66" s="338"/>
      <c r="CB66" s="330"/>
      <c r="CC66" s="331"/>
      <c r="CD66" s="339"/>
      <c r="CE66" s="335"/>
      <c r="CF66" s="333"/>
      <c r="CG66" s="330"/>
      <c r="CH66" s="332"/>
      <c r="CI66" s="332"/>
      <c r="CJ66" s="335"/>
      <c r="CK66" s="331"/>
      <c r="CL66" s="331"/>
      <c r="CM66" s="330"/>
      <c r="CN66" s="331"/>
      <c r="CO66" s="332"/>
      <c r="CP66" s="331"/>
      <c r="CQ66" s="339"/>
      <c r="CR66" s="330"/>
      <c r="CS66" s="331"/>
      <c r="CT66" s="334"/>
      <c r="CU66" s="335"/>
      <c r="CV66" s="331"/>
      <c r="CW66" s="331"/>
      <c r="CX66" s="333"/>
      <c r="CY66" s="333"/>
      <c r="CZ66" s="333"/>
      <c r="DA66" s="334"/>
      <c r="DB66" s="335"/>
      <c r="DC66" s="340"/>
      <c r="DD66" s="330"/>
      <c r="DE66" s="335"/>
      <c r="DF66" s="341"/>
      <c r="DG66" s="331"/>
      <c r="DH66" s="333"/>
      <c r="DI66" s="335"/>
      <c r="DJ66" s="330"/>
      <c r="DK66" s="335"/>
      <c r="DL66" s="331"/>
      <c r="DM66" s="333"/>
      <c r="DN66" s="330"/>
      <c r="DO66" s="331"/>
      <c r="DP66" s="1242"/>
      <c r="DQ66" s="337"/>
      <c r="DR66" s="330"/>
      <c r="DS66" s="331"/>
      <c r="DT66" s="335"/>
      <c r="DU66" s="335"/>
      <c r="DV66" s="340"/>
      <c r="DW66" s="334"/>
      <c r="DX66" s="104"/>
    </row>
    <row r="67" spans="1:128" ht="47.25" x14ac:dyDescent="0.25">
      <c r="A67" s="104">
        <v>398</v>
      </c>
      <c r="B67" s="104"/>
      <c r="C67" s="104" t="s">
        <v>119</v>
      </c>
      <c r="D67" s="104" t="s">
        <v>1916</v>
      </c>
      <c r="E67" s="104"/>
      <c r="F67" s="104"/>
      <c r="G67" s="318" t="s">
        <v>119</v>
      </c>
      <c r="H67" s="296" t="s">
        <v>363</v>
      </c>
      <c r="I67" s="320"/>
      <c r="J67" s="321"/>
      <c r="K67" s="322">
        <v>1</v>
      </c>
      <c r="L67" s="322" t="s">
        <v>4</v>
      </c>
      <c r="M67" s="231"/>
      <c r="N67" s="322">
        <v>2</v>
      </c>
      <c r="O67" s="322" t="s">
        <v>82</v>
      </c>
      <c r="P67" s="322"/>
      <c r="Q67" s="322">
        <v>2</v>
      </c>
      <c r="R67" s="322">
        <v>1</v>
      </c>
      <c r="S67" s="298" t="s">
        <v>450</v>
      </c>
      <c r="T67" s="574"/>
      <c r="U67" s="233" t="s">
        <v>89</v>
      </c>
      <c r="V67" s="318" t="s">
        <v>81</v>
      </c>
      <c r="W67" s="190" t="str">
        <f>IFERROR(IF(Z67="Разговор по телефону",VLOOKUP(CONCATENATE($G67,"-",$Q67,"-",$R67),'Sound files'!$A$2:$E$213,3,FALSE),IF(Z67="Встреча",IF(VALUE(R67)=0,VLOOKUP(CONCATENATE($G67,"-",$Q67,"-",$R67),'Video files'!$A$2:$D$73,4,FALSE),IF(VALUE(R67)=1,VLOOKUP(CONCATENATE($G67,"-",$Q67,"-",$R67),'Video files'!$B$2:$E$73,4,FALSE),"-")),"-")),"нет")</f>
        <v>нет</v>
      </c>
      <c r="X67" s="190"/>
      <c r="Y67" s="190"/>
      <c r="Z67" s="231" t="s">
        <v>134</v>
      </c>
      <c r="AA67" s="231"/>
      <c r="AB67" s="233"/>
      <c r="AC67" s="233"/>
      <c r="AD67" s="233"/>
      <c r="AE67" s="324"/>
      <c r="AF67" s="325"/>
      <c r="AG67" s="326"/>
      <c r="AH67" s="327"/>
      <c r="AI67" s="327"/>
      <c r="AJ67" s="327"/>
      <c r="AK67" s="328"/>
      <c r="AL67" s="324"/>
      <c r="AM67" s="327"/>
      <c r="AN67" s="327"/>
      <c r="AO67" s="327"/>
      <c r="AP67" s="327"/>
      <c r="AQ67" s="327"/>
      <c r="AR67" s="328"/>
      <c r="AS67" s="326"/>
      <c r="AT67" s="327"/>
      <c r="AU67" s="442"/>
      <c r="AV67" s="327"/>
      <c r="AW67" s="327"/>
      <c r="AX67" s="327"/>
      <c r="AY67" s="327"/>
      <c r="AZ67" s="328"/>
      <c r="BA67" s="329"/>
      <c r="BB67" s="329"/>
      <c r="BC67" s="329"/>
      <c r="BD67" s="329"/>
      <c r="BE67" s="330"/>
      <c r="BF67" s="331"/>
      <c r="BG67" s="331"/>
      <c r="BH67" s="332"/>
      <c r="BI67" s="331"/>
      <c r="BJ67" s="333"/>
      <c r="BK67" s="334"/>
      <c r="BL67" s="335"/>
      <c r="BM67" s="331"/>
      <c r="BN67" s="331"/>
      <c r="BO67" s="330"/>
      <c r="BP67" s="331"/>
      <c r="BQ67" s="331"/>
      <c r="BR67" s="331"/>
      <c r="BS67" s="333"/>
      <c r="BT67" s="331"/>
      <c r="BU67" s="331"/>
      <c r="BV67" s="331"/>
      <c r="BW67" s="330"/>
      <c r="BX67" s="334"/>
      <c r="BY67" s="337"/>
      <c r="BZ67" s="332"/>
      <c r="CA67" s="338"/>
      <c r="CB67" s="330"/>
      <c r="CC67" s="331"/>
      <c r="CD67" s="339"/>
      <c r="CE67" s="335"/>
      <c r="CF67" s="333"/>
      <c r="CG67" s="330"/>
      <c r="CH67" s="332"/>
      <c r="CI67" s="332"/>
      <c r="CJ67" s="335"/>
      <c r="CK67" s="331"/>
      <c r="CL67" s="331"/>
      <c r="CM67" s="330"/>
      <c r="CN67" s="331"/>
      <c r="CO67" s="332"/>
      <c r="CP67" s="331"/>
      <c r="CQ67" s="339"/>
      <c r="CR67" s="330"/>
      <c r="CS67" s="331"/>
      <c r="CT67" s="334"/>
      <c r="CU67" s="335"/>
      <c r="CV67" s="331"/>
      <c r="CW67" s="331"/>
      <c r="CX67" s="333"/>
      <c r="CY67" s="333"/>
      <c r="CZ67" s="333"/>
      <c r="DA67" s="334"/>
      <c r="DB67" s="335"/>
      <c r="DC67" s="340"/>
      <c r="DD67" s="330"/>
      <c r="DE67" s="335"/>
      <c r="DF67" s="341"/>
      <c r="DG67" s="331"/>
      <c r="DH67" s="333"/>
      <c r="DI67" s="335"/>
      <c r="DJ67" s="330"/>
      <c r="DK67" s="335"/>
      <c r="DL67" s="331"/>
      <c r="DM67" s="333"/>
      <c r="DN67" s="330"/>
      <c r="DO67" s="331"/>
      <c r="DP67" s="1242"/>
      <c r="DQ67" s="337"/>
      <c r="DR67" s="330"/>
      <c r="DS67" s="331"/>
      <c r="DT67" s="335"/>
      <c r="DU67" s="335"/>
      <c r="DV67" s="340"/>
      <c r="DW67" s="334"/>
      <c r="DX67" s="104"/>
    </row>
    <row r="68" spans="1:128" ht="47.25" x14ac:dyDescent="0.25">
      <c r="A68" s="104">
        <v>399</v>
      </c>
      <c r="B68" s="104"/>
      <c r="C68" s="104" t="s">
        <v>119</v>
      </c>
      <c r="D68" s="104" t="s">
        <v>1916</v>
      </c>
      <c r="E68" s="104"/>
      <c r="F68" s="104"/>
      <c r="G68" s="318" t="s">
        <v>119</v>
      </c>
      <c r="H68" s="296" t="s">
        <v>363</v>
      </c>
      <c r="I68" s="320"/>
      <c r="J68" s="321"/>
      <c r="K68" s="322">
        <v>1</v>
      </c>
      <c r="L68" s="322" t="s">
        <v>4</v>
      </c>
      <c r="M68" s="231"/>
      <c r="N68" s="322">
        <v>2</v>
      </c>
      <c r="O68" s="322" t="s">
        <v>82</v>
      </c>
      <c r="P68" s="322"/>
      <c r="Q68" s="322">
        <v>2</v>
      </c>
      <c r="R68" s="322">
        <v>2</v>
      </c>
      <c r="S68" s="298" t="s">
        <v>360</v>
      </c>
      <c r="T68" s="574"/>
      <c r="U68" s="233" t="s">
        <v>93</v>
      </c>
      <c r="V68" s="318" t="s">
        <v>80</v>
      </c>
      <c r="W68" s="190" t="str">
        <f>IFERROR(IF(Z68="Разговор по телефону",VLOOKUP(CONCATENATE($G68,"-",$Q68,"-",$R68),'Sound files'!$A$2:$E$213,3,FALSE),IF(Z68="Встреча",IF(VALUE(R68)=0,VLOOKUP(CONCATENATE($G68,"-",$Q68,"-",$R68),'Video files'!$A$2:$D$73,4,FALSE),IF(VALUE(R68)=1,VLOOKUP(CONCATENATE($G68,"-",$Q68,"-",$R68),'Video files'!$B$2:$E$73,4,FALSE),"-")),"-")),"нет")</f>
        <v>нет</v>
      </c>
      <c r="X68" s="190"/>
      <c r="Y68" s="190"/>
      <c r="Z68" s="231" t="s">
        <v>134</v>
      </c>
      <c r="AA68" s="231"/>
      <c r="AB68" s="233"/>
      <c r="AC68" s="233"/>
      <c r="AD68" s="233"/>
      <c r="AE68" s="324"/>
      <c r="AF68" s="325"/>
      <c r="AG68" s="326"/>
      <c r="AH68" s="327"/>
      <c r="AI68" s="327"/>
      <c r="AJ68" s="327"/>
      <c r="AK68" s="328"/>
      <c r="AL68" s="324"/>
      <c r="AM68" s="327"/>
      <c r="AN68" s="327"/>
      <c r="AO68" s="327"/>
      <c r="AP68" s="327"/>
      <c r="AQ68" s="327"/>
      <c r="AR68" s="328"/>
      <c r="AS68" s="326"/>
      <c r="AT68" s="327"/>
      <c r="AU68" s="327"/>
      <c r="AV68" s="327"/>
      <c r="AW68" s="327"/>
      <c r="AX68" s="327"/>
      <c r="AY68" s="327"/>
      <c r="AZ68" s="328"/>
      <c r="BA68" s="329"/>
      <c r="BB68" s="329"/>
      <c r="BC68" s="329"/>
      <c r="BD68" s="329"/>
      <c r="BE68" s="330"/>
      <c r="BF68" s="331"/>
      <c r="BG68" s="331"/>
      <c r="BH68" s="332"/>
      <c r="BI68" s="331"/>
      <c r="BJ68" s="333"/>
      <c r="BK68" s="334"/>
      <c r="BL68" s="335"/>
      <c r="BM68" s="331"/>
      <c r="BN68" s="331"/>
      <c r="BO68" s="330"/>
      <c r="BP68" s="331"/>
      <c r="BQ68" s="331"/>
      <c r="BR68" s="331"/>
      <c r="BS68" s="333"/>
      <c r="BT68" s="331"/>
      <c r="BU68" s="331"/>
      <c r="BV68" s="331"/>
      <c r="BW68" s="330"/>
      <c r="BX68" s="334"/>
      <c r="BY68" s="337"/>
      <c r="BZ68" s="332"/>
      <c r="CA68" s="338"/>
      <c r="CB68" s="330"/>
      <c r="CC68" s="331"/>
      <c r="CD68" s="339"/>
      <c r="CE68" s="335"/>
      <c r="CF68" s="333"/>
      <c r="CG68" s="330"/>
      <c r="CH68" s="332"/>
      <c r="CI68" s="332"/>
      <c r="CJ68" s="335"/>
      <c r="CK68" s="331"/>
      <c r="CL68" s="331"/>
      <c r="CM68" s="330"/>
      <c r="CN68" s="331"/>
      <c r="CO68" s="332"/>
      <c r="CP68" s="331"/>
      <c r="CQ68" s="339"/>
      <c r="CR68" s="330"/>
      <c r="CS68" s="331"/>
      <c r="CT68" s="334"/>
      <c r="CU68" s="335"/>
      <c r="CV68" s="331"/>
      <c r="CW68" s="331"/>
      <c r="CX68" s="333"/>
      <c r="CY68" s="333"/>
      <c r="CZ68" s="333"/>
      <c r="DA68" s="334"/>
      <c r="DB68" s="335"/>
      <c r="DC68" s="340"/>
      <c r="DD68" s="330"/>
      <c r="DE68" s="335"/>
      <c r="DF68" s="341"/>
      <c r="DG68" s="331"/>
      <c r="DH68" s="333"/>
      <c r="DI68" s="335"/>
      <c r="DJ68" s="330"/>
      <c r="DK68" s="335"/>
      <c r="DL68" s="331"/>
      <c r="DM68" s="333"/>
      <c r="DN68" s="330"/>
      <c r="DO68" s="331"/>
      <c r="DP68" s="1242"/>
      <c r="DQ68" s="337"/>
      <c r="DR68" s="330"/>
      <c r="DS68" s="331"/>
      <c r="DT68" s="335"/>
      <c r="DU68" s="335"/>
      <c r="DV68" s="340"/>
      <c r="DW68" s="334"/>
      <c r="DX68" s="104"/>
    </row>
    <row r="69" spans="1:128" ht="47.25" x14ac:dyDescent="0.25">
      <c r="A69" s="92">
        <v>400</v>
      </c>
      <c r="B69" s="92"/>
      <c r="C69" s="92" t="s">
        <v>119</v>
      </c>
      <c r="D69" s="104" t="s">
        <v>1916</v>
      </c>
      <c r="E69" s="104"/>
      <c r="F69" s="92"/>
      <c r="G69" s="361" t="s">
        <v>119</v>
      </c>
      <c r="H69" s="345" t="s">
        <v>363</v>
      </c>
      <c r="I69" s="359"/>
      <c r="J69" s="360"/>
      <c r="K69" s="362">
        <v>1</v>
      </c>
      <c r="L69" s="362" t="s">
        <v>4</v>
      </c>
      <c r="M69" s="224"/>
      <c r="N69" s="362">
        <v>2</v>
      </c>
      <c r="O69" s="362" t="s">
        <v>82</v>
      </c>
      <c r="P69" s="362"/>
      <c r="Q69" s="362">
        <v>2</v>
      </c>
      <c r="R69" s="362">
        <v>3</v>
      </c>
      <c r="S69" s="364" t="s">
        <v>451</v>
      </c>
      <c r="T69" s="577"/>
      <c r="U69" s="226" t="s">
        <v>89</v>
      </c>
      <c r="V69" s="384" t="s">
        <v>364</v>
      </c>
      <c r="W69" s="224" t="str">
        <f>IFERROR(IF(Z69="Разговор по телефону",VLOOKUP(CONCATENATE($G69,"-",$Q69,"-",$R69),'Sound files'!$A$2:$E$213,3,FALSE),IF(Z69="Встреча",IF(VALUE(R69)=0,VLOOKUP(CONCATENATE($G69,"-",$Q69,"-",$R69),'Video files'!$A$2:$D$73,4,FALSE),IF(VALUE(R69)=1,VLOOKUP(CONCATENATE($G69,"-",$Q69,"-",$R69),'Video files'!$B$2:$E$73,4,FALSE),"-")),"-")),"нет")</f>
        <v>нет</v>
      </c>
      <c r="X69" s="224"/>
      <c r="Y69" s="224"/>
      <c r="Z69" s="224" t="s">
        <v>134</v>
      </c>
      <c r="AA69" s="224"/>
      <c r="AB69" s="226"/>
      <c r="AC69" s="226"/>
      <c r="AD69" s="226"/>
      <c r="AE69" s="324"/>
      <c r="AF69" s="325"/>
      <c r="AG69" s="326"/>
      <c r="AH69" s="327"/>
      <c r="AI69" s="327"/>
      <c r="AJ69" s="327"/>
      <c r="AK69" s="328"/>
      <c r="AL69" s="324"/>
      <c r="AM69" s="327"/>
      <c r="AN69" s="327"/>
      <c r="AO69" s="327"/>
      <c r="AP69" s="327"/>
      <c r="AQ69" s="327"/>
      <c r="AR69" s="328"/>
      <c r="AS69" s="326"/>
      <c r="AT69" s="327"/>
      <c r="AU69" s="327"/>
      <c r="AV69" s="327"/>
      <c r="AW69" s="327"/>
      <c r="AX69" s="327"/>
      <c r="AY69" s="327"/>
      <c r="AZ69" s="328"/>
      <c r="BA69" s="329"/>
      <c r="BB69" s="329"/>
      <c r="BC69" s="329"/>
      <c r="BD69" s="329"/>
      <c r="BE69" s="330"/>
      <c r="BF69" s="331"/>
      <c r="BG69" s="331"/>
      <c r="BH69" s="332"/>
      <c r="BI69" s="331"/>
      <c r="BJ69" s="333"/>
      <c r="BK69" s="334"/>
      <c r="BL69" s="335"/>
      <c r="BM69" s="331"/>
      <c r="BN69" s="331"/>
      <c r="BO69" s="330"/>
      <c r="BP69" s="331"/>
      <c r="BQ69" s="331"/>
      <c r="BR69" s="331"/>
      <c r="BS69" s="333"/>
      <c r="BT69" s="331"/>
      <c r="BU69" s="331"/>
      <c r="BV69" s="331"/>
      <c r="BW69" s="330"/>
      <c r="BX69" s="334"/>
      <c r="BY69" s="337"/>
      <c r="BZ69" s="332"/>
      <c r="CA69" s="338"/>
      <c r="CB69" s="330"/>
      <c r="CC69" s="331"/>
      <c r="CD69" s="339"/>
      <c r="CE69" s="335"/>
      <c r="CF69" s="333"/>
      <c r="CG69" s="330"/>
      <c r="CH69" s="332"/>
      <c r="CI69" s="332"/>
      <c r="CJ69" s="335"/>
      <c r="CK69" s="331"/>
      <c r="CL69" s="331"/>
      <c r="CM69" s="330"/>
      <c r="CN69" s="331"/>
      <c r="CO69" s="332"/>
      <c r="CP69" s="331"/>
      <c r="CQ69" s="339"/>
      <c r="CR69" s="330"/>
      <c r="CS69" s="331"/>
      <c r="CT69" s="334"/>
      <c r="CU69" s="335"/>
      <c r="CV69" s="331"/>
      <c r="CW69" s="331"/>
      <c r="CX69" s="333"/>
      <c r="CY69" s="333"/>
      <c r="CZ69" s="333"/>
      <c r="DA69" s="334"/>
      <c r="DB69" s="335"/>
      <c r="DC69" s="340"/>
      <c r="DD69" s="330"/>
      <c r="DE69" s="335"/>
      <c r="DF69" s="341"/>
      <c r="DG69" s="331"/>
      <c r="DH69" s="333"/>
      <c r="DI69" s="335"/>
      <c r="DJ69" s="330"/>
      <c r="DK69" s="335"/>
      <c r="DL69" s="331"/>
      <c r="DM69" s="333"/>
      <c r="DN69" s="330"/>
      <c r="DO69" s="331"/>
      <c r="DP69" s="1242"/>
      <c r="DQ69" s="337"/>
      <c r="DR69" s="330"/>
      <c r="DS69" s="331"/>
      <c r="DT69" s="335"/>
      <c r="DU69" s="335"/>
      <c r="DV69" s="340"/>
      <c r="DW69" s="334"/>
      <c r="DX69" s="92"/>
    </row>
    <row r="70" spans="1:128" ht="47.25" x14ac:dyDescent="0.25">
      <c r="A70" s="104">
        <v>401</v>
      </c>
      <c r="B70" s="104"/>
      <c r="C70" s="104" t="s">
        <v>119</v>
      </c>
      <c r="D70" s="104" t="s">
        <v>1916</v>
      </c>
      <c r="E70" s="104"/>
      <c r="F70" s="104"/>
      <c r="G70" s="318" t="s">
        <v>119</v>
      </c>
      <c r="H70" s="296" t="s">
        <v>363</v>
      </c>
      <c r="I70" s="320"/>
      <c r="J70" s="321"/>
      <c r="K70" s="322">
        <v>1</v>
      </c>
      <c r="L70" s="322" t="s">
        <v>4</v>
      </c>
      <c r="M70" s="231"/>
      <c r="N70" s="322">
        <v>2</v>
      </c>
      <c r="O70" s="322" t="s">
        <v>82</v>
      </c>
      <c r="P70" s="322"/>
      <c r="Q70" s="322">
        <v>2</v>
      </c>
      <c r="R70" s="322">
        <v>4</v>
      </c>
      <c r="S70" s="298" t="s">
        <v>1152</v>
      </c>
      <c r="T70" s="574"/>
      <c r="U70" s="233" t="s">
        <v>89</v>
      </c>
      <c r="V70" s="318" t="s">
        <v>81</v>
      </c>
      <c r="W70" s="190" t="str">
        <f>IFERROR(IF(Z70="Разговор по телефону",VLOOKUP(CONCATENATE($G70,"-",$Q70,"-",$R70),'Sound files'!$A$2:$E$213,3,FALSE),IF(Z70="Встреча",IF(VALUE(R70)=0,VLOOKUP(CONCATENATE($G70,"-",$Q70,"-",$R70),'Video files'!$A$2:$D$73,4,FALSE),IF(VALUE(R70)=1,VLOOKUP(CONCATENATE($G70,"-",$Q70,"-",$R70),'Video files'!$B$2:$E$73,4,FALSE),"-")),"-")),"нет")</f>
        <v>нет</v>
      </c>
      <c r="X70" s="190"/>
      <c r="Y70" s="190"/>
      <c r="Z70" s="231" t="s">
        <v>134</v>
      </c>
      <c r="AA70" s="231"/>
      <c r="AB70" s="233"/>
      <c r="AC70" s="233"/>
      <c r="AD70" s="233"/>
      <c r="AE70" s="324"/>
      <c r="AF70" s="325"/>
      <c r="AG70" s="326"/>
      <c r="AH70" s="327"/>
      <c r="AI70" s="327"/>
      <c r="AJ70" s="327"/>
      <c r="AK70" s="328"/>
      <c r="AL70" s="324"/>
      <c r="AM70" s="327"/>
      <c r="AN70" s="327"/>
      <c r="AO70" s="327"/>
      <c r="AP70" s="327"/>
      <c r="AQ70" s="327"/>
      <c r="AR70" s="328"/>
      <c r="AS70" s="326"/>
      <c r="AT70" s="327"/>
      <c r="AU70" s="327"/>
      <c r="AV70" s="327"/>
      <c r="AW70" s="327"/>
      <c r="AX70" s="327"/>
      <c r="AY70" s="327"/>
      <c r="AZ70" s="328"/>
      <c r="BA70" s="329"/>
      <c r="BB70" s="329"/>
      <c r="BC70" s="329"/>
      <c r="BD70" s="329"/>
      <c r="BE70" s="330"/>
      <c r="BF70" s="331"/>
      <c r="BG70" s="331"/>
      <c r="BH70" s="332"/>
      <c r="BI70" s="331"/>
      <c r="BJ70" s="333"/>
      <c r="BK70" s="334"/>
      <c r="BL70" s="335"/>
      <c r="BM70" s="331"/>
      <c r="BN70" s="331"/>
      <c r="BO70" s="330"/>
      <c r="BP70" s="331"/>
      <c r="BQ70" s="331"/>
      <c r="BR70" s="331"/>
      <c r="BS70" s="333"/>
      <c r="BT70" s="331"/>
      <c r="BU70" s="331"/>
      <c r="BV70" s="331"/>
      <c r="BW70" s="330"/>
      <c r="BX70" s="334"/>
      <c r="BY70" s="337"/>
      <c r="BZ70" s="332"/>
      <c r="CA70" s="338"/>
      <c r="CB70" s="330"/>
      <c r="CC70" s="331"/>
      <c r="CD70" s="339"/>
      <c r="CE70" s="335"/>
      <c r="CF70" s="333"/>
      <c r="CG70" s="330"/>
      <c r="CH70" s="332"/>
      <c r="CI70" s="332"/>
      <c r="CJ70" s="335"/>
      <c r="CK70" s="331"/>
      <c r="CL70" s="331"/>
      <c r="CM70" s="330"/>
      <c r="CN70" s="331"/>
      <c r="CO70" s="332"/>
      <c r="CP70" s="331"/>
      <c r="CQ70" s="339"/>
      <c r="CR70" s="330"/>
      <c r="CS70" s="331"/>
      <c r="CT70" s="334"/>
      <c r="CU70" s="335"/>
      <c r="CV70" s="331"/>
      <c r="CW70" s="331"/>
      <c r="CX70" s="333"/>
      <c r="CY70" s="333"/>
      <c r="CZ70" s="333"/>
      <c r="DA70" s="334"/>
      <c r="DB70" s="335"/>
      <c r="DC70" s="340"/>
      <c r="DD70" s="330"/>
      <c r="DE70" s="335"/>
      <c r="DF70" s="341"/>
      <c r="DG70" s="331"/>
      <c r="DH70" s="333"/>
      <c r="DI70" s="335"/>
      <c r="DJ70" s="330"/>
      <c r="DK70" s="335"/>
      <c r="DL70" s="331"/>
      <c r="DM70" s="333"/>
      <c r="DN70" s="330"/>
      <c r="DO70" s="331"/>
      <c r="DP70" s="1242"/>
      <c r="DQ70" s="337"/>
      <c r="DR70" s="330"/>
      <c r="DS70" s="331"/>
      <c r="DT70" s="335"/>
      <c r="DU70" s="335"/>
      <c r="DV70" s="340"/>
      <c r="DW70" s="334"/>
      <c r="DX70" s="104"/>
    </row>
    <row r="71" spans="1:128" ht="48" thickBot="1" x14ac:dyDescent="0.3">
      <c r="A71" s="105">
        <v>402</v>
      </c>
      <c r="B71" s="105"/>
      <c r="C71" s="105" t="s">
        <v>119</v>
      </c>
      <c r="D71" s="105" t="s">
        <v>1916</v>
      </c>
      <c r="E71" s="105"/>
      <c r="F71" s="105"/>
      <c r="G71" s="344" t="s">
        <v>119</v>
      </c>
      <c r="H71" s="422" t="s">
        <v>363</v>
      </c>
      <c r="I71" s="346"/>
      <c r="J71" s="347"/>
      <c r="K71" s="348">
        <v>2</v>
      </c>
      <c r="L71" s="348" t="s">
        <v>82</v>
      </c>
      <c r="M71" s="236"/>
      <c r="N71" s="348">
        <v>1</v>
      </c>
      <c r="O71" s="348" t="s">
        <v>4</v>
      </c>
      <c r="P71" s="348"/>
      <c r="Q71" s="348">
        <v>3</v>
      </c>
      <c r="R71" s="348">
        <v>0</v>
      </c>
      <c r="S71" s="302" t="s">
        <v>452</v>
      </c>
      <c r="T71" s="575"/>
      <c r="U71" s="238" t="s">
        <v>89</v>
      </c>
      <c r="V71" s="386" t="s">
        <v>361</v>
      </c>
      <c r="W71" s="236" t="str">
        <f>IFERROR(IF(Z71="Разговор по телефону",VLOOKUP(CONCATENATE($G71,"-",$Q71,"-",$R71),'Sound files'!$A$2:$E$213,3,FALSE),IF(Z71="Встреча",IF(VALUE(R71)=0,VLOOKUP(CONCATENATE($G71,"-",$Q71,"-",$R71),'Video files'!$A$2:$D$73,4,FALSE),IF(VALUE(R71)=1,VLOOKUP(CONCATENATE($G71,"-",$Q71,"-",$R71),'Video files'!$B$2:$E$73,4,FALSE),"-")),"-")),"нет")</f>
        <v>E11_3.wav</v>
      </c>
      <c r="X71" s="236"/>
      <c r="Y71" s="236"/>
      <c r="Z71" s="236" t="s">
        <v>134</v>
      </c>
      <c r="AA71" s="236"/>
      <c r="AB71" s="238"/>
      <c r="AC71" s="238"/>
      <c r="AD71" s="238"/>
      <c r="AE71" s="305"/>
      <c r="AF71" s="306"/>
      <c r="AG71" s="307"/>
      <c r="AH71" s="308"/>
      <c r="AI71" s="308"/>
      <c r="AJ71" s="308"/>
      <c r="AK71" s="309"/>
      <c r="AL71" s="305"/>
      <c r="AM71" s="308"/>
      <c r="AN71" s="308"/>
      <c r="AO71" s="308"/>
      <c r="AP71" s="308"/>
      <c r="AQ71" s="308"/>
      <c r="AR71" s="309"/>
      <c r="AS71" s="307"/>
      <c r="AT71" s="308"/>
      <c r="AU71" s="308"/>
      <c r="AV71" s="308"/>
      <c r="AW71" s="308"/>
      <c r="AX71" s="308"/>
      <c r="AY71" s="308"/>
      <c r="AZ71" s="309"/>
      <c r="BA71" s="310"/>
      <c r="BB71" s="310"/>
      <c r="BC71" s="310"/>
      <c r="BD71" s="310"/>
      <c r="BE71" s="371"/>
      <c r="BF71" s="372"/>
      <c r="BG71" s="372"/>
      <c r="BH71" s="373"/>
      <c r="BI71" s="372"/>
      <c r="BJ71" s="374"/>
      <c r="BK71" s="375"/>
      <c r="BL71" s="376"/>
      <c r="BM71" s="372"/>
      <c r="BN71" s="372"/>
      <c r="BO71" s="371"/>
      <c r="BP71" s="372"/>
      <c r="BQ71" s="372"/>
      <c r="BR71" s="372"/>
      <c r="BS71" s="374"/>
      <c r="BT71" s="372"/>
      <c r="BU71" s="372"/>
      <c r="BV71" s="372"/>
      <c r="BW71" s="371"/>
      <c r="BX71" s="375"/>
      <c r="BY71" s="377"/>
      <c r="BZ71" s="373"/>
      <c r="CA71" s="378"/>
      <c r="CB71" s="371"/>
      <c r="CC71" s="372"/>
      <c r="CD71" s="379"/>
      <c r="CE71" s="376"/>
      <c r="CF71" s="374"/>
      <c r="CG71" s="371"/>
      <c r="CH71" s="373"/>
      <c r="CI71" s="373"/>
      <c r="CJ71" s="376"/>
      <c r="CK71" s="372"/>
      <c r="CL71" s="372"/>
      <c r="CM71" s="371"/>
      <c r="CN71" s="372"/>
      <c r="CO71" s="373"/>
      <c r="CP71" s="372"/>
      <c r="CQ71" s="379"/>
      <c r="CR71" s="371"/>
      <c r="CS71" s="372"/>
      <c r="CT71" s="375"/>
      <c r="CU71" s="376"/>
      <c r="CV71" s="372"/>
      <c r="CW71" s="372"/>
      <c r="CX71" s="374"/>
      <c r="CY71" s="374"/>
      <c r="CZ71" s="374"/>
      <c r="DA71" s="375"/>
      <c r="DB71" s="376"/>
      <c r="DC71" s="380"/>
      <c r="DD71" s="371"/>
      <c r="DE71" s="376"/>
      <c r="DF71" s="381"/>
      <c r="DG71" s="372"/>
      <c r="DH71" s="374"/>
      <c r="DI71" s="376"/>
      <c r="DJ71" s="371"/>
      <c r="DK71" s="376"/>
      <c r="DL71" s="372"/>
      <c r="DM71" s="374"/>
      <c r="DN71" s="371"/>
      <c r="DO71" s="372"/>
      <c r="DP71" s="1243"/>
      <c r="DQ71" s="377"/>
      <c r="DR71" s="371"/>
      <c r="DS71" s="372"/>
      <c r="DT71" s="376"/>
      <c r="DU71" s="376"/>
      <c r="DV71" s="380"/>
      <c r="DW71" s="375"/>
      <c r="DX71" s="105"/>
    </row>
    <row r="72" spans="1:128" ht="47.25" x14ac:dyDescent="0.25">
      <c r="A72" s="107">
        <v>662</v>
      </c>
      <c r="B72" s="107"/>
      <c r="C72" s="107" t="s">
        <v>465</v>
      </c>
      <c r="D72" s="107" t="s">
        <v>3077</v>
      </c>
      <c r="E72" s="107"/>
      <c r="F72" s="107"/>
      <c r="G72" s="382" t="s">
        <v>465</v>
      </c>
      <c r="H72" s="469" t="s">
        <v>466</v>
      </c>
      <c r="I72" s="313">
        <v>0.44791666666666669</v>
      </c>
      <c r="J72" s="314"/>
      <c r="K72" s="249">
        <v>40</v>
      </c>
      <c r="L72" s="249" t="s">
        <v>467</v>
      </c>
      <c r="M72" s="249"/>
      <c r="N72" s="314">
        <v>1</v>
      </c>
      <c r="O72" s="314" t="s">
        <v>4</v>
      </c>
      <c r="P72" s="314"/>
      <c r="Q72" s="314">
        <v>1</v>
      </c>
      <c r="R72" s="314">
        <v>0</v>
      </c>
      <c r="S72" s="358" t="s">
        <v>468</v>
      </c>
      <c r="T72" s="576"/>
      <c r="U72" s="317" t="s">
        <v>93</v>
      </c>
      <c r="V72" s="311" t="s">
        <v>80</v>
      </c>
      <c r="W72" s="249" t="str">
        <f>IFERROR(IF(Z72="Разговор по телефону",VLOOKUP(CONCATENATE($G72,"-",$Q72,"-",$R72),'Sound files'!$A$2:$E$213,3,FALSE),IF(Z72="Встреча",IF(VALUE(R72)=0,VLOOKUP(CONCATENATE($G72,"-",$Q72,"-",$R72),'Video files'!$A$2:$D$73,4,FALSE),IF(VALUE(R72)=1,VLOOKUP(CONCATENATE($G72,"-",$Q72,"-",$R72),'Video files'!$B$2:$E$73,4,FALSE),"-")),"-")),"нет")</f>
        <v>RS3_1.wav</v>
      </c>
      <c r="X72" s="249"/>
      <c r="Y72" s="249"/>
      <c r="Z72" s="249" t="s">
        <v>134</v>
      </c>
      <c r="AA72" s="314"/>
      <c r="AB72" s="253"/>
      <c r="AC72" s="253"/>
      <c r="AD72" s="253"/>
      <c r="AE72" s="324"/>
      <c r="AF72" s="325"/>
      <c r="AG72" s="326"/>
      <c r="AH72" s="327"/>
      <c r="AI72" s="327"/>
      <c r="AJ72" s="327"/>
      <c r="AK72" s="328"/>
      <c r="AL72" s="324"/>
      <c r="AM72" s="327"/>
      <c r="AN72" s="327"/>
      <c r="AO72" s="327"/>
      <c r="AP72" s="327"/>
      <c r="AQ72" s="327"/>
      <c r="AR72" s="328"/>
      <c r="AS72" s="326"/>
      <c r="AT72" s="327"/>
      <c r="AU72" s="327"/>
      <c r="AV72" s="327"/>
      <c r="AW72" s="327"/>
      <c r="AX72" s="327"/>
      <c r="AY72" s="327"/>
      <c r="AZ72" s="328"/>
      <c r="BA72" s="329"/>
      <c r="BB72" s="329"/>
      <c r="BC72" s="329"/>
      <c r="BD72" s="329"/>
      <c r="BE72" s="330"/>
      <c r="BF72" s="331"/>
      <c r="BG72" s="331"/>
      <c r="BH72" s="332"/>
      <c r="BI72" s="331"/>
      <c r="BJ72" s="333"/>
      <c r="BK72" s="334"/>
      <c r="BL72" s="335"/>
      <c r="BM72" s="331"/>
      <c r="BN72" s="331"/>
      <c r="BO72" s="330"/>
      <c r="BP72" s="331"/>
      <c r="BQ72" s="331"/>
      <c r="BR72" s="331"/>
      <c r="BS72" s="333"/>
      <c r="BT72" s="331"/>
      <c r="BU72" s="331"/>
      <c r="BV72" s="331"/>
      <c r="BW72" s="330"/>
      <c r="BX72" s="334"/>
      <c r="BY72" s="337"/>
      <c r="BZ72" s="332"/>
      <c r="CA72" s="338"/>
      <c r="CB72" s="330"/>
      <c r="CC72" s="331"/>
      <c r="CD72" s="339"/>
      <c r="CE72" s="335"/>
      <c r="CF72" s="333"/>
      <c r="CG72" s="330"/>
      <c r="CH72" s="332"/>
      <c r="CI72" s="332"/>
      <c r="CJ72" s="335"/>
      <c r="CK72" s="331"/>
      <c r="CL72" s="331"/>
      <c r="CM72" s="330"/>
      <c r="CN72" s="331"/>
      <c r="CO72" s="332"/>
      <c r="CP72" s="331"/>
      <c r="CQ72" s="339"/>
      <c r="CR72" s="330"/>
      <c r="CS72" s="331"/>
      <c r="CT72" s="334"/>
      <c r="CU72" s="335"/>
      <c r="CV72" s="331"/>
      <c r="CW72" s="331"/>
      <c r="CX72" s="333"/>
      <c r="CY72" s="333"/>
      <c r="CZ72" s="333"/>
      <c r="DA72" s="334"/>
      <c r="DB72" s="335"/>
      <c r="DC72" s="340"/>
      <c r="DD72" s="330"/>
      <c r="DE72" s="335"/>
      <c r="DF72" s="341"/>
      <c r="DG72" s="331"/>
      <c r="DH72" s="333"/>
      <c r="DI72" s="335"/>
      <c r="DJ72" s="330"/>
      <c r="DK72" s="335"/>
      <c r="DL72" s="331"/>
      <c r="DM72" s="333"/>
      <c r="DN72" s="330"/>
      <c r="DO72" s="331"/>
      <c r="DP72" s="1242"/>
      <c r="DQ72" s="337"/>
      <c r="DR72" s="330"/>
      <c r="DS72" s="331"/>
      <c r="DT72" s="335"/>
      <c r="DU72" s="335"/>
      <c r="DV72" s="340"/>
      <c r="DW72" s="334"/>
      <c r="DX72" s="107"/>
    </row>
    <row r="73" spans="1:128" ht="47.25" x14ac:dyDescent="0.25">
      <c r="A73" s="109">
        <v>663</v>
      </c>
      <c r="B73" s="109"/>
      <c r="C73" s="109" t="s">
        <v>465</v>
      </c>
      <c r="D73" s="109" t="s">
        <v>1916</v>
      </c>
      <c r="E73" s="109"/>
      <c r="F73" s="109"/>
      <c r="G73" s="429" t="s">
        <v>465</v>
      </c>
      <c r="H73" s="470" t="s">
        <v>466</v>
      </c>
      <c r="I73" s="320"/>
      <c r="J73" s="321"/>
      <c r="K73" s="231">
        <v>1</v>
      </c>
      <c r="L73" s="231" t="s">
        <v>4</v>
      </c>
      <c r="M73" s="231"/>
      <c r="N73" s="231">
        <v>40</v>
      </c>
      <c r="O73" s="231" t="s">
        <v>467</v>
      </c>
      <c r="P73" s="321"/>
      <c r="Q73" s="321">
        <v>1</v>
      </c>
      <c r="R73" s="321">
        <v>1</v>
      </c>
      <c r="S73" s="298" t="s">
        <v>469</v>
      </c>
      <c r="T73" s="574"/>
      <c r="U73" s="323" t="s">
        <v>89</v>
      </c>
      <c r="V73" s="318" t="s">
        <v>81</v>
      </c>
      <c r="W73" s="231" t="str">
        <f>IFERROR(IF(Z73="Разговор по телефону",VLOOKUP(CONCATENATE($G73,"-",$Q73,"-",$R73),'Sound files'!$A$2:$E$213,3,FALSE),IF(Z73="Встреча",IF(VALUE(R73)=0,VLOOKUP(CONCATENATE($G73,"-",$Q73,"-",$R73),'Video files'!$A$2:$D$73,4,FALSE),IF(VALUE(R73)=1,VLOOKUP(CONCATENATE($G73,"-",$Q73,"-",$R73),'Video files'!$B$2:$E$73,4,FALSE),"-")),"-")),"нет")</f>
        <v>нет</v>
      </c>
      <c r="X73" s="231"/>
      <c r="Y73" s="231"/>
      <c r="Z73" s="231" t="s">
        <v>134</v>
      </c>
      <c r="AA73" s="321"/>
      <c r="AB73" s="235"/>
      <c r="AC73" s="235"/>
      <c r="AD73" s="235"/>
      <c r="AE73" s="324"/>
      <c r="AF73" s="325"/>
      <c r="AG73" s="326"/>
      <c r="AH73" s="327"/>
      <c r="AI73" s="327"/>
      <c r="AJ73" s="327"/>
      <c r="AK73" s="328"/>
      <c r="AL73" s="324"/>
      <c r="AM73" s="327"/>
      <c r="AN73" s="327"/>
      <c r="AO73" s="327"/>
      <c r="AP73" s="327"/>
      <c r="AQ73" s="327"/>
      <c r="AR73" s="328"/>
      <c r="AS73" s="326"/>
      <c r="AT73" s="327"/>
      <c r="AU73" s="327"/>
      <c r="AV73" s="327"/>
      <c r="AW73" s="327"/>
      <c r="AX73" s="327"/>
      <c r="AY73" s="327"/>
      <c r="AZ73" s="328"/>
      <c r="BA73" s="329"/>
      <c r="BB73" s="329"/>
      <c r="BC73" s="329"/>
      <c r="BD73" s="329"/>
      <c r="BE73" s="330"/>
      <c r="BF73" s="331"/>
      <c r="BG73" s="331"/>
      <c r="BH73" s="332"/>
      <c r="BI73" s="331"/>
      <c r="BJ73" s="333"/>
      <c r="BK73" s="334"/>
      <c r="BL73" s="335"/>
      <c r="BM73" s="331"/>
      <c r="BN73" s="331"/>
      <c r="BO73" s="330"/>
      <c r="BP73" s="331"/>
      <c r="BQ73" s="331"/>
      <c r="BR73" s="331"/>
      <c r="BS73" s="333"/>
      <c r="BT73" s="331"/>
      <c r="BU73" s="331"/>
      <c r="BV73" s="331"/>
      <c r="BW73" s="330"/>
      <c r="BX73" s="334"/>
      <c r="BY73" s="337"/>
      <c r="BZ73" s="332"/>
      <c r="CA73" s="338"/>
      <c r="CB73" s="330"/>
      <c r="CC73" s="331"/>
      <c r="CD73" s="339"/>
      <c r="CE73" s="335"/>
      <c r="CF73" s="333"/>
      <c r="CG73" s="330"/>
      <c r="CH73" s="332"/>
      <c r="CI73" s="332"/>
      <c r="CJ73" s="335"/>
      <c r="CK73" s="331"/>
      <c r="CL73" s="331"/>
      <c r="CM73" s="330"/>
      <c r="CN73" s="331"/>
      <c r="CO73" s="332"/>
      <c r="CP73" s="331"/>
      <c r="CQ73" s="339"/>
      <c r="CR73" s="330"/>
      <c r="CS73" s="331"/>
      <c r="CT73" s="334"/>
      <c r="CU73" s="335"/>
      <c r="CV73" s="331"/>
      <c r="CW73" s="331"/>
      <c r="CX73" s="333"/>
      <c r="CY73" s="333"/>
      <c r="CZ73" s="333"/>
      <c r="DA73" s="334"/>
      <c r="DB73" s="335"/>
      <c r="DC73" s="340"/>
      <c r="DD73" s="330"/>
      <c r="DE73" s="335"/>
      <c r="DF73" s="341"/>
      <c r="DG73" s="331"/>
      <c r="DH73" s="333"/>
      <c r="DI73" s="335"/>
      <c r="DJ73" s="330"/>
      <c r="DK73" s="335"/>
      <c r="DL73" s="331"/>
      <c r="DM73" s="333"/>
      <c r="DN73" s="330"/>
      <c r="DO73" s="331"/>
      <c r="DP73" s="1242"/>
      <c r="DQ73" s="337"/>
      <c r="DR73" s="330"/>
      <c r="DS73" s="331"/>
      <c r="DT73" s="335"/>
      <c r="DU73" s="335"/>
      <c r="DV73" s="340"/>
      <c r="DW73" s="334"/>
      <c r="DX73" s="109"/>
    </row>
    <row r="74" spans="1:128" ht="47.25" x14ac:dyDescent="0.25">
      <c r="A74" s="109">
        <v>664</v>
      </c>
      <c r="B74" s="109"/>
      <c r="C74" s="109" t="s">
        <v>465</v>
      </c>
      <c r="D74" s="109" t="s">
        <v>1916</v>
      </c>
      <c r="E74" s="109"/>
      <c r="F74" s="109"/>
      <c r="G74" s="429" t="s">
        <v>465</v>
      </c>
      <c r="H74" s="470" t="s">
        <v>466</v>
      </c>
      <c r="I74" s="320"/>
      <c r="J74" s="321"/>
      <c r="K74" s="231">
        <v>1</v>
      </c>
      <c r="L74" s="231" t="s">
        <v>4</v>
      </c>
      <c r="M74" s="231"/>
      <c r="N74" s="231">
        <v>40</v>
      </c>
      <c r="O74" s="231" t="s">
        <v>467</v>
      </c>
      <c r="P74" s="321"/>
      <c r="Q74" s="321">
        <v>1</v>
      </c>
      <c r="R74" s="321">
        <v>2</v>
      </c>
      <c r="S74" s="298" t="s">
        <v>470</v>
      </c>
      <c r="T74" s="574"/>
      <c r="U74" s="323" t="s">
        <v>93</v>
      </c>
      <c r="V74" s="318" t="s">
        <v>80</v>
      </c>
      <c r="W74" s="231" t="str">
        <f>IFERROR(IF(Z74="Разговор по телефону",VLOOKUP(CONCATENATE($G74,"-",$Q74,"-",$R74),'Sound files'!$A$2:$E$213,3,FALSE),IF(Z74="Встреча",IF(VALUE(R74)=0,VLOOKUP(CONCATENATE($G74,"-",$Q74,"-",$R74),'Video files'!$A$2:$D$73,4,FALSE),IF(VALUE(R74)=1,VLOOKUP(CONCATENATE($G74,"-",$Q74,"-",$R74),'Video files'!$B$2:$E$73,4,FALSE),"-")),"-")),"нет")</f>
        <v>нет</v>
      </c>
      <c r="X74" s="231"/>
      <c r="Y74" s="231"/>
      <c r="Z74" s="231" t="s">
        <v>134</v>
      </c>
      <c r="AA74" s="321"/>
      <c r="AB74" s="235"/>
      <c r="AC74" s="235"/>
      <c r="AD74" s="235"/>
      <c r="AE74" s="324"/>
      <c r="AF74" s="325"/>
      <c r="AG74" s="326"/>
      <c r="AH74" s="327"/>
      <c r="AI74" s="327"/>
      <c r="AJ74" s="327"/>
      <c r="AK74" s="328"/>
      <c r="AL74" s="324"/>
      <c r="AM74" s="327"/>
      <c r="AN74" s="327"/>
      <c r="AO74" s="327"/>
      <c r="AP74" s="327"/>
      <c r="AQ74" s="327"/>
      <c r="AR74" s="328"/>
      <c r="AS74" s="326"/>
      <c r="AT74" s="327"/>
      <c r="AU74" s="327"/>
      <c r="AV74" s="327"/>
      <c r="AW74" s="327"/>
      <c r="AX74" s="327"/>
      <c r="AY74" s="327"/>
      <c r="AZ74" s="328"/>
      <c r="BA74" s="329"/>
      <c r="BB74" s="329"/>
      <c r="BC74" s="329"/>
      <c r="BD74" s="329"/>
      <c r="BE74" s="330"/>
      <c r="BF74" s="331"/>
      <c r="BG74" s="331"/>
      <c r="BH74" s="332"/>
      <c r="BI74" s="331"/>
      <c r="BJ74" s="333"/>
      <c r="BK74" s="334"/>
      <c r="BL74" s="335"/>
      <c r="BM74" s="331"/>
      <c r="BN74" s="331"/>
      <c r="BO74" s="330"/>
      <c r="BP74" s="331"/>
      <c r="BQ74" s="331"/>
      <c r="BR74" s="331"/>
      <c r="BS74" s="333"/>
      <c r="BT74" s="331"/>
      <c r="BU74" s="331"/>
      <c r="BV74" s="331"/>
      <c r="BW74" s="330"/>
      <c r="BX74" s="334"/>
      <c r="BY74" s="337"/>
      <c r="BZ74" s="332"/>
      <c r="CA74" s="338"/>
      <c r="CB74" s="330"/>
      <c r="CC74" s="331"/>
      <c r="CD74" s="339"/>
      <c r="CE74" s="335"/>
      <c r="CF74" s="333"/>
      <c r="CG74" s="330"/>
      <c r="CH74" s="332"/>
      <c r="CI74" s="332"/>
      <c r="CJ74" s="335"/>
      <c r="CK74" s="331"/>
      <c r="CL74" s="331"/>
      <c r="CM74" s="330"/>
      <c r="CN74" s="331"/>
      <c r="CO74" s="332"/>
      <c r="CP74" s="331"/>
      <c r="CQ74" s="339"/>
      <c r="CR74" s="330"/>
      <c r="CS74" s="331"/>
      <c r="CT74" s="334"/>
      <c r="CU74" s="335"/>
      <c r="CV74" s="331"/>
      <c r="CW74" s="331"/>
      <c r="CX74" s="333"/>
      <c r="CY74" s="333"/>
      <c r="CZ74" s="333"/>
      <c r="DA74" s="334"/>
      <c r="DB74" s="335"/>
      <c r="DC74" s="340"/>
      <c r="DD74" s="330"/>
      <c r="DE74" s="335"/>
      <c r="DF74" s="341"/>
      <c r="DG74" s="331"/>
      <c r="DH74" s="333"/>
      <c r="DI74" s="335"/>
      <c r="DJ74" s="330"/>
      <c r="DK74" s="335"/>
      <c r="DL74" s="331"/>
      <c r="DM74" s="333"/>
      <c r="DN74" s="330"/>
      <c r="DO74" s="331"/>
      <c r="DP74" s="1242"/>
      <c r="DQ74" s="337"/>
      <c r="DR74" s="330"/>
      <c r="DS74" s="331"/>
      <c r="DT74" s="335"/>
      <c r="DU74" s="335"/>
      <c r="DV74" s="340"/>
      <c r="DW74" s="334"/>
      <c r="DX74" s="109"/>
    </row>
    <row r="75" spans="1:128" ht="47.25" x14ac:dyDescent="0.25">
      <c r="A75" s="109">
        <v>665</v>
      </c>
      <c r="B75" s="109"/>
      <c r="C75" s="109" t="s">
        <v>465</v>
      </c>
      <c r="D75" s="109" t="s">
        <v>1916</v>
      </c>
      <c r="E75" s="109"/>
      <c r="F75" s="109"/>
      <c r="G75" s="429" t="s">
        <v>465</v>
      </c>
      <c r="H75" s="470" t="s">
        <v>466</v>
      </c>
      <c r="I75" s="320"/>
      <c r="J75" s="321"/>
      <c r="K75" s="231">
        <v>40</v>
      </c>
      <c r="L75" s="231" t="s">
        <v>467</v>
      </c>
      <c r="M75" s="231"/>
      <c r="N75" s="322">
        <v>1</v>
      </c>
      <c r="O75" s="322" t="s">
        <v>4</v>
      </c>
      <c r="P75" s="321"/>
      <c r="Q75" s="321">
        <v>2</v>
      </c>
      <c r="R75" s="321">
        <v>0</v>
      </c>
      <c r="S75" s="298" t="s">
        <v>471</v>
      </c>
      <c r="T75" s="574"/>
      <c r="U75" s="323" t="s">
        <v>93</v>
      </c>
      <c r="V75" s="318" t="s">
        <v>80</v>
      </c>
      <c r="W75" s="231" t="str">
        <f>IFERROR(IF(Z75="Разговор по телефону",VLOOKUP(CONCATENATE($G75,"-",$Q75,"-",$R75),'Sound files'!$A$2:$E$213,3,FALSE),IF(Z75="Встреча",IF(VALUE(R75)=0,VLOOKUP(CONCATENATE($G75,"-",$Q75,"-",$R75),'Video files'!$A$2:$D$73,4,FALSE),IF(VALUE(R75)=1,VLOOKUP(CONCATENATE($G75,"-",$Q75,"-",$R75),'Video files'!$B$2:$E$73,4,FALSE),"-")),"-")),"нет")</f>
        <v>RS3_2.wav</v>
      </c>
      <c r="X75" s="231"/>
      <c r="Y75" s="231"/>
      <c r="Z75" s="231" t="s">
        <v>134</v>
      </c>
      <c r="AA75" s="321"/>
      <c r="AB75" s="235"/>
      <c r="AC75" s="235"/>
      <c r="AD75" s="235"/>
      <c r="AE75" s="324"/>
      <c r="AF75" s="325"/>
      <c r="AG75" s="326"/>
      <c r="AH75" s="327"/>
      <c r="AI75" s="327"/>
      <c r="AJ75" s="327"/>
      <c r="AK75" s="328"/>
      <c r="AL75" s="324"/>
      <c r="AM75" s="327"/>
      <c r="AN75" s="327"/>
      <c r="AO75" s="327"/>
      <c r="AP75" s="327"/>
      <c r="AQ75" s="327"/>
      <c r="AR75" s="328"/>
      <c r="AS75" s="326"/>
      <c r="AT75" s="327"/>
      <c r="AU75" s="327"/>
      <c r="AV75" s="327"/>
      <c r="AW75" s="327"/>
      <c r="AX75" s="327"/>
      <c r="AY75" s="327"/>
      <c r="AZ75" s="328"/>
      <c r="BA75" s="329"/>
      <c r="BB75" s="329"/>
      <c r="BC75" s="329"/>
      <c r="BD75" s="329"/>
      <c r="BE75" s="330"/>
      <c r="BF75" s="331"/>
      <c r="BG75" s="331"/>
      <c r="BH75" s="332"/>
      <c r="BI75" s="331"/>
      <c r="BJ75" s="333"/>
      <c r="BK75" s="334"/>
      <c r="BL75" s="335"/>
      <c r="BM75" s="331"/>
      <c r="BN75" s="331"/>
      <c r="BO75" s="330"/>
      <c r="BP75" s="331"/>
      <c r="BQ75" s="331"/>
      <c r="BR75" s="331"/>
      <c r="BS75" s="333"/>
      <c r="BT75" s="331"/>
      <c r="BU75" s="331"/>
      <c r="BV75" s="331"/>
      <c r="BW75" s="330"/>
      <c r="BX75" s="334"/>
      <c r="BY75" s="337"/>
      <c r="BZ75" s="332"/>
      <c r="CA75" s="338"/>
      <c r="CB75" s="330"/>
      <c r="CC75" s="331"/>
      <c r="CD75" s="339"/>
      <c r="CE75" s="335"/>
      <c r="CF75" s="333"/>
      <c r="CG75" s="330"/>
      <c r="CH75" s="332"/>
      <c r="CI75" s="332"/>
      <c r="CJ75" s="335"/>
      <c r="CK75" s="331"/>
      <c r="CL75" s="331"/>
      <c r="CM75" s="330"/>
      <c r="CN75" s="331"/>
      <c r="CO75" s="332"/>
      <c r="CP75" s="331"/>
      <c r="CQ75" s="339"/>
      <c r="CR75" s="330"/>
      <c r="CS75" s="331"/>
      <c r="CT75" s="334"/>
      <c r="CU75" s="335"/>
      <c r="CV75" s="331"/>
      <c r="CW75" s="331"/>
      <c r="CX75" s="333"/>
      <c r="CY75" s="333"/>
      <c r="CZ75" s="333"/>
      <c r="DA75" s="334"/>
      <c r="DB75" s="335"/>
      <c r="DC75" s="340"/>
      <c r="DD75" s="330"/>
      <c r="DE75" s="335"/>
      <c r="DF75" s="341"/>
      <c r="DG75" s="331"/>
      <c r="DH75" s="333"/>
      <c r="DI75" s="335"/>
      <c r="DJ75" s="330"/>
      <c r="DK75" s="335"/>
      <c r="DL75" s="331"/>
      <c r="DM75" s="333"/>
      <c r="DN75" s="330"/>
      <c r="DO75" s="331"/>
      <c r="DP75" s="1242"/>
      <c r="DQ75" s="337"/>
      <c r="DR75" s="330"/>
      <c r="DS75" s="331"/>
      <c r="DT75" s="335"/>
      <c r="DU75" s="335"/>
      <c r="DV75" s="340"/>
      <c r="DW75" s="334"/>
      <c r="DX75" s="109"/>
    </row>
    <row r="76" spans="1:128" ht="47.25" x14ac:dyDescent="0.25">
      <c r="A76" s="109">
        <v>666</v>
      </c>
      <c r="B76" s="109"/>
      <c r="C76" s="109" t="s">
        <v>465</v>
      </c>
      <c r="D76" s="109" t="s">
        <v>1916</v>
      </c>
      <c r="E76" s="109"/>
      <c r="F76" s="109"/>
      <c r="G76" s="429" t="s">
        <v>465</v>
      </c>
      <c r="H76" s="470" t="s">
        <v>466</v>
      </c>
      <c r="I76" s="320"/>
      <c r="J76" s="321"/>
      <c r="K76" s="231">
        <v>1</v>
      </c>
      <c r="L76" s="231" t="s">
        <v>4</v>
      </c>
      <c r="M76" s="231"/>
      <c r="N76" s="231">
        <v>40</v>
      </c>
      <c r="O76" s="231" t="s">
        <v>467</v>
      </c>
      <c r="P76" s="321"/>
      <c r="Q76" s="321">
        <v>2</v>
      </c>
      <c r="R76" s="321">
        <v>1</v>
      </c>
      <c r="S76" s="298" t="s">
        <v>472</v>
      </c>
      <c r="T76" s="574"/>
      <c r="U76" s="323" t="s">
        <v>93</v>
      </c>
      <c r="V76" s="318" t="s">
        <v>80</v>
      </c>
      <c r="W76" s="231" t="str">
        <f>IFERROR(IF(Z76="Разговор по телефону",VLOOKUP(CONCATENATE($G76,"-",$Q76,"-",$R76),'Sound files'!$A$2:$E$213,3,FALSE),IF(Z76="Встреча",IF(VALUE(R76)=0,VLOOKUP(CONCATENATE($G76,"-",$Q76,"-",$R76),'Video files'!$A$2:$D$73,4,FALSE),IF(VALUE(R76)=1,VLOOKUP(CONCATENATE($G76,"-",$Q76,"-",$R76),'Video files'!$B$2:$E$73,4,FALSE),"-")),"-")),"нет")</f>
        <v>нет</v>
      </c>
      <c r="X76" s="231"/>
      <c r="Y76" s="231"/>
      <c r="Z76" s="231" t="s">
        <v>134</v>
      </c>
      <c r="AA76" s="321"/>
      <c r="AB76" s="235"/>
      <c r="AC76" s="235"/>
      <c r="AD76" s="235"/>
      <c r="AE76" s="324"/>
      <c r="AF76" s="325"/>
      <c r="AG76" s="326"/>
      <c r="AH76" s="327"/>
      <c r="AI76" s="327"/>
      <c r="AJ76" s="327"/>
      <c r="AK76" s="328"/>
      <c r="AL76" s="324"/>
      <c r="AM76" s="327"/>
      <c r="AN76" s="327"/>
      <c r="AO76" s="327"/>
      <c r="AP76" s="327"/>
      <c r="AQ76" s="327"/>
      <c r="AR76" s="328"/>
      <c r="AS76" s="326"/>
      <c r="AT76" s="327"/>
      <c r="AU76" s="327"/>
      <c r="AV76" s="327"/>
      <c r="AW76" s="327"/>
      <c r="AX76" s="327"/>
      <c r="AY76" s="327"/>
      <c r="AZ76" s="328"/>
      <c r="BA76" s="329"/>
      <c r="BB76" s="329"/>
      <c r="BC76" s="329"/>
      <c r="BD76" s="329"/>
      <c r="BE76" s="330"/>
      <c r="BF76" s="331"/>
      <c r="BG76" s="331"/>
      <c r="BH76" s="332"/>
      <c r="BI76" s="331"/>
      <c r="BJ76" s="333"/>
      <c r="BK76" s="334"/>
      <c r="BL76" s="335"/>
      <c r="BM76" s="331"/>
      <c r="BN76" s="331"/>
      <c r="BO76" s="330"/>
      <c r="BP76" s="331"/>
      <c r="BQ76" s="331"/>
      <c r="BR76" s="331"/>
      <c r="BS76" s="333"/>
      <c r="BT76" s="331"/>
      <c r="BU76" s="331"/>
      <c r="BV76" s="331"/>
      <c r="BW76" s="330"/>
      <c r="BX76" s="334"/>
      <c r="BY76" s="337"/>
      <c r="BZ76" s="332"/>
      <c r="CA76" s="338"/>
      <c r="CB76" s="330"/>
      <c r="CC76" s="331"/>
      <c r="CD76" s="339"/>
      <c r="CE76" s="335"/>
      <c r="CF76" s="333"/>
      <c r="CG76" s="330"/>
      <c r="CH76" s="332"/>
      <c r="CI76" s="332"/>
      <c r="CJ76" s="335"/>
      <c r="CK76" s="331"/>
      <c r="CL76" s="331"/>
      <c r="CM76" s="330"/>
      <c r="CN76" s="331"/>
      <c r="CO76" s="332"/>
      <c r="CP76" s="331"/>
      <c r="CQ76" s="339"/>
      <c r="CR76" s="330"/>
      <c r="CS76" s="331"/>
      <c r="CT76" s="334"/>
      <c r="CU76" s="335"/>
      <c r="CV76" s="331"/>
      <c r="CW76" s="331"/>
      <c r="CX76" s="333"/>
      <c r="CY76" s="333"/>
      <c r="CZ76" s="333"/>
      <c r="DA76" s="334"/>
      <c r="DB76" s="335"/>
      <c r="DC76" s="340"/>
      <c r="DD76" s="330"/>
      <c r="DE76" s="335"/>
      <c r="DF76" s="341"/>
      <c r="DG76" s="331"/>
      <c r="DH76" s="333"/>
      <c r="DI76" s="335"/>
      <c r="DJ76" s="330"/>
      <c r="DK76" s="335"/>
      <c r="DL76" s="331"/>
      <c r="DM76" s="333"/>
      <c r="DN76" s="330"/>
      <c r="DO76" s="331"/>
      <c r="DP76" s="1242"/>
      <c r="DQ76" s="337"/>
      <c r="DR76" s="330"/>
      <c r="DS76" s="331"/>
      <c r="DT76" s="335"/>
      <c r="DU76" s="335"/>
      <c r="DV76" s="340"/>
      <c r="DW76" s="334"/>
      <c r="DX76" s="109"/>
    </row>
    <row r="77" spans="1:128" ht="47.25" x14ac:dyDescent="0.25">
      <c r="A77" s="109">
        <v>667</v>
      </c>
      <c r="B77" s="109"/>
      <c r="C77" s="109" t="s">
        <v>465</v>
      </c>
      <c r="D77" s="109" t="s">
        <v>1916</v>
      </c>
      <c r="E77" s="109"/>
      <c r="F77" s="109"/>
      <c r="G77" s="429" t="s">
        <v>465</v>
      </c>
      <c r="H77" s="470" t="s">
        <v>466</v>
      </c>
      <c r="I77" s="320"/>
      <c r="J77" s="321"/>
      <c r="K77" s="231">
        <v>1</v>
      </c>
      <c r="L77" s="231" t="s">
        <v>4</v>
      </c>
      <c r="M77" s="231"/>
      <c r="N77" s="231">
        <v>40</v>
      </c>
      <c r="O77" s="231" t="s">
        <v>467</v>
      </c>
      <c r="P77" s="321"/>
      <c r="Q77" s="321">
        <v>2</v>
      </c>
      <c r="R77" s="321">
        <v>2</v>
      </c>
      <c r="S77" s="298" t="s">
        <v>473</v>
      </c>
      <c r="T77" s="574"/>
      <c r="U77" s="323" t="s">
        <v>93</v>
      </c>
      <c r="V77" s="318" t="s">
        <v>80</v>
      </c>
      <c r="W77" s="231" t="str">
        <f>IFERROR(IF(Z77="Разговор по телефону",VLOOKUP(CONCATENATE($G77,"-",$Q77,"-",$R77),'Sound files'!$A$2:$E$213,3,FALSE),IF(Z77="Встреча",IF(VALUE(R77)=0,VLOOKUP(CONCATENATE($G77,"-",$Q77,"-",$R77),'Video files'!$A$2:$D$73,4,FALSE),IF(VALUE(R77)=1,VLOOKUP(CONCATENATE($G77,"-",$Q77,"-",$R77),'Video files'!$B$2:$E$73,4,FALSE),"-")),"-")),"нет")</f>
        <v>нет</v>
      </c>
      <c r="X77" s="231"/>
      <c r="Y77" s="231"/>
      <c r="Z77" s="231" t="s">
        <v>134</v>
      </c>
      <c r="AA77" s="321"/>
      <c r="AB77" s="235"/>
      <c r="AC77" s="235"/>
      <c r="AD77" s="235"/>
      <c r="AE77" s="324"/>
      <c r="AF77" s="325"/>
      <c r="AG77" s="326"/>
      <c r="AH77" s="327"/>
      <c r="AI77" s="327"/>
      <c r="AJ77" s="327"/>
      <c r="AK77" s="328"/>
      <c r="AL77" s="324"/>
      <c r="AM77" s="327"/>
      <c r="AN77" s="327"/>
      <c r="AO77" s="327"/>
      <c r="AP77" s="327"/>
      <c r="AQ77" s="327"/>
      <c r="AR77" s="328"/>
      <c r="AS77" s="326"/>
      <c r="AT77" s="327"/>
      <c r="AU77" s="327"/>
      <c r="AV77" s="327"/>
      <c r="AW77" s="327"/>
      <c r="AX77" s="327"/>
      <c r="AY77" s="327"/>
      <c r="AZ77" s="328"/>
      <c r="BA77" s="329"/>
      <c r="BB77" s="329"/>
      <c r="BC77" s="329"/>
      <c r="BD77" s="329"/>
      <c r="BE77" s="330"/>
      <c r="BF77" s="331"/>
      <c r="BG77" s="331"/>
      <c r="BH77" s="332"/>
      <c r="BI77" s="331"/>
      <c r="BJ77" s="333"/>
      <c r="BK77" s="334"/>
      <c r="BL77" s="335"/>
      <c r="BM77" s="331"/>
      <c r="BN77" s="331"/>
      <c r="BO77" s="330"/>
      <c r="BP77" s="331"/>
      <c r="BQ77" s="331"/>
      <c r="BR77" s="331"/>
      <c r="BS77" s="333"/>
      <c r="BT77" s="331"/>
      <c r="BU77" s="331"/>
      <c r="BV77" s="331"/>
      <c r="BW77" s="330"/>
      <c r="BX77" s="334"/>
      <c r="BY77" s="337"/>
      <c r="BZ77" s="332"/>
      <c r="CA77" s="338"/>
      <c r="CB77" s="330"/>
      <c r="CC77" s="331"/>
      <c r="CD77" s="339"/>
      <c r="CE77" s="335"/>
      <c r="CF77" s="333"/>
      <c r="CG77" s="330"/>
      <c r="CH77" s="332"/>
      <c r="CI77" s="332"/>
      <c r="CJ77" s="335"/>
      <c r="CK77" s="331"/>
      <c r="CL77" s="331"/>
      <c r="CM77" s="330"/>
      <c r="CN77" s="331"/>
      <c r="CO77" s="332"/>
      <c r="CP77" s="331"/>
      <c r="CQ77" s="339"/>
      <c r="CR77" s="330"/>
      <c r="CS77" s="331"/>
      <c r="CT77" s="334"/>
      <c r="CU77" s="335"/>
      <c r="CV77" s="331"/>
      <c r="CW77" s="331"/>
      <c r="CX77" s="333"/>
      <c r="CY77" s="333"/>
      <c r="CZ77" s="333"/>
      <c r="DA77" s="334"/>
      <c r="DB77" s="335"/>
      <c r="DC77" s="340"/>
      <c r="DD77" s="330"/>
      <c r="DE77" s="335"/>
      <c r="DF77" s="341"/>
      <c r="DG77" s="331"/>
      <c r="DH77" s="333"/>
      <c r="DI77" s="335"/>
      <c r="DJ77" s="330"/>
      <c r="DK77" s="335"/>
      <c r="DL77" s="331"/>
      <c r="DM77" s="333"/>
      <c r="DN77" s="330"/>
      <c r="DO77" s="331"/>
      <c r="DP77" s="1242"/>
      <c r="DQ77" s="337"/>
      <c r="DR77" s="330"/>
      <c r="DS77" s="331"/>
      <c r="DT77" s="335"/>
      <c r="DU77" s="335"/>
      <c r="DV77" s="340"/>
      <c r="DW77" s="334"/>
      <c r="DX77" s="109"/>
    </row>
    <row r="78" spans="1:128" ht="47.25" x14ac:dyDescent="0.25">
      <c r="A78" s="109">
        <v>668</v>
      </c>
      <c r="B78" s="109"/>
      <c r="C78" s="109" t="s">
        <v>465</v>
      </c>
      <c r="D78" s="109" t="s">
        <v>1916</v>
      </c>
      <c r="E78" s="109"/>
      <c r="F78" s="109"/>
      <c r="G78" s="429" t="s">
        <v>465</v>
      </c>
      <c r="H78" s="470" t="s">
        <v>466</v>
      </c>
      <c r="I78" s="320"/>
      <c r="J78" s="321"/>
      <c r="K78" s="231">
        <v>40</v>
      </c>
      <c r="L78" s="231" t="s">
        <v>467</v>
      </c>
      <c r="M78" s="231"/>
      <c r="N78" s="322">
        <v>1</v>
      </c>
      <c r="O78" s="322" t="s">
        <v>4</v>
      </c>
      <c r="P78" s="321"/>
      <c r="Q78" s="321">
        <v>3</v>
      </c>
      <c r="R78" s="321">
        <v>0</v>
      </c>
      <c r="S78" s="298" t="s">
        <v>474</v>
      </c>
      <c r="T78" s="574"/>
      <c r="U78" s="323" t="s">
        <v>93</v>
      </c>
      <c r="V78" s="318" t="s">
        <v>80</v>
      </c>
      <c r="W78" s="231" t="str">
        <f>IFERROR(IF(Z78="Разговор по телефону",VLOOKUP(CONCATENATE($G78,"-",$Q78,"-",$R78),'Sound files'!$A$2:$E$213,3,FALSE),IF(Z78="Встреча",IF(VALUE(R78)=0,VLOOKUP(CONCATENATE($G78,"-",$Q78,"-",$R78),'Video files'!$A$2:$D$73,4,FALSE),IF(VALUE(R78)=1,VLOOKUP(CONCATENATE($G78,"-",$Q78,"-",$R78),'Video files'!$B$2:$E$73,4,FALSE),"-")),"-")),"нет")</f>
        <v>RS3_3.wav</v>
      </c>
      <c r="X78" s="231"/>
      <c r="Y78" s="231"/>
      <c r="Z78" s="231" t="s">
        <v>134</v>
      </c>
      <c r="AA78" s="321"/>
      <c r="AB78" s="235"/>
      <c r="AC78" s="235"/>
      <c r="AD78" s="235"/>
      <c r="AE78" s="324"/>
      <c r="AF78" s="325"/>
      <c r="AG78" s="326"/>
      <c r="AH78" s="327"/>
      <c r="AI78" s="327"/>
      <c r="AJ78" s="327"/>
      <c r="AK78" s="328"/>
      <c r="AL78" s="324"/>
      <c r="AM78" s="327"/>
      <c r="AN78" s="327"/>
      <c r="AO78" s="327"/>
      <c r="AP78" s="327"/>
      <c r="AQ78" s="327"/>
      <c r="AR78" s="328"/>
      <c r="AS78" s="326"/>
      <c r="AT78" s="327"/>
      <c r="AU78" s="327"/>
      <c r="AV78" s="327"/>
      <c r="AW78" s="327"/>
      <c r="AX78" s="327"/>
      <c r="AY78" s="327"/>
      <c r="AZ78" s="328"/>
      <c r="BA78" s="329"/>
      <c r="BB78" s="329"/>
      <c r="BC78" s="329"/>
      <c r="BD78" s="329"/>
      <c r="BE78" s="330"/>
      <c r="BF78" s="331"/>
      <c r="BG78" s="331"/>
      <c r="BH78" s="332"/>
      <c r="BI78" s="331"/>
      <c r="BJ78" s="333"/>
      <c r="BK78" s="334"/>
      <c r="BL78" s="335"/>
      <c r="BM78" s="331"/>
      <c r="BN78" s="331"/>
      <c r="BO78" s="330"/>
      <c r="BP78" s="331"/>
      <c r="BQ78" s="331"/>
      <c r="BR78" s="331"/>
      <c r="BS78" s="333"/>
      <c r="BT78" s="331"/>
      <c r="BU78" s="331"/>
      <c r="BV78" s="331"/>
      <c r="BW78" s="330"/>
      <c r="BX78" s="334"/>
      <c r="BY78" s="337"/>
      <c r="BZ78" s="332"/>
      <c r="CA78" s="338"/>
      <c r="CB78" s="330"/>
      <c r="CC78" s="331"/>
      <c r="CD78" s="339"/>
      <c r="CE78" s="335"/>
      <c r="CF78" s="333"/>
      <c r="CG78" s="330"/>
      <c r="CH78" s="332"/>
      <c r="CI78" s="332"/>
      <c r="CJ78" s="335"/>
      <c r="CK78" s="331"/>
      <c r="CL78" s="331"/>
      <c r="CM78" s="330"/>
      <c r="CN78" s="331"/>
      <c r="CO78" s="332"/>
      <c r="CP78" s="331"/>
      <c r="CQ78" s="339"/>
      <c r="CR78" s="330"/>
      <c r="CS78" s="331"/>
      <c r="CT78" s="334"/>
      <c r="CU78" s="335"/>
      <c r="CV78" s="331"/>
      <c r="CW78" s="331"/>
      <c r="CX78" s="333"/>
      <c r="CY78" s="333"/>
      <c r="CZ78" s="333"/>
      <c r="DA78" s="334"/>
      <c r="DB78" s="335"/>
      <c r="DC78" s="340"/>
      <c r="DD78" s="330"/>
      <c r="DE78" s="335"/>
      <c r="DF78" s="341"/>
      <c r="DG78" s="331"/>
      <c r="DH78" s="333"/>
      <c r="DI78" s="335"/>
      <c r="DJ78" s="330"/>
      <c r="DK78" s="335"/>
      <c r="DL78" s="331"/>
      <c r="DM78" s="333"/>
      <c r="DN78" s="330"/>
      <c r="DO78" s="331"/>
      <c r="DP78" s="1242"/>
      <c r="DQ78" s="337"/>
      <c r="DR78" s="330"/>
      <c r="DS78" s="331"/>
      <c r="DT78" s="335"/>
      <c r="DU78" s="335"/>
      <c r="DV78" s="340"/>
      <c r="DW78" s="334"/>
      <c r="DX78" s="109"/>
    </row>
    <row r="79" spans="1:128" ht="47.25" x14ac:dyDescent="0.25">
      <c r="A79" s="109">
        <v>669</v>
      </c>
      <c r="B79" s="109"/>
      <c r="C79" s="109" t="s">
        <v>465</v>
      </c>
      <c r="D79" s="109" t="s">
        <v>1916</v>
      </c>
      <c r="E79" s="109"/>
      <c r="F79" s="109"/>
      <c r="G79" s="429" t="s">
        <v>465</v>
      </c>
      <c r="H79" s="470" t="s">
        <v>466</v>
      </c>
      <c r="I79" s="320"/>
      <c r="J79" s="321"/>
      <c r="K79" s="231">
        <v>1</v>
      </c>
      <c r="L79" s="231" t="s">
        <v>4</v>
      </c>
      <c r="M79" s="231"/>
      <c r="N79" s="231">
        <v>40</v>
      </c>
      <c r="O79" s="231" t="s">
        <v>467</v>
      </c>
      <c r="P79" s="321"/>
      <c r="Q79" s="321">
        <v>3</v>
      </c>
      <c r="R79" s="321">
        <v>1</v>
      </c>
      <c r="S79" s="298" t="s">
        <v>475</v>
      </c>
      <c r="T79" s="574"/>
      <c r="U79" s="323" t="s">
        <v>89</v>
      </c>
      <c r="V79" s="318" t="s">
        <v>81</v>
      </c>
      <c r="W79" s="231" t="str">
        <f>IFERROR(IF(Z79="Разговор по телефону",VLOOKUP(CONCATENATE($G79,"-",$Q79,"-",$R79),'Sound files'!$A$2:$E$213,3,FALSE),IF(Z79="Встреча",IF(VALUE(R79)=0,VLOOKUP(CONCATENATE($G79,"-",$Q79,"-",$R79),'Video files'!$A$2:$D$73,4,FALSE),IF(VALUE(R79)=1,VLOOKUP(CONCATENATE($G79,"-",$Q79,"-",$R79),'Video files'!$B$2:$E$73,4,FALSE),"-")),"-")),"нет")</f>
        <v>нет</v>
      </c>
      <c r="X79" s="231"/>
      <c r="Y79" s="231"/>
      <c r="Z79" s="231" t="s">
        <v>134</v>
      </c>
      <c r="AA79" s="321"/>
      <c r="AB79" s="235"/>
      <c r="AC79" s="235"/>
      <c r="AD79" s="235"/>
      <c r="AE79" s="324"/>
      <c r="AF79" s="325"/>
      <c r="AG79" s="326"/>
      <c r="AH79" s="327"/>
      <c r="AI79" s="327"/>
      <c r="AJ79" s="327"/>
      <c r="AK79" s="328"/>
      <c r="AL79" s="324"/>
      <c r="AM79" s="327"/>
      <c r="AN79" s="327"/>
      <c r="AO79" s="327"/>
      <c r="AP79" s="327"/>
      <c r="AQ79" s="327"/>
      <c r="AR79" s="328"/>
      <c r="AS79" s="326"/>
      <c r="AT79" s="327"/>
      <c r="AU79" s="327"/>
      <c r="AV79" s="327"/>
      <c r="AW79" s="327"/>
      <c r="AX79" s="327"/>
      <c r="AY79" s="327"/>
      <c r="AZ79" s="328"/>
      <c r="BA79" s="329"/>
      <c r="BB79" s="329"/>
      <c r="BC79" s="329"/>
      <c r="BD79" s="329"/>
      <c r="BE79" s="330"/>
      <c r="BF79" s="331"/>
      <c r="BG79" s="331"/>
      <c r="BH79" s="332"/>
      <c r="BI79" s="331"/>
      <c r="BJ79" s="333"/>
      <c r="BK79" s="334"/>
      <c r="BL79" s="335"/>
      <c r="BM79" s="331"/>
      <c r="BN79" s="331"/>
      <c r="BO79" s="330"/>
      <c r="BP79" s="331"/>
      <c r="BQ79" s="331"/>
      <c r="BR79" s="331"/>
      <c r="BS79" s="333"/>
      <c r="BT79" s="331"/>
      <c r="BU79" s="331"/>
      <c r="BV79" s="331"/>
      <c r="BW79" s="330"/>
      <c r="BX79" s="334"/>
      <c r="BY79" s="337"/>
      <c r="BZ79" s="332"/>
      <c r="CA79" s="338"/>
      <c r="CB79" s="330"/>
      <c r="CC79" s="331"/>
      <c r="CD79" s="339"/>
      <c r="CE79" s="335"/>
      <c r="CF79" s="333"/>
      <c r="CG79" s="330"/>
      <c r="CH79" s="332"/>
      <c r="CI79" s="332"/>
      <c r="CJ79" s="335"/>
      <c r="CK79" s="331"/>
      <c r="CL79" s="331"/>
      <c r="CM79" s="330"/>
      <c r="CN79" s="331"/>
      <c r="CO79" s="332"/>
      <c r="CP79" s="331"/>
      <c r="CQ79" s="339"/>
      <c r="CR79" s="330"/>
      <c r="CS79" s="331"/>
      <c r="CT79" s="334"/>
      <c r="CU79" s="335"/>
      <c r="CV79" s="331"/>
      <c r="CW79" s="331"/>
      <c r="CX79" s="333"/>
      <c r="CY79" s="333"/>
      <c r="CZ79" s="333"/>
      <c r="DA79" s="334"/>
      <c r="DB79" s="335"/>
      <c r="DC79" s="340"/>
      <c r="DD79" s="330"/>
      <c r="DE79" s="335"/>
      <c r="DF79" s="341"/>
      <c r="DG79" s="331"/>
      <c r="DH79" s="333"/>
      <c r="DI79" s="335"/>
      <c r="DJ79" s="330"/>
      <c r="DK79" s="335"/>
      <c r="DL79" s="331"/>
      <c r="DM79" s="333"/>
      <c r="DN79" s="330"/>
      <c r="DO79" s="331"/>
      <c r="DP79" s="1242"/>
      <c r="DQ79" s="337"/>
      <c r="DR79" s="330"/>
      <c r="DS79" s="331"/>
      <c r="DT79" s="335"/>
      <c r="DU79" s="335"/>
      <c r="DV79" s="340"/>
      <c r="DW79" s="334"/>
      <c r="DX79" s="109"/>
    </row>
    <row r="80" spans="1:128" ht="48" thickBot="1" x14ac:dyDescent="0.3">
      <c r="A80" s="110">
        <v>670</v>
      </c>
      <c r="B80" s="110"/>
      <c r="C80" s="110" t="s">
        <v>465</v>
      </c>
      <c r="D80" s="110" t="s">
        <v>1916</v>
      </c>
      <c r="E80" s="110"/>
      <c r="F80" s="110"/>
      <c r="G80" s="386" t="s">
        <v>465</v>
      </c>
      <c r="H80" s="471" t="s">
        <v>466</v>
      </c>
      <c r="I80" s="346"/>
      <c r="J80" s="347"/>
      <c r="K80" s="236">
        <v>1</v>
      </c>
      <c r="L80" s="236" t="s">
        <v>4</v>
      </c>
      <c r="M80" s="236"/>
      <c r="N80" s="236">
        <v>40</v>
      </c>
      <c r="O80" s="236" t="s">
        <v>467</v>
      </c>
      <c r="P80" s="347"/>
      <c r="Q80" s="347">
        <v>3</v>
      </c>
      <c r="R80" s="347">
        <v>2</v>
      </c>
      <c r="S80" s="302" t="s">
        <v>476</v>
      </c>
      <c r="T80" s="575"/>
      <c r="U80" s="467" t="s">
        <v>89</v>
      </c>
      <c r="V80" s="344" t="s">
        <v>81</v>
      </c>
      <c r="W80" s="236" t="str">
        <f>IFERROR(IF(Z80="Разговор по телефону",VLOOKUP(CONCATENATE($G80,"-",$Q80,"-",$R80),'Sound files'!$A$2:$E$213,3,FALSE),IF(Z80="Встреча",IF(VALUE(R80)=0,VLOOKUP(CONCATENATE($G80,"-",$Q80,"-",$R80),'Video files'!$A$2:$D$73,4,FALSE),IF(VALUE(R80)=1,VLOOKUP(CONCATENATE($G80,"-",$Q80,"-",$R80),'Video files'!$B$2:$E$73,4,FALSE),"-")),"-")),"нет")</f>
        <v>нет</v>
      </c>
      <c r="X80" s="236"/>
      <c r="Y80" s="236"/>
      <c r="Z80" s="231" t="s">
        <v>134</v>
      </c>
      <c r="AA80" s="347"/>
      <c r="AB80" s="240"/>
      <c r="AC80" s="240"/>
      <c r="AD80" s="240"/>
      <c r="AE80" s="324"/>
      <c r="AF80" s="325"/>
      <c r="AG80" s="326"/>
      <c r="AH80" s="327"/>
      <c r="AI80" s="327"/>
      <c r="AJ80" s="327"/>
      <c r="AK80" s="328"/>
      <c r="AL80" s="324"/>
      <c r="AM80" s="327"/>
      <c r="AN80" s="327"/>
      <c r="AO80" s="327"/>
      <c r="AP80" s="327"/>
      <c r="AQ80" s="327"/>
      <c r="AR80" s="328"/>
      <c r="AS80" s="326"/>
      <c r="AT80" s="327"/>
      <c r="AU80" s="327"/>
      <c r="AV80" s="327"/>
      <c r="AW80" s="327"/>
      <c r="AX80" s="327"/>
      <c r="AY80" s="327"/>
      <c r="AZ80" s="328"/>
      <c r="BA80" s="329"/>
      <c r="BB80" s="329"/>
      <c r="BC80" s="329"/>
      <c r="BD80" s="329"/>
      <c r="BE80" s="330"/>
      <c r="BF80" s="331"/>
      <c r="BG80" s="331"/>
      <c r="BH80" s="332"/>
      <c r="BI80" s="331"/>
      <c r="BJ80" s="333"/>
      <c r="BK80" s="334"/>
      <c r="BL80" s="335"/>
      <c r="BM80" s="331"/>
      <c r="BN80" s="331"/>
      <c r="BO80" s="330"/>
      <c r="BP80" s="331"/>
      <c r="BQ80" s="331"/>
      <c r="BR80" s="331"/>
      <c r="BS80" s="333"/>
      <c r="BT80" s="331"/>
      <c r="BU80" s="331"/>
      <c r="BV80" s="331"/>
      <c r="BW80" s="330"/>
      <c r="BX80" s="334"/>
      <c r="BY80" s="337"/>
      <c r="BZ80" s="332"/>
      <c r="CA80" s="338"/>
      <c r="CB80" s="330"/>
      <c r="CC80" s="331"/>
      <c r="CD80" s="339"/>
      <c r="CE80" s="335"/>
      <c r="CF80" s="333"/>
      <c r="CG80" s="330"/>
      <c r="CH80" s="332"/>
      <c r="CI80" s="332"/>
      <c r="CJ80" s="335"/>
      <c r="CK80" s="331"/>
      <c r="CL80" s="331"/>
      <c r="CM80" s="330"/>
      <c r="CN80" s="331"/>
      <c r="CO80" s="332"/>
      <c r="CP80" s="331"/>
      <c r="CQ80" s="339"/>
      <c r="CR80" s="330"/>
      <c r="CS80" s="331"/>
      <c r="CT80" s="334"/>
      <c r="CU80" s="335"/>
      <c r="CV80" s="331"/>
      <c r="CW80" s="331"/>
      <c r="CX80" s="333"/>
      <c r="CY80" s="333"/>
      <c r="CZ80" s="333"/>
      <c r="DA80" s="334"/>
      <c r="DB80" s="335"/>
      <c r="DC80" s="340"/>
      <c r="DD80" s="330"/>
      <c r="DE80" s="335"/>
      <c r="DF80" s="341"/>
      <c r="DG80" s="331"/>
      <c r="DH80" s="333"/>
      <c r="DI80" s="335"/>
      <c r="DJ80" s="330"/>
      <c r="DK80" s="335"/>
      <c r="DL80" s="331"/>
      <c r="DM80" s="333"/>
      <c r="DN80" s="330"/>
      <c r="DO80" s="331"/>
      <c r="DP80" s="1242"/>
      <c r="DQ80" s="337"/>
      <c r="DR80" s="330"/>
      <c r="DS80" s="331"/>
      <c r="DT80" s="335"/>
      <c r="DU80" s="335"/>
      <c r="DV80" s="340"/>
      <c r="DW80" s="334"/>
      <c r="DX80" s="110"/>
    </row>
    <row r="81" spans="1:128" ht="47.25" x14ac:dyDescent="0.25">
      <c r="A81" s="107">
        <v>768</v>
      </c>
      <c r="B81" s="107"/>
      <c r="C81" s="107" t="s">
        <v>486</v>
      </c>
      <c r="D81" s="107" t="s">
        <v>3077</v>
      </c>
      <c r="E81" s="107"/>
      <c r="F81" s="107"/>
      <c r="G81" s="382" t="s">
        <v>486</v>
      </c>
      <c r="H81" s="469" t="s">
        <v>487</v>
      </c>
      <c r="I81" s="313">
        <v>0.4548611111111111</v>
      </c>
      <c r="J81" s="314"/>
      <c r="K81" s="249">
        <v>28</v>
      </c>
      <c r="L81" s="249" t="s">
        <v>1541</v>
      </c>
      <c r="M81" s="249"/>
      <c r="N81" s="314">
        <v>1</v>
      </c>
      <c r="O81" s="314" t="s">
        <v>4</v>
      </c>
      <c r="P81" s="314"/>
      <c r="Q81" s="314">
        <v>1</v>
      </c>
      <c r="R81" s="314">
        <v>0</v>
      </c>
      <c r="S81" s="358" t="s">
        <v>488</v>
      </c>
      <c r="T81" s="576"/>
      <c r="U81" s="317" t="s">
        <v>93</v>
      </c>
      <c r="V81" s="311" t="s">
        <v>80</v>
      </c>
      <c r="W81" s="249" t="str">
        <f>IFERROR(IF(Z81="Разговор по телефону",VLOOKUP(CONCATENATE($G81,"-",$Q81,"-",$R81),'Sound files'!$A$2:$E$213,3,FALSE),IF(Z81="Встреча",IF(VALUE(R81)=0,VLOOKUP(CONCATENATE($G81,"-",$Q81,"-",$R81),'Video files'!$A$2:$D$73,4,FALSE),IF(VALUE(R81)=1,VLOOKUP(CONCATENATE($G81,"-",$Q81,"-",$R81),'Video files'!$B$2:$E$73,4,FALSE),"-")),"-")),"нет")</f>
        <v>RS10_1.wav</v>
      </c>
      <c r="X81" s="249"/>
      <c r="Y81" s="249"/>
      <c r="Z81" s="249" t="s">
        <v>134</v>
      </c>
      <c r="AA81" s="314"/>
      <c r="AB81" s="253"/>
      <c r="AC81" s="253"/>
      <c r="AD81" s="253"/>
      <c r="AE81" s="324"/>
      <c r="AF81" s="325"/>
      <c r="AG81" s="326"/>
      <c r="AH81" s="327"/>
      <c r="AI81" s="327"/>
      <c r="AJ81" s="327"/>
      <c r="AK81" s="328"/>
      <c r="AL81" s="324"/>
      <c r="AM81" s="327"/>
      <c r="AN81" s="327"/>
      <c r="AO81" s="327"/>
      <c r="AP81" s="327"/>
      <c r="AQ81" s="327"/>
      <c r="AR81" s="328"/>
      <c r="AS81" s="326"/>
      <c r="AT81" s="327"/>
      <c r="AU81" s="327"/>
      <c r="AV81" s="327"/>
      <c r="AW81" s="327"/>
      <c r="AX81" s="327"/>
      <c r="AY81" s="327"/>
      <c r="AZ81" s="328"/>
      <c r="BA81" s="329"/>
      <c r="BB81" s="329"/>
      <c r="BC81" s="329"/>
      <c r="BD81" s="329"/>
      <c r="BE81" s="330"/>
      <c r="BF81" s="331"/>
      <c r="BG81" s="331"/>
      <c r="BH81" s="332"/>
      <c r="BI81" s="331"/>
      <c r="BJ81" s="333"/>
      <c r="BK81" s="334"/>
      <c r="BL81" s="335"/>
      <c r="BM81" s="331"/>
      <c r="BN81" s="331"/>
      <c r="BO81" s="330"/>
      <c r="BP81" s="331"/>
      <c r="BQ81" s="331"/>
      <c r="BR81" s="331"/>
      <c r="BS81" s="333"/>
      <c r="BT81" s="331"/>
      <c r="BU81" s="331"/>
      <c r="BV81" s="331"/>
      <c r="BW81" s="330"/>
      <c r="BX81" s="334"/>
      <c r="BY81" s="337"/>
      <c r="BZ81" s="332"/>
      <c r="CA81" s="338"/>
      <c r="CB81" s="330"/>
      <c r="CC81" s="331"/>
      <c r="CD81" s="339"/>
      <c r="CE81" s="335"/>
      <c r="CF81" s="333"/>
      <c r="CG81" s="330"/>
      <c r="CH81" s="332"/>
      <c r="CI81" s="332"/>
      <c r="CJ81" s="335"/>
      <c r="CK81" s="331"/>
      <c r="CL81" s="331"/>
      <c r="CM81" s="330"/>
      <c r="CN81" s="331"/>
      <c r="CO81" s="332"/>
      <c r="CP81" s="331"/>
      <c r="CQ81" s="339"/>
      <c r="CR81" s="330"/>
      <c r="CS81" s="331"/>
      <c r="CT81" s="334"/>
      <c r="CU81" s="335"/>
      <c r="CV81" s="331"/>
      <c r="CW81" s="331"/>
      <c r="CX81" s="333"/>
      <c r="CY81" s="333"/>
      <c r="CZ81" s="333"/>
      <c r="DA81" s="334"/>
      <c r="DB81" s="335"/>
      <c r="DC81" s="340"/>
      <c r="DD81" s="330"/>
      <c r="DE81" s="335"/>
      <c r="DF81" s="341"/>
      <c r="DG81" s="331"/>
      <c r="DH81" s="333"/>
      <c r="DI81" s="335"/>
      <c r="DJ81" s="330"/>
      <c r="DK81" s="335"/>
      <c r="DL81" s="331"/>
      <c r="DM81" s="333"/>
      <c r="DN81" s="330"/>
      <c r="DO81" s="331"/>
      <c r="DP81" s="1242"/>
      <c r="DQ81" s="337"/>
      <c r="DR81" s="330"/>
      <c r="DS81" s="331"/>
      <c r="DT81" s="335"/>
      <c r="DU81" s="335"/>
      <c r="DV81" s="340"/>
      <c r="DW81" s="334"/>
      <c r="DX81" s="107"/>
    </row>
    <row r="82" spans="1:128" ht="47.25" x14ac:dyDescent="0.25">
      <c r="A82" s="109">
        <v>769</v>
      </c>
      <c r="B82" s="109"/>
      <c r="C82" s="109" t="s">
        <v>486</v>
      </c>
      <c r="D82" s="109" t="s">
        <v>1916</v>
      </c>
      <c r="E82" s="109"/>
      <c r="F82" s="109"/>
      <c r="G82" s="429" t="s">
        <v>486</v>
      </c>
      <c r="H82" s="470" t="s">
        <v>487</v>
      </c>
      <c r="I82" s="320"/>
      <c r="J82" s="321"/>
      <c r="K82" s="231">
        <v>1</v>
      </c>
      <c r="L82" s="231" t="s">
        <v>4</v>
      </c>
      <c r="M82" s="231"/>
      <c r="N82" s="231">
        <v>28</v>
      </c>
      <c r="O82" s="231" t="s">
        <v>1541</v>
      </c>
      <c r="P82" s="321"/>
      <c r="Q82" s="321">
        <v>1</v>
      </c>
      <c r="R82" s="321">
        <v>1</v>
      </c>
      <c r="S82" s="298" t="s">
        <v>489</v>
      </c>
      <c r="T82" s="574"/>
      <c r="U82" s="323" t="s">
        <v>93</v>
      </c>
      <c r="V82" s="318" t="s">
        <v>80</v>
      </c>
      <c r="W82" s="231" t="str">
        <f>IFERROR(IF(Z82="Разговор по телефону",VLOOKUP(CONCATENATE($G82,"-",$Q82,"-",$R82),'Sound files'!$A$2:$E$213,3,FALSE),IF(Z82="Встреча",IF(VALUE(R82)=0,VLOOKUP(CONCATENATE($G82,"-",$Q82,"-",$R82),'Video files'!$A$2:$D$73,4,FALSE),IF(VALUE(R82)=1,VLOOKUP(CONCATENATE($G82,"-",$Q82,"-",$R82),'Video files'!$B$2:$E$73,4,FALSE),"-")),"-")),"нет")</f>
        <v>нет</v>
      </c>
      <c r="X82" s="231"/>
      <c r="Y82" s="231"/>
      <c r="Z82" s="231" t="s">
        <v>134</v>
      </c>
      <c r="AA82" s="321"/>
      <c r="AB82" s="235"/>
      <c r="AC82" s="235"/>
      <c r="AD82" s="235"/>
      <c r="AE82" s="324"/>
      <c r="AF82" s="325"/>
      <c r="AG82" s="326"/>
      <c r="AH82" s="327"/>
      <c r="AI82" s="327"/>
      <c r="AJ82" s="327"/>
      <c r="AK82" s="328"/>
      <c r="AL82" s="324"/>
      <c r="AM82" s="327"/>
      <c r="AN82" s="327"/>
      <c r="AO82" s="327"/>
      <c r="AP82" s="327"/>
      <c r="AQ82" s="327"/>
      <c r="AR82" s="328"/>
      <c r="AS82" s="326"/>
      <c r="AT82" s="327"/>
      <c r="AU82" s="327"/>
      <c r="AV82" s="327"/>
      <c r="AW82" s="327"/>
      <c r="AX82" s="327"/>
      <c r="AY82" s="327"/>
      <c r="AZ82" s="328"/>
      <c r="BA82" s="329"/>
      <c r="BB82" s="329"/>
      <c r="BC82" s="329"/>
      <c r="BD82" s="329"/>
      <c r="BE82" s="330"/>
      <c r="BF82" s="331"/>
      <c r="BG82" s="331"/>
      <c r="BH82" s="332"/>
      <c r="BI82" s="331"/>
      <c r="BJ82" s="333"/>
      <c r="BK82" s="334"/>
      <c r="BL82" s="335"/>
      <c r="BM82" s="331"/>
      <c r="BN82" s="331"/>
      <c r="BO82" s="330"/>
      <c r="BP82" s="331"/>
      <c r="BQ82" s="331"/>
      <c r="BR82" s="331"/>
      <c r="BS82" s="333"/>
      <c r="BT82" s="331"/>
      <c r="BU82" s="331"/>
      <c r="BV82" s="331"/>
      <c r="BW82" s="330"/>
      <c r="BX82" s="334"/>
      <c r="BY82" s="337"/>
      <c r="BZ82" s="332"/>
      <c r="CA82" s="338"/>
      <c r="CB82" s="330"/>
      <c r="CC82" s="331"/>
      <c r="CD82" s="339"/>
      <c r="CE82" s="335"/>
      <c r="CF82" s="333"/>
      <c r="CG82" s="330"/>
      <c r="CH82" s="332"/>
      <c r="CI82" s="332"/>
      <c r="CJ82" s="335"/>
      <c r="CK82" s="331"/>
      <c r="CL82" s="331"/>
      <c r="CM82" s="330"/>
      <c r="CN82" s="331"/>
      <c r="CO82" s="332"/>
      <c r="CP82" s="331"/>
      <c r="CQ82" s="339"/>
      <c r="CR82" s="330"/>
      <c r="CS82" s="331"/>
      <c r="CT82" s="334"/>
      <c r="CU82" s="335"/>
      <c r="CV82" s="331"/>
      <c r="CW82" s="331"/>
      <c r="CX82" s="333"/>
      <c r="CY82" s="333"/>
      <c r="CZ82" s="333"/>
      <c r="DA82" s="334"/>
      <c r="DB82" s="335"/>
      <c r="DC82" s="340"/>
      <c r="DD82" s="330"/>
      <c r="DE82" s="335"/>
      <c r="DF82" s="341"/>
      <c r="DG82" s="331"/>
      <c r="DH82" s="333"/>
      <c r="DI82" s="335"/>
      <c r="DJ82" s="330"/>
      <c r="DK82" s="335"/>
      <c r="DL82" s="331"/>
      <c r="DM82" s="333"/>
      <c r="DN82" s="330"/>
      <c r="DO82" s="331"/>
      <c r="DP82" s="1242"/>
      <c r="DQ82" s="337"/>
      <c r="DR82" s="330"/>
      <c r="DS82" s="331"/>
      <c r="DT82" s="335"/>
      <c r="DU82" s="335"/>
      <c r="DV82" s="340"/>
      <c r="DW82" s="334"/>
      <c r="DX82" s="109"/>
    </row>
    <row r="83" spans="1:128" ht="47.25" x14ac:dyDescent="0.25">
      <c r="A83" s="109">
        <v>770</v>
      </c>
      <c r="B83" s="109"/>
      <c r="C83" s="109" t="s">
        <v>486</v>
      </c>
      <c r="D83" s="109" t="s">
        <v>1916</v>
      </c>
      <c r="E83" s="109"/>
      <c r="F83" s="109"/>
      <c r="G83" s="429" t="s">
        <v>486</v>
      </c>
      <c r="H83" s="470" t="s">
        <v>487</v>
      </c>
      <c r="I83" s="320"/>
      <c r="J83" s="321"/>
      <c r="K83" s="231">
        <v>1</v>
      </c>
      <c r="L83" s="231" t="s">
        <v>4</v>
      </c>
      <c r="M83" s="231"/>
      <c r="N83" s="231">
        <v>28</v>
      </c>
      <c r="O83" s="231" t="s">
        <v>1541</v>
      </c>
      <c r="P83" s="321"/>
      <c r="Q83" s="321">
        <v>1</v>
      </c>
      <c r="R83" s="321">
        <v>2</v>
      </c>
      <c r="S83" s="298" t="s">
        <v>490</v>
      </c>
      <c r="T83" s="574"/>
      <c r="U83" s="323" t="s">
        <v>93</v>
      </c>
      <c r="V83" s="318" t="s">
        <v>80</v>
      </c>
      <c r="W83" s="231" t="str">
        <f>IFERROR(IF(Z83="Разговор по телефону",VLOOKUP(CONCATENATE($G83,"-",$Q83,"-",$R83),'Sound files'!$A$2:$E$213,3,FALSE),IF(Z83="Встреча",IF(VALUE(R83)=0,VLOOKUP(CONCATENATE($G83,"-",$Q83,"-",$R83),'Video files'!$A$2:$D$73,4,FALSE),IF(VALUE(R83)=1,VLOOKUP(CONCATENATE($G83,"-",$Q83,"-",$R83),'Video files'!$B$2:$E$73,4,FALSE),"-")),"-")),"нет")</f>
        <v>нет</v>
      </c>
      <c r="X83" s="231"/>
      <c r="Y83" s="231"/>
      <c r="Z83" s="231" t="s">
        <v>134</v>
      </c>
      <c r="AA83" s="321"/>
      <c r="AB83" s="235"/>
      <c r="AC83" s="235"/>
      <c r="AD83" s="235"/>
      <c r="AE83" s="324"/>
      <c r="AF83" s="325"/>
      <c r="AG83" s="326"/>
      <c r="AH83" s="327"/>
      <c r="AI83" s="327"/>
      <c r="AJ83" s="327"/>
      <c r="AK83" s="328"/>
      <c r="AL83" s="324"/>
      <c r="AM83" s="327"/>
      <c r="AN83" s="327"/>
      <c r="AO83" s="327"/>
      <c r="AP83" s="327"/>
      <c r="AQ83" s="327"/>
      <c r="AR83" s="328"/>
      <c r="AS83" s="326"/>
      <c r="AT83" s="327"/>
      <c r="AU83" s="327"/>
      <c r="AV83" s="327"/>
      <c r="AW83" s="327"/>
      <c r="AX83" s="327"/>
      <c r="AY83" s="327"/>
      <c r="AZ83" s="328"/>
      <c r="BA83" s="329"/>
      <c r="BB83" s="329"/>
      <c r="BC83" s="329"/>
      <c r="BD83" s="329"/>
      <c r="BE83" s="330"/>
      <c r="BF83" s="331"/>
      <c r="BG83" s="331"/>
      <c r="BH83" s="332"/>
      <c r="BI83" s="331"/>
      <c r="BJ83" s="333"/>
      <c r="BK83" s="334"/>
      <c r="BL83" s="335"/>
      <c r="BM83" s="331"/>
      <c r="BN83" s="331"/>
      <c r="BO83" s="330"/>
      <c r="BP83" s="331"/>
      <c r="BQ83" s="331"/>
      <c r="BR83" s="331"/>
      <c r="BS83" s="333"/>
      <c r="BT83" s="331"/>
      <c r="BU83" s="331"/>
      <c r="BV83" s="331"/>
      <c r="BW83" s="330"/>
      <c r="BX83" s="334"/>
      <c r="BY83" s="337"/>
      <c r="BZ83" s="332"/>
      <c r="CA83" s="338"/>
      <c r="CB83" s="330"/>
      <c r="CC83" s="331"/>
      <c r="CD83" s="339"/>
      <c r="CE83" s="335"/>
      <c r="CF83" s="333"/>
      <c r="CG83" s="330"/>
      <c r="CH83" s="332"/>
      <c r="CI83" s="332"/>
      <c r="CJ83" s="335"/>
      <c r="CK83" s="331"/>
      <c r="CL83" s="331"/>
      <c r="CM83" s="330"/>
      <c r="CN83" s="331"/>
      <c r="CO83" s="332"/>
      <c r="CP83" s="331"/>
      <c r="CQ83" s="339"/>
      <c r="CR83" s="330"/>
      <c r="CS83" s="331"/>
      <c r="CT83" s="334"/>
      <c r="CU83" s="335"/>
      <c r="CV83" s="331"/>
      <c r="CW83" s="331"/>
      <c r="CX83" s="333"/>
      <c r="CY83" s="333"/>
      <c r="CZ83" s="333"/>
      <c r="DA83" s="334"/>
      <c r="DB83" s="335"/>
      <c r="DC83" s="340"/>
      <c r="DD83" s="330"/>
      <c r="DE83" s="335"/>
      <c r="DF83" s="341"/>
      <c r="DG83" s="331"/>
      <c r="DH83" s="333"/>
      <c r="DI83" s="335"/>
      <c r="DJ83" s="330"/>
      <c r="DK83" s="335"/>
      <c r="DL83" s="331"/>
      <c r="DM83" s="333"/>
      <c r="DN83" s="330"/>
      <c r="DO83" s="331"/>
      <c r="DP83" s="1242"/>
      <c r="DQ83" s="337"/>
      <c r="DR83" s="330"/>
      <c r="DS83" s="331"/>
      <c r="DT83" s="335"/>
      <c r="DU83" s="335"/>
      <c r="DV83" s="340"/>
      <c r="DW83" s="334"/>
      <c r="DX83" s="109"/>
    </row>
    <row r="84" spans="1:128" ht="47.25" x14ac:dyDescent="0.25">
      <c r="A84" s="109">
        <v>771</v>
      </c>
      <c r="B84" s="109"/>
      <c r="C84" s="109" t="s">
        <v>486</v>
      </c>
      <c r="D84" s="109" t="s">
        <v>1916</v>
      </c>
      <c r="E84" s="109"/>
      <c r="F84" s="109"/>
      <c r="G84" s="429" t="s">
        <v>486</v>
      </c>
      <c r="H84" s="470" t="s">
        <v>487</v>
      </c>
      <c r="I84" s="320"/>
      <c r="J84" s="321"/>
      <c r="K84" s="231">
        <v>1</v>
      </c>
      <c r="L84" s="231" t="s">
        <v>4</v>
      </c>
      <c r="M84" s="231"/>
      <c r="N84" s="231">
        <v>28</v>
      </c>
      <c r="O84" s="231" t="s">
        <v>1541</v>
      </c>
      <c r="P84" s="321"/>
      <c r="Q84" s="321">
        <v>1</v>
      </c>
      <c r="R84" s="321">
        <v>3</v>
      </c>
      <c r="S84" s="298" t="s">
        <v>491</v>
      </c>
      <c r="T84" s="574"/>
      <c r="U84" s="323" t="s">
        <v>93</v>
      </c>
      <c r="V84" s="318" t="s">
        <v>80</v>
      </c>
      <c r="W84" s="231" t="str">
        <f>IFERROR(IF(Z84="Разговор по телефону",VLOOKUP(CONCATENATE($G84,"-",$Q84,"-",$R84),'Sound files'!$A$2:$E$213,3,FALSE),IF(Z84="Встреча",IF(VALUE(R84)=0,VLOOKUP(CONCATENATE($G84,"-",$Q84,"-",$R84),'Video files'!$A$2:$D$73,4,FALSE),IF(VALUE(R84)=1,VLOOKUP(CONCATENATE($G84,"-",$Q84,"-",$R84),'Video files'!$B$2:$E$73,4,FALSE),"-")),"-")),"нет")</f>
        <v>нет</v>
      </c>
      <c r="X84" s="231"/>
      <c r="Y84" s="231"/>
      <c r="Z84" s="231" t="s">
        <v>134</v>
      </c>
      <c r="AA84" s="321"/>
      <c r="AB84" s="235"/>
      <c r="AC84" s="235"/>
      <c r="AD84" s="235"/>
      <c r="AE84" s="324"/>
      <c r="AF84" s="325"/>
      <c r="AG84" s="326"/>
      <c r="AH84" s="327"/>
      <c r="AI84" s="327"/>
      <c r="AJ84" s="327"/>
      <c r="AK84" s="328"/>
      <c r="AL84" s="324"/>
      <c r="AM84" s="327"/>
      <c r="AN84" s="327"/>
      <c r="AO84" s="327"/>
      <c r="AP84" s="327"/>
      <c r="AQ84" s="327"/>
      <c r="AR84" s="328"/>
      <c r="AS84" s="326"/>
      <c r="AT84" s="327"/>
      <c r="AU84" s="327"/>
      <c r="AV84" s="327"/>
      <c r="AW84" s="327"/>
      <c r="AX84" s="327"/>
      <c r="AY84" s="327"/>
      <c r="AZ84" s="328"/>
      <c r="BA84" s="329"/>
      <c r="BB84" s="329"/>
      <c r="BC84" s="329"/>
      <c r="BD84" s="329"/>
      <c r="BE84" s="330"/>
      <c r="BF84" s="331"/>
      <c r="BG84" s="331"/>
      <c r="BH84" s="332"/>
      <c r="BI84" s="331"/>
      <c r="BJ84" s="333"/>
      <c r="BK84" s="334"/>
      <c r="BL84" s="335"/>
      <c r="BM84" s="331"/>
      <c r="BN84" s="331"/>
      <c r="BO84" s="330"/>
      <c r="BP84" s="331"/>
      <c r="BQ84" s="331"/>
      <c r="BR84" s="331"/>
      <c r="BS84" s="333"/>
      <c r="BT84" s="331"/>
      <c r="BU84" s="331"/>
      <c r="BV84" s="331"/>
      <c r="BW84" s="330"/>
      <c r="BX84" s="334"/>
      <c r="BY84" s="337"/>
      <c r="BZ84" s="332"/>
      <c r="CA84" s="338"/>
      <c r="CB84" s="330"/>
      <c r="CC84" s="331"/>
      <c r="CD84" s="339"/>
      <c r="CE84" s="335"/>
      <c r="CF84" s="333"/>
      <c r="CG84" s="330"/>
      <c r="CH84" s="332"/>
      <c r="CI84" s="332"/>
      <c r="CJ84" s="335"/>
      <c r="CK84" s="331"/>
      <c r="CL84" s="331"/>
      <c r="CM84" s="330"/>
      <c r="CN84" s="331"/>
      <c r="CO84" s="332"/>
      <c r="CP84" s="331"/>
      <c r="CQ84" s="339"/>
      <c r="CR84" s="330"/>
      <c r="CS84" s="331"/>
      <c r="CT84" s="334"/>
      <c r="CU84" s="335"/>
      <c r="CV84" s="331"/>
      <c r="CW84" s="331"/>
      <c r="CX84" s="333"/>
      <c r="CY84" s="333"/>
      <c r="CZ84" s="333"/>
      <c r="DA84" s="334"/>
      <c r="DB84" s="335"/>
      <c r="DC84" s="340"/>
      <c r="DD84" s="330"/>
      <c r="DE84" s="335"/>
      <c r="DF84" s="341"/>
      <c r="DG84" s="331"/>
      <c r="DH84" s="333"/>
      <c r="DI84" s="335"/>
      <c r="DJ84" s="330"/>
      <c r="DK84" s="335"/>
      <c r="DL84" s="331"/>
      <c r="DM84" s="333"/>
      <c r="DN84" s="330"/>
      <c r="DO84" s="331"/>
      <c r="DP84" s="1242"/>
      <c r="DQ84" s="337"/>
      <c r="DR84" s="330"/>
      <c r="DS84" s="331"/>
      <c r="DT84" s="335"/>
      <c r="DU84" s="335"/>
      <c r="DV84" s="340"/>
      <c r="DW84" s="334"/>
      <c r="DX84" s="109"/>
    </row>
    <row r="85" spans="1:128" ht="63" x14ac:dyDescent="0.25">
      <c r="A85" s="109">
        <v>772</v>
      </c>
      <c r="B85" s="109"/>
      <c r="C85" s="109" t="s">
        <v>486</v>
      </c>
      <c r="D85" s="109" t="s">
        <v>1916</v>
      </c>
      <c r="E85" s="109"/>
      <c r="F85" s="109"/>
      <c r="G85" s="429" t="s">
        <v>486</v>
      </c>
      <c r="H85" s="470" t="s">
        <v>487</v>
      </c>
      <c r="I85" s="320"/>
      <c r="J85" s="321"/>
      <c r="K85" s="231">
        <v>28</v>
      </c>
      <c r="L85" s="231" t="s">
        <v>1541</v>
      </c>
      <c r="M85" s="231"/>
      <c r="N85" s="322">
        <v>1</v>
      </c>
      <c r="O85" s="322" t="s">
        <v>4</v>
      </c>
      <c r="P85" s="321"/>
      <c r="Q85" s="321">
        <v>2</v>
      </c>
      <c r="R85" s="321">
        <v>0</v>
      </c>
      <c r="S85" s="298" t="s">
        <v>492</v>
      </c>
      <c r="T85" s="574"/>
      <c r="U85" s="323" t="s">
        <v>93</v>
      </c>
      <c r="V85" s="318" t="s">
        <v>80</v>
      </c>
      <c r="W85" s="231" t="str">
        <f>IFERROR(IF(Z85="Разговор по телефону",VLOOKUP(CONCATENATE($G85,"-",$Q85,"-",$R85),'Sound files'!$A$2:$E$213,3,FALSE),IF(Z85="Встреча",IF(VALUE(R85)=0,VLOOKUP(CONCATENATE($G85,"-",$Q85,"-",$R85),'Video files'!$A$2:$D$73,4,FALSE),IF(VALUE(R85)=1,VLOOKUP(CONCATENATE($G85,"-",$Q85,"-",$R85),'Video files'!$B$2:$E$73,4,FALSE),"-")),"-")),"нет")</f>
        <v>RS10_2.wav</v>
      </c>
      <c r="X85" s="231"/>
      <c r="Y85" s="231"/>
      <c r="Z85" s="231" t="s">
        <v>134</v>
      </c>
      <c r="AA85" s="321"/>
      <c r="AB85" s="235"/>
      <c r="AC85" s="235"/>
      <c r="AD85" s="235"/>
      <c r="AE85" s="324"/>
      <c r="AF85" s="325"/>
      <c r="AG85" s="326"/>
      <c r="AH85" s="327"/>
      <c r="AI85" s="327"/>
      <c r="AJ85" s="327"/>
      <c r="AK85" s="328"/>
      <c r="AL85" s="324"/>
      <c r="AM85" s="327"/>
      <c r="AN85" s="327"/>
      <c r="AO85" s="327"/>
      <c r="AP85" s="327"/>
      <c r="AQ85" s="327"/>
      <c r="AR85" s="328"/>
      <c r="AS85" s="326"/>
      <c r="AT85" s="327"/>
      <c r="AU85" s="327"/>
      <c r="AV85" s="327"/>
      <c r="AW85" s="327"/>
      <c r="AX85" s="327"/>
      <c r="AY85" s="327"/>
      <c r="AZ85" s="328"/>
      <c r="BA85" s="329"/>
      <c r="BB85" s="329"/>
      <c r="BC85" s="329"/>
      <c r="BD85" s="329"/>
      <c r="BE85" s="330"/>
      <c r="BF85" s="331"/>
      <c r="BG85" s="331"/>
      <c r="BH85" s="332"/>
      <c r="BI85" s="331"/>
      <c r="BJ85" s="333"/>
      <c r="BK85" s="334"/>
      <c r="BL85" s="335"/>
      <c r="BM85" s="331"/>
      <c r="BN85" s="331"/>
      <c r="BO85" s="330"/>
      <c r="BP85" s="331"/>
      <c r="BQ85" s="331"/>
      <c r="BR85" s="331"/>
      <c r="BS85" s="333"/>
      <c r="BT85" s="331"/>
      <c r="BU85" s="331"/>
      <c r="BV85" s="331"/>
      <c r="BW85" s="330"/>
      <c r="BX85" s="334"/>
      <c r="BY85" s="337"/>
      <c r="BZ85" s="332"/>
      <c r="CA85" s="338"/>
      <c r="CB85" s="330"/>
      <c r="CC85" s="331"/>
      <c r="CD85" s="339"/>
      <c r="CE85" s="335"/>
      <c r="CF85" s="333"/>
      <c r="CG85" s="330"/>
      <c r="CH85" s="332"/>
      <c r="CI85" s="332"/>
      <c r="CJ85" s="335"/>
      <c r="CK85" s="331"/>
      <c r="CL85" s="331"/>
      <c r="CM85" s="330"/>
      <c r="CN85" s="331"/>
      <c r="CO85" s="332"/>
      <c r="CP85" s="331"/>
      <c r="CQ85" s="339"/>
      <c r="CR85" s="330"/>
      <c r="CS85" s="331"/>
      <c r="CT85" s="334"/>
      <c r="CU85" s="335"/>
      <c r="CV85" s="331"/>
      <c r="CW85" s="331"/>
      <c r="CX85" s="333"/>
      <c r="CY85" s="333"/>
      <c r="CZ85" s="333"/>
      <c r="DA85" s="334"/>
      <c r="DB85" s="335"/>
      <c r="DC85" s="340"/>
      <c r="DD85" s="330"/>
      <c r="DE85" s="335"/>
      <c r="DF85" s="341"/>
      <c r="DG85" s="331"/>
      <c r="DH85" s="333"/>
      <c r="DI85" s="335"/>
      <c r="DJ85" s="330"/>
      <c r="DK85" s="335"/>
      <c r="DL85" s="331"/>
      <c r="DM85" s="333"/>
      <c r="DN85" s="330"/>
      <c r="DO85" s="331"/>
      <c r="DP85" s="1242"/>
      <c r="DQ85" s="337"/>
      <c r="DR85" s="330"/>
      <c r="DS85" s="331"/>
      <c r="DT85" s="335"/>
      <c r="DU85" s="335"/>
      <c r="DV85" s="340"/>
      <c r="DW85" s="334"/>
      <c r="DX85" s="109"/>
    </row>
    <row r="86" spans="1:128" ht="47.25" x14ac:dyDescent="0.25">
      <c r="A86" s="109">
        <v>773</v>
      </c>
      <c r="B86" s="109"/>
      <c r="C86" s="109" t="s">
        <v>486</v>
      </c>
      <c r="D86" s="109" t="s">
        <v>1916</v>
      </c>
      <c r="E86" s="109"/>
      <c r="F86" s="109"/>
      <c r="G86" s="429" t="s">
        <v>486</v>
      </c>
      <c r="H86" s="470" t="s">
        <v>487</v>
      </c>
      <c r="I86" s="320"/>
      <c r="J86" s="321"/>
      <c r="K86" s="231">
        <v>1</v>
      </c>
      <c r="L86" s="231" t="s">
        <v>4</v>
      </c>
      <c r="M86" s="231"/>
      <c r="N86" s="231">
        <v>28</v>
      </c>
      <c r="O86" s="231" t="s">
        <v>1541</v>
      </c>
      <c r="P86" s="321"/>
      <c r="Q86" s="321">
        <v>2</v>
      </c>
      <c r="R86" s="321">
        <v>1</v>
      </c>
      <c r="S86" s="298" t="s">
        <v>494</v>
      </c>
      <c r="T86" s="574"/>
      <c r="U86" s="323" t="s">
        <v>89</v>
      </c>
      <c r="V86" s="318" t="s">
        <v>81</v>
      </c>
      <c r="W86" s="231" t="str">
        <f>IFERROR(IF(Z86="Разговор по телефону",VLOOKUP(CONCATENATE($G86,"-",$Q86,"-",$R86),'Sound files'!$A$2:$E$213,3,FALSE),IF(Z86="Встреча",IF(VALUE(R86)=0,VLOOKUP(CONCATENATE($G86,"-",$Q86,"-",$R86),'Video files'!$A$2:$D$73,4,FALSE),IF(VALUE(R86)=1,VLOOKUP(CONCATENATE($G86,"-",$Q86,"-",$R86),'Video files'!$B$2:$E$73,4,FALSE),"-")),"-")),"нет")</f>
        <v>нет</v>
      </c>
      <c r="X86" s="231"/>
      <c r="Y86" s="231"/>
      <c r="Z86" s="231" t="s">
        <v>134</v>
      </c>
      <c r="AA86" s="321"/>
      <c r="AB86" s="235"/>
      <c r="AC86" s="235"/>
      <c r="AD86" s="235"/>
      <c r="AE86" s="324"/>
      <c r="AF86" s="325"/>
      <c r="AG86" s="326"/>
      <c r="AH86" s="327"/>
      <c r="AI86" s="327"/>
      <c r="AJ86" s="327"/>
      <c r="AK86" s="328"/>
      <c r="AL86" s="324"/>
      <c r="AM86" s="327"/>
      <c r="AN86" s="327"/>
      <c r="AO86" s="327"/>
      <c r="AP86" s="327"/>
      <c r="AQ86" s="327"/>
      <c r="AR86" s="328"/>
      <c r="AS86" s="326"/>
      <c r="AT86" s="327"/>
      <c r="AU86" s="327"/>
      <c r="AV86" s="327"/>
      <c r="AW86" s="327"/>
      <c r="AX86" s="327"/>
      <c r="AY86" s="327"/>
      <c r="AZ86" s="328"/>
      <c r="BA86" s="329"/>
      <c r="BB86" s="329"/>
      <c r="BC86" s="329"/>
      <c r="BD86" s="329"/>
      <c r="BE86" s="330"/>
      <c r="BF86" s="331"/>
      <c r="BG86" s="331"/>
      <c r="BH86" s="332"/>
      <c r="BI86" s="331"/>
      <c r="BJ86" s="333"/>
      <c r="BK86" s="334"/>
      <c r="BL86" s="335"/>
      <c r="BM86" s="331"/>
      <c r="BN86" s="331"/>
      <c r="BO86" s="330"/>
      <c r="BP86" s="331"/>
      <c r="BQ86" s="331"/>
      <c r="BR86" s="331"/>
      <c r="BS86" s="333"/>
      <c r="BT86" s="331"/>
      <c r="BU86" s="331"/>
      <c r="BV86" s="331"/>
      <c r="BW86" s="330"/>
      <c r="BX86" s="334"/>
      <c r="BY86" s="337"/>
      <c r="BZ86" s="332"/>
      <c r="CA86" s="338"/>
      <c r="CB86" s="330"/>
      <c r="CC86" s="331"/>
      <c r="CD86" s="339"/>
      <c r="CE86" s="335"/>
      <c r="CF86" s="333"/>
      <c r="CG86" s="330"/>
      <c r="CH86" s="332"/>
      <c r="CI86" s="332"/>
      <c r="CJ86" s="335"/>
      <c r="CK86" s="331"/>
      <c r="CL86" s="331"/>
      <c r="CM86" s="330"/>
      <c r="CN86" s="331"/>
      <c r="CO86" s="332"/>
      <c r="CP86" s="331"/>
      <c r="CQ86" s="339"/>
      <c r="CR86" s="330"/>
      <c r="CS86" s="331"/>
      <c r="CT86" s="334"/>
      <c r="CU86" s="335"/>
      <c r="CV86" s="331"/>
      <c r="CW86" s="331"/>
      <c r="CX86" s="333"/>
      <c r="CY86" s="333"/>
      <c r="CZ86" s="333"/>
      <c r="DA86" s="334"/>
      <c r="DB86" s="335"/>
      <c r="DC86" s="340"/>
      <c r="DD86" s="330"/>
      <c r="DE86" s="335"/>
      <c r="DF86" s="341"/>
      <c r="DG86" s="331"/>
      <c r="DH86" s="333"/>
      <c r="DI86" s="335"/>
      <c r="DJ86" s="330"/>
      <c r="DK86" s="335"/>
      <c r="DL86" s="331"/>
      <c r="DM86" s="333"/>
      <c r="DN86" s="330"/>
      <c r="DO86" s="331"/>
      <c r="DP86" s="1242"/>
      <c r="DQ86" s="337"/>
      <c r="DR86" s="330"/>
      <c r="DS86" s="331"/>
      <c r="DT86" s="335"/>
      <c r="DU86" s="335"/>
      <c r="DV86" s="340"/>
      <c r="DW86" s="334"/>
      <c r="DX86" s="109"/>
    </row>
    <row r="87" spans="1:128" ht="47.25" x14ac:dyDescent="0.25">
      <c r="A87" s="109">
        <v>774</v>
      </c>
      <c r="B87" s="109"/>
      <c r="C87" s="109" t="s">
        <v>486</v>
      </c>
      <c r="D87" s="109" t="s">
        <v>1916</v>
      </c>
      <c r="E87" s="109"/>
      <c r="F87" s="109"/>
      <c r="G87" s="429" t="s">
        <v>486</v>
      </c>
      <c r="H87" s="470" t="s">
        <v>487</v>
      </c>
      <c r="I87" s="320"/>
      <c r="J87" s="321"/>
      <c r="K87" s="231">
        <v>1</v>
      </c>
      <c r="L87" s="231" t="s">
        <v>4</v>
      </c>
      <c r="M87" s="231"/>
      <c r="N87" s="231">
        <v>28</v>
      </c>
      <c r="O87" s="231" t="s">
        <v>1541</v>
      </c>
      <c r="P87" s="321"/>
      <c r="Q87" s="321">
        <v>2</v>
      </c>
      <c r="R87" s="321">
        <v>2</v>
      </c>
      <c r="S87" s="298" t="s">
        <v>493</v>
      </c>
      <c r="T87" s="574"/>
      <c r="U87" s="323" t="s">
        <v>93</v>
      </c>
      <c r="V87" s="318" t="s">
        <v>80</v>
      </c>
      <c r="W87" s="231" t="str">
        <f>IFERROR(IF(Z87="Разговор по телефону",VLOOKUP(CONCATENATE($G87,"-",$Q87,"-",$R87),'Sound files'!$A$2:$E$213,3,FALSE),IF(Z87="Встреча",IF(VALUE(R87)=0,VLOOKUP(CONCATENATE($G87,"-",$Q87,"-",$R87),'Video files'!$A$2:$D$73,4,FALSE),IF(VALUE(R87)=1,VLOOKUP(CONCATENATE($G87,"-",$Q87,"-",$R87),'Video files'!$B$2:$E$73,4,FALSE),"-")),"-")),"нет")</f>
        <v>нет</v>
      </c>
      <c r="X87" s="231"/>
      <c r="Y87" s="231"/>
      <c r="Z87" s="231" t="s">
        <v>134</v>
      </c>
      <c r="AA87" s="321"/>
      <c r="AB87" s="235"/>
      <c r="AC87" s="235"/>
      <c r="AD87" s="235"/>
      <c r="AE87" s="324"/>
      <c r="AF87" s="325"/>
      <c r="AG87" s="326"/>
      <c r="AH87" s="327"/>
      <c r="AI87" s="327"/>
      <c r="AJ87" s="327"/>
      <c r="AK87" s="328"/>
      <c r="AL87" s="324"/>
      <c r="AM87" s="327"/>
      <c r="AN87" s="327"/>
      <c r="AO87" s="327"/>
      <c r="AP87" s="327"/>
      <c r="AQ87" s="327"/>
      <c r="AR87" s="328"/>
      <c r="AS87" s="326"/>
      <c r="AT87" s="327"/>
      <c r="AU87" s="327"/>
      <c r="AV87" s="327"/>
      <c r="AW87" s="327"/>
      <c r="AX87" s="327"/>
      <c r="AY87" s="327"/>
      <c r="AZ87" s="328"/>
      <c r="BA87" s="329"/>
      <c r="BB87" s="329"/>
      <c r="BC87" s="329"/>
      <c r="BD87" s="329"/>
      <c r="BE87" s="330"/>
      <c r="BF87" s="331"/>
      <c r="BG87" s="331"/>
      <c r="BH87" s="332"/>
      <c r="BI87" s="331"/>
      <c r="BJ87" s="333"/>
      <c r="BK87" s="334"/>
      <c r="BL87" s="335"/>
      <c r="BM87" s="331"/>
      <c r="BN87" s="331"/>
      <c r="BO87" s="330"/>
      <c r="BP87" s="331"/>
      <c r="BQ87" s="331"/>
      <c r="BR87" s="331"/>
      <c r="BS87" s="333"/>
      <c r="BT87" s="331"/>
      <c r="BU87" s="331"/>
      <c r="BV87" s="331"/>
      <c r="BW87" s="330"/>
      <c r="BX87" s="334"/>
      <c r="BY87" s="337"/>
      <c r="BZ87" s="332"/>
      <c r="CA87" s="338"/>
      <c r="CB87" s="330"/>
      <c r="CC87" s="331"/>
      <c r="CD87" s="339"/>
      <c r="CE87" s="335"/>
      <c r="CF87" s="333"/>
      <c r="CG87" s="330"/>
      <c r="CH87" s="332"/>
      <c r="CI87" s="332"/>
      <c r="CJ87" s="335"/>
      <c r="CK87" s="331"/>
      <c r="CL87" s="331"/>
      <c r="CM87" s="330"/>
      <c r="CN87" s="331"/>
      <c r="CO87" s="332"/>
      <c r="CP87" s="331"/>
      <c r="CQ87" s="339"/>
      <c r="CR87" s="330"/>
      <c r="CS87" s="331"/>
      <c r="CT87" s="334"/>
      <c r="CU87" s="335"/>
      <c r="CV87" s="331"/>
      <c r="CW87" s="331"/>
      <c r="CX87" s="333"/>
      <c r="CY87" s="333"/>
      <c r="CZ87" s="333"/>
      <c r="DA87" s="334"/>
      <c r="DB87" s="335"/>
      <c r="DC87" s="340"/>
      <c r="DD87" s="330"/>
      <c r="DE87" s="335"/>
      <c r="DF87" s="341"/>
      <c r="DG87" s="331"/>
      <c r="DH87" s="333"/>
      <c r="DI87" s="335"/>
      <c r="DJ87" s="330"/>
      <c r="DK87" s="335"/>
      <c r="DL87" s="331"/>
      <c r="DM87" s="333"/>
      <c r="DN87" s="330"/>
      <c r="DO87" s="331"/>
      <c r="DP87" s="1242"/>
      <c r="DQ87" s="337"/>
      <c r="DR87" s="330"/>
      <c r="DS87" s="331"/>
      <c r="DT87" s="335"/>
      <c r="DU87" s="335"/>
      <c r="DV87" s="340"/>
      <c r="DW87" s="334"/>
      <c r="DX87" s="109"/>
    </row>
    <row r="88" spans="1:128" ht="47.25" x14ac:dyDescent="0.25">
      <c r="A88" s="109">
        <v>775</v>
      </c>
      <c r="B88" s="109"/>
      <c r="C88" s="109" t="s">
        <v>486</v>
      </c>
      <c r="D88" s="109" t="s">
        <v>1916</v>
      </c>
      <c r="E88" s="109"/>
      <c r="F88" s="109"/>
      <c r="G88" s="429" t="s">
        <v>486</v>
      </c>
      <c r="H88" s="470" t="s">
        <v>487</v>
      </c>
      <c r="I88" s="320"/>
      <c r="J88" s="321"/>
      <c r="K88" s="231">
        <v>1</v>
      </c>
      <c r="L88" s="231" t="s">
        <v>4</v>
      </c>
      <c r="M88" s="231"/>
      <c r="N88" s="231">
        <v>28</v>
      </c>
      <c r="O88" s="231" t="s">
        <v>1541</v>
      </c>
      <c r="P88" s="321"/>
      <c r="Q88" s="321">
        <v>2</v>
      </c>
      <c r="R88" s="321">
        <v>3</v>
      </c>
      <c r="S88" s="298" t="s">
        <v>495</v>
      </c>
      <c r="T88" s="574"/>
      <c r="U88" s="323" t="s">
        <v>93</v>
      </c>
      <c r="V88" s="318" t="s">
        <v>80</v>
      </c>
      <c r="W88" s="231" t="str">
        <f>IFERROR(IF(Z88="Разговор по телефону",VLOOKUP(CONCATENATE($G88,"-",$Q88,"-",$R88),'Sound files'!$A$2:$E$213,3,FALSE),IF(Z88="Встреча",IF(VALUE(R88)=0,VLOOKUP(CONCATENATE($G88,"-",$Q88,"-",$R88),'Video files'!$A$2:$D$73,4,FALSE),IF(VALUE(R88)=1,VLOOKUP(CONCATENATE($G88,"-",$Q88,"-",$R88),'Video files'!$B$2:$E$73,4,FALSE),"-")),"-")),"нет")</f>
        <v>нет</v>
      </c>
      <c r="X88" s="231"/>
      <c r="Y88" s="231"/>
      <c r="Z88" s="231" t="s">
        <v>134</v>
      </c>
      <c r="AA88" s="321"/>
      <c r="AB88" s="235"/>
      <c r="AC88" s="235"/>
      <c r="AD88" s="235"/>
      <c r="AE88" s="324"/>
      <c r="AF88" s="325"/>
      <c r="AG88" s="326"/>
      <c r="AH88" s="327"/>
      <c r="AI88" s="327"/>
      <c r="AJ88" s="327"/>
      <c r="AK88" s="328"/>
      <c r="AL88" s="324"/>
      <c r="AM88" s="327"/>
      <c r="AN88" s="327"/>
      <c r="AO88" s="327"/>
      <c r="AP88" s="327"/>
      <c r="AQ88" s="327"/>
      <c r="AR88" s="328"/>
      <c r="AS88" s="326"/>
      <c r="AT88" s="327"/>
      <c r="AU88" s="327"/>
      <c r="AV88" s="327"/>
      <c r="AW88" s="327"/>
      <c r="AX88" s="327"/>
      <c r="AY88" s="327"/>
      <c r="AZ88" s="328"/>
      <c r="BA88" s="329"/>
      <c r="BB88" s="329"/>
      <c r="BC88" s="329"/>
      <c r="BD88" s="329"/>
      <c r="BE88" s="330"/>
      <c r="BF88" s="331"/>
      <c r="BG88" s="331"/>
      <c r="BH88" s="332"/>
      <c r="BI88" s="331"/>
      <c r="BJ88" s="333"/>
      <c r="BK88" s="334"/>
      <c r="BL88" s="335"/>
      <c r="BM88" s="331"/>
      <c r="BN88" s="331"/>
      <c r="BO88" s="330"/>
      <c r="BP88" s="331"/>
      <c r="BQ88" s="331"/>
      <c r="BR88" s="331"/>
      <c r="BS88" s="333"/>
      <c r="BT88" s="331"/>
      <c r="BU88" s="331"/>
      <c r="BV88" s="331"/>
      <c r="BW88" s="330"/>
      <c r="BX88" s="334"/>
      <c r="BY88" s="337"/>
      <c r="BZ88" s="332"/>
      <c r="CA88" s="338"/>
      <c r="CB88" s="330"/>
      <c r="CC88" s="331"/>
      <c r="CD88" s="339"/>
      <c r="CE88" s="335"/>
      <c r="CF88" s="333"/>
      <c r="CG88" s="330"/>
      <c r="CH88" s="332"/>
      <c r="CI88" s="332"/>
      <c r="CJ88" s="335"/>
      <c r="CK88" s="331"/>
      <c r="CL88" s="331"/>
      <c r="CM88" s="330"/>
      <c r="CN88" s="331"/>
      <c r="CO88" s="332"/>
      <c r="CP88" s="331"/>
      <c r="CQ88" s="339"/>
      <c r="CR88" s="330"/>
      <c r="CS88" s="331"/>
      <c r="CT88" s="334"/>
      <c r="CU88" s="335"/>
      <c r="CV88" s="331"/>
      <c r="CW88" s="331"/>
      <c r="CX88" s="333"/>
      <c r="CY88" s="333"/>
      <c r="CZ88" s="333"/>
      <c r="DA88" s="334"/>
      <c r="DB88" s="335"/>
      <c r="DC88" s="340"/>
      <c r="DD88" s="330"/>
      <c r="DE88" s="335"/>
      <c r="DF88" s="341"/>
      <c r="DG88" s="331"/>
      <c r="DH88" s="333"/>
      <c r="DI88" s="335"/>
      <c r="DJ88" s="330"/>
      <c r="DK88" s="335"/>
      <c r="DL88" s="331"/>
      <c r="DM88" s="333"/>
      <c r="DN88" s="330"/>
      <c r="DO88" s="331"/>
      <c r="DP88" s="1242"/>
      <c r="DQ88" s="337"/>
      <c r="DR88" s="330"/>
      <c r="DS88" s="331"/>
      <c r="DT88" s="335"/>
      <c r="DU88" s="335"/>
      <c r="DV88" s="340"/>
      <c r="DW88" s="334"/>
      <c r="DX88" s="109"/>
    </row>
    <row r="89" spans="1:128" ht="48" thickBot="1" x14ac:dyDescent="0.3">
      <c r="A89" s="110">
        <v>776</v>
      </c>
      <c r="B89" s="110"/>
      <c r="C89" s="110" t="s">
        <v>486</v>
      </c>
      <c r="D89" s="110" t="s">
        <v>1916</v>
      </c>
      <c r="E89" s="110"/>
      <c r="F89" s="110"/>
      <c r="G89" s="386" t="s">
        <v>486</v>
      </c>
      <c r="H89" s="471" t="s">
        <v>487</v>
      </c>
      <c r="I89" s="346"/>
      <c r="J89" s="347"/>
      <c r="K89" s="236">
        <v>28</v>
      </c>
      <c r="L89" s="236" t="s">
        <v>1541</v>
      </c>
      <c r="M89" s="236"/>
      <c r="N89" s="322">
        <v>1</v>
      </c>
      <c r="O89" s="322" t="s">
        <v>4</v>
      </c>
      <c r="P89" s="347"/>
      <c r="Q89" s="347">
        <v>3</v>
      </c>
      <c r="R89" s="347">
        <v>0</v>
      </c>
      <c r="S89" s="302" t="s">
        <v>496</v>
      </c>
      <c r="T89" s="575"/>
      <c r="U89" s="467" t="s">
        <v>89</v>
      </c>
      <c r="V89" s="344" t="s">
        <v>81</v>
      </c>
      <c r="W89" s="236" t="str">
        <f>IFERROR(IF(Z89="Разговор по телефону",VLOOKUP(CONCATENATE($G89,"-",$Q89,"-",$R89),'Sound files'!$A$2:$E$213,3,FALSE),IF(Z89="Встреча",IF(VALUE(R89)=0,VLOOKUP(CONCATENATE($G89,"-",$Q89,"-",$R89),'Video files'!$A$2:$D$73,4,FALSE),IF(VALUE(R89)=1,VLOOKUP(CONCATENATE($G89,"-",$Q89,"-",$R89),'Video files'!$B$2:$E$73,4,FALSE),"-")),"-")),"нет")</f>
        <v>RS10_3.wav</v>
      </c>
      <c r="X89" s="236"/>
      <c r="Y89" s="236"/>
      <c r="Z89" s="231" t="s">
        <v>134</v>
      </c>
      <c r="AA89" s="347"/>
      <c r="AB89" s="240"/>
      <c r="AC89" s="240"/>
      <c r="AD89" s="240"/>
      <c r="AE89" s="324"/>
      <c r="AF89" s="325"/>
      <c r="AG89" s="326"/>
      <c r="AH89" s="327"/>
      <c r="AI89" s="327"/>
      <c r="AJ89" s="327"/>
      <c r="AK89" s="328"/>
      <c r="AL89" s="324"/>
      <c r="AM89" s="327"/>
      <c r="AN89" s="327"/>
      <c r="AO89" s="327"/>
      <c r="AP89" s="327"/>
      <c r="AQ89" s="327"/>
      <c r="AR89" s="328"/>
      <c r="AS89" s="326"/>
      <c r="AT89" s="327"/>
      <c r="AU89" s="327"/>
      <c r="AV89" s="327"/>
      <c r="AW89" s="327"/>
      <c r="AX89" s="327"/>
      <c r="AY89" s="327"/>
      <c r="AZ89" s="328"/>
      <c r="BA89" s="329"/>
      <c r="BB89" s="329"/>
      <c r="BC89" s="329"/>
      <c r="BD89" s="329"/>
      <c r="BE89" s="330"/>
      <c r="BF89" s="331"/>
      <c r="BG89" s="331"/>
      <c r="BH89" s="332"/>
      <c r="BI89" s="331"/>
      <c r="BJ89" s="333"/>
      <c r="BK89" s="334"/>
      <c r="BL89" s="335"/>
      <c r="BM89" s="331"/>
      <c r="BN89" s="331"/>
      <c r="BO89" s="330"/>
      <c r="BP89" s="331"/>
      <c r="BQ89" s="331"/>
      <c r="BR89" s="331"/>
      <c r="BS89" s="333"/>
      <c r="BT89" s="331"/>
      <c r="BU89" s="331"/>
      <c r="BV89" s="331"/>
      <c r="BW89" s="330"/>
      <c r="BX89" s="334"/>
      <c r="BY89" s="337"/>
      <c r="BZ89" s="332"/>
      <c r="CA89" s="338"/>
      <c r="CB89" s="330"/>
      <c r="CC89" s="331"/>
      <c r="CD89" s="339"/>
      <c r="CE89" s="335"/>
      <c r="CF89" s="333"/>
      <c r="CG89" s="330"/>
      <c r="CH89" s="332"/>
      <c r="CI89" s="332"/>
      <c r="CJ89" s="335"/>
      <c r="CK89" s="331"/>
      <c r="CL89" s="331"/>
      <c r="CM89" s="330"/>
      <c r="CN89" s="331"/>
      <c r="CO89" s="332"/>
      <c r="CP89" s="331"/>
      <c r="CQ89" s="339"/>
      <c r="CR89" s="330"/>
      <c r="CS89" s="331"/>
      <c r="CT89" s="334"/>
      <c r="CU89" s="335"/>
      <c r="CV89" s="331"/>
      <c r="CW89" s="331"/>
      <c r="CX89" s="333"/>
      <c r="CY89" s="333"/>
      <c r="CZ89" s="333"/>
      <c r="DA89" s="334"/>
      <c r="DB89" s="335"/>
      <c r="DC89" s="340"/>
      <c r="DD89" s="330"/>
      <c r="DE89" s="335"/>
      <c r="DF89" s="341"/>
      <c r="DG89" s="331"/>
      <c r="DH89" s="333"/>
      <c r="DI89" s="335"/>
      <c r="DJ89" s="330"/>
      <c r="DK89" s="335"/>
      <c r="DL89" s="331"/>
      <c r="DM89" s="333"/>
      <c r="DN89" s="330"/>
      <c r="DO89" s="331"/>
      <c r="DP89" s="1242"/>
      <c r="DQ89" s="337"/>
      <c r="DR89" s="330"/>
      <c r="DS89" s="331"/>
      <c r="DT89" s="335"/>
      <c r="DU89" s="335"/>
      <c r="DV89" s="340"/>
      <c r="DW89" s="334"/>
      <c r="DX89" s="110"/>
    </row>
  </sheetData>
  <autoFilter ref="A2:DX89"/>
  <mergeCells count="25">
    <mergeCell ref="DK1:DM1"/>
    <mergeCell ref="DN1:DP1"/>
    <mergeCell ref="DR1:DT1"/>
    <mergeCell ref="DU1:DW1"/>
    <mergeCell ref="BW1:BX1"/>
    <mergeCell ref="AE1:AF1"/>
    <mergeCell ref="AG1:AK1"/>
    <mergeCell ref="AL1:AR1"/>
    <mergeCell ref="AS1:AZ1"/>
    <mergeCell ref="BA1:BD1"/>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264" t="s">
        <v>1049</v>
      </c>
      <c r="B1" s="245" t="s">
        <v>186</v>
      </c>
      <c r="C1" s="245" t="s">
        <v>187</v>
      </c>
      <c r="D1" s="572" t="s">
        <v>132</v>
      </c>
      <c r="E1" s="245" t="s">
        <v>1938</v>
      </c>
      <c r="F1" s="601" t="s">
        <v>1939</v>
      </c>
      <c r="G1" s="601" t="s">
        <v>1940</v>
      </c>
    </row>
    <row r="2" spans="1:7" x14ac:dyDescent="0.25">
      <c r="A2" s="293" t="s">
        <v>139</v>
      </c>
      <c r="B2" s="294">
        <v>1</v>
      </c>
      <c r="C2" s="294">
        <v>0</v>
      </c>
      <c r="D2" s="294" t="s">
        <v>133</v>
      </c>
      <c r="E2" s="294">
        <f>IFERROR(IF(VALUE(C2)=0,SUMIFS('ALL DIALOGUES(E+T+RS+RV)'!$T$3:$T$89,'ALL DIALOGUES(E+T+RS+RV)'!$G$3:$G$89,$A2,'ALL DIALOGUES(E+T+RS+RV)'!$Q$3:$Q$89,$B2,'ALL DIALOGUES(E+T+RS+RV)'!$R$3:$R$89,0),SUMIFS('ALL DIALOGUES(E+T+RS+RV)'!$T$3:$T$89,'ALL DIALOGUES(E+T+RS+RV)'!$G$3:$G$89,$A2,'ALL DIALOGUES(E+T+RS+RV)'!$Q$3:$Q$89,$B2,'ALL DIALOGUES(E+T+RS+RV)'!$R$3:$R$89,"&gt;0")),SUMIFS('ALL DIALOGUES(E+T+RS+RV)'!$T$3:$T$89,'ALL DIALOGUES(E+T+RS+RV)'!$G$3:$G$89,$A2,'ALL DIALOGUES(E+T+RS+RV)'!$Q$3:$Q$89,$B2,'ALL DIALOGUES(E+T+RS+RV)'!$R$3:$R$89,"&gt;0"))</f>
        <v>0</v>
      </c>
    </row>
    <row r="3" spans="1:7" x14ac:dyDescent="0.25">
      <c r="A3" s="295" t="s">
        <v>139</v>
      </c>
      <c r="B3" s="297">
        <v>1</v>
      </c>
      <c r="C3" s="297" t="s">
        <v>1937</v>
      </c>
      <c r="D3" s="297" t="s">
        <v>133</v>
      </c>
      <c r="E3" s="297">
        <f>IFERROR(IF(VALUE(C3)=0,SUMIFS('ALL DIALOGUES(E+T+RS+RV)'!$T$3:$T$89,'ALL DIALOGUES(E+T+RS+RV)'!$G$3:$G$89,$A3,'ALL DIALOGUES(E+T+RS+RV)'!$Q$3:$Q$89,$B3,'ALL DIALOGUES(E+T+RS+RV)'!$R$3:$R$89,0),SUMIFS('ALL DIALOGUES(E+T+RS+RV)'!$T$3:$T$89,'ALL DIALOGUES(E+T+RS+RV)'!$G$3:$G$89,$A3,'ALL DIALOGUES(E+T+RS+RV)'!$Q$3:$Q$89,$B3,'ALL DIALOGUES(E+T+RS+RV)'!$R$3:$R$89,"&gt;0")),SUMIFS('ALL DIALOGUES(E+T+RS+RV)'!$T$3:$T$89,'ALL DIALOGUES(E+T+RS+RV)'!$G$3:$G$89,$A3,'ALL DIALOGUES(E+T+RS+RV)'!$Q$3:$Q$89,$B3,'ALL DIALOGUES(E+T+RS+RV)'!$R$3:$R$89,"&gt;0"))</f>
        <v>0</v>
      </c>
    </row>
    <row r="4" spans="1:7" ht="32.25" thickBot="1" x14ac:dyDescent="0.3">
      <c r="A4" s="365" t="s">
        <v>108</v>
      </c>
      <c r="B4" s="343">
        <v>1</v>
      </c>
      <c r="C4" s="343">
        <v>0</v>
      </c>
      <c r="D4" s="342" t="s">
        <v>134</v>
      </c>
      <c r="E4" s="343">
        <f>IFERROR(IF(VALUE(C4)=0,SUMIFS('ALL DIALOGUES(E+T+RS+RV)'!$T$3:$T$89,'ALL DIALOGUES(E+T+RS+RV)'!$G$3:$G$89,$A4,'ALL DIALOGUES(E+T+RS+RV)'!$Q$3:$Q$89,$B4,'ALL DIALOGUES(E+T+RS+RV)'!$R$3:$R$89,0),SUMIFS('ALL DIALOGUES(E+T+RS+RV)'!$T$3:$T$89,'ALL DIALOGUES(E+T+RS+RV)'!$G$3:$G$89,$A4,'ALL DIALOGUES(E+T+RS+RV)'!$Q$3:$Q$89,$B4,'ALL DIALOGUES(E+T+RS+RV)'!$R$3:$R$89,"&gt;0")),SUMIFS('ALL DIALOGUES(E+T+RS+RV)'!$T$3:$T$89,'ALL DIALOGUES(E+T+RS+RV)'!$G$3:$G$89,$A4,'ALL DIALOGUES(E+T+RS+RV)'!$Q$3:$Q$89,$B4,'ALL DIALOGUES(E+T+RS+RV)'!$R$3:$R$89,"&gt;0"))</f>
        <v>0</v>
      </c>
    </row>
    <row r="5" spans="1:7" ht="31.5" x14ac:dyDescent="0.25">
      <c r="A5" s="311" t="s">
        <v>108</v>
      </c>
      <c r="B5" s="315">
        <v>1</v>
      </c>
      <c r="C5" s="315" t="s">
        <v>1937</v>
      </c>
      <c r="D5" s="316" t="s">
        <v>134</v>
      </c>
      <c r="E5" s="315">
        <f>IFERROR(IF(VALUE(C5)=0,SUMIFS('ALL DIALOGUES(E+T+RS+RV)'!$T$3:$T$89,'ALL DIALOGUES(E+T+RS+RV)'!$G$3:$G$89,$A5,'ALL DIALOGUES(E+T+RS+RV)'!$Q$3:$Q$89,$B5,'ALL DIALOGUES(E+T+RS+RV)'!$R$3:$R$89,0),SUMIFS('ALL DIALOGUES(E+T+RS+RV)'!$T$3:$T$89,'ALL DIALOGUES(E+T+RS+RV)'!$G$3:$G$89,$A5,'ALL DIALOGUES(E+T+RS+RV)'!$Q$3:$Q$89,$B5,'ALL DIALOGUES(E+T+RS+RV)'!$R$3:$R$89,"&gt;0")),SUMIFS('ALL DIALOGUES(E+T+RS+RV)'!$T$3:$T$89,'ALL DIALOGUES(E+T+RS+RV)'!$G$3:$G$89,$A5,'ALL DIALOGUES(E+T+RS+RV)'!$Q$3:$Q$89,$B5,'ALL DIALOGUES(E+T+RS+RV)'!$R$3:$R$89,"&gt;0"))</f>
        <v>0</v>
      </c>
    </row>
    <row r="6" spans="1:7" ht="31.5" x14ac:dyDescent="0.25">
      <c r="A6" s="318" t="s">
        <v>108</v>
      </c>
      <c r="B6" s="322">
        <v>2</v>
      </c>
      <c r="C6" s="322">
        <v>0</v>
      </c>
      <c r="D6" s="231" t="s">
        <v>134</v>
      </c>
      <c r="E6" s="322">
        <f>IFERROR(IF(VALUE(C6)=0,SUMIFS('ALL DIALOGUES(E+T+RS+RV)'!$T$3:$T$89,'ALL DIALOGUES(E+T+RS+RV)'!$G$3:$G$89,$A6,'ALL DIALOGUES(E+T+RS+RV)'!$Q$3:$Q$89,$B6,'ALL DIALOGUES(E+T+RS+RV)'!$R$3:$R$89,0),SUMIFS('ALL DIALOGUES(E+T+RS+RV)'!$T$3:$T$89,'ALL DIALOGUES(E+T+RS+RV)'!$G$3:$G$89,$A6,'ALL DIALOGUES(E+T+RS+RV)'!$Q$3:$Q$89,$B6,'ALL DIALOGUES(E+T+RS+RV)'!$R$3:$R$89,"&gt;0")),SUMIFS('ALL DIALOGUES(E+T+RS+RV)'!$T$3:$T$89,'ALL DIALOGUES(E+T+RS+RV)'!$G$3:$G$89,$A6,'ALL DIALOGUES(E+T+RS+RV)'!$Q$3:$Q$89,$B6,'ALL DIALOGUES(E+T+RS+RV)'!$R$3:$R$89,"&gt;0"))</f>
        <v>0</v>
      </c>
    </row>
    <row r="7" spans="1:7" ht="31.5" x14ac:dyDescent="0.25">
      <c r="A7" s="318" t="s">
        <v>108</v>
      </c>
      <c r="B7" s="322">
        <v>2</v>
      </c>
      <c r="C7" s="322" t="s">
        <v>1937</v>
      </c>
      <c r="D7" s="231" t="s">
        <v>134</v>
      </c>
      <c r="E7" s="322">
        <f>IFERROR(IF(VALUE(C7)=0,SUMIFS('ALL DIALOGUES(E+T+RS+RV)'!$T$3:$T$89,'ALL DIALOGUES(E+T+RS+RV)'!$G$3:$G$89,$A7,'ALL DIALOGUES(E+T+RS+RV)'!$Q$3:$Q$89,$B7,'ALL DIALOGUES(E+T+RS+RV)'!$R$3:$R$89,0),SUMIFS('ALL DIALOGUES(E+T+RS+RV)'!$T$3:$T$89,'ALL DIALOGUES(E+T+RS+RV)'!$G$3:$G$89,$A7,'ALL DIALOGUES(E+T+RS+RV)'!$Q$3:$Q$89,$B7,'ALL DIALOGUES(E+T+RS+RV)'!$R$3:$R$89,"&gt;0")),SUMIFS('ALL DIALOGUES(E+T+RS+RV)'!$T$3:$T$89,'ALL DIALOGUES(E+T+RS+RV)'!$G$3:$G$89,$A7,'ALL DIALOGUES(E+T+RS+RV)'!$Q$3:$Q$89,$B7,'ALL DIALOGUES(E+T+RS+RV)'!$R$3:$R$89,"&gt;0"))</f>
        <v>0</v>
      </c>
    </row>
    <row r="8" spans="1:7" ht="31.5" x14ac:dyDescent="0.25">
      <c r="A8" s="318" t="s">
        <v>108</v>
      </c>
      <c r="B8" s="322">
        <v>3</v>
      </c>
      <c r="C8" s="322">
        <v>0</v>
      </c>
      <c r="D8" s="231" t="s">
        <v>134</v>
      </c>
      <c r="E8" s="322">
        <f>IFERROR(IF(VALUE(C8)=0,SUMIFS('ALL DIALOGUES(E+T+RS+RV)'!$T$3:$T$89,'ALL DIALOGUES(E+T+RS+RV)'!$G$3:$G$89,$A8,'ALL DIALOGUES(E+T+RS+RV)'!$Q$3:$Q$89,$B8,'ALL DIALOGUES(E+T+RS+RV)'!$R$3:$R$89,0),SUMIFS('ALL DIALOGUES(E+T+RS+RV)'!$T$3:$T$89,'ALL DIALOGUES(E+T+RS+RV)'!$G$3:$G$89,$A8,'ALL DIALOGUES(E+T+RS+RV)'!$Q$3:$Q$89,$B8,'ALL DIALOGUES(E+T+RS+RV)'!$R$3:$R$89,"&gt;0")),SUMIFS('ALL DIALOGUES(E+T+RS+RV)'!$T$3:$T$89,'ALL DIALOGUES(E+T+RS+RV)'!$G$3:$G$89,$A8,'ALL DIALOGUES(E+T+RS+RV)'!$Q$3:$Q$89,$B8,'ALL DIALOGUES(E+T+RS+RV)'!$R$3:$R$89,"&gt;0"))</f>
        <v>0</v>
      </c>
    </row>
    <row r="9" spans="1:7" ht="31.5" x14ac:dyDescent="0.25">
      <c r="A9" s="318" t="s">
        <v>108</v>
      </c>
      <c r="B9" s="343">
        <v>3</v>
      </c>
      <c r="C9" s="343" t="s">
        <v>1937</v>
      </c>
      <c r="D9" s="231" t="s">
        <v>134</v>
      </c>
      <c r="E9" s="343">
        <f>IFERROR(IF(VALUE(C9)=0,SUMIFS('ALL DIALOGUES(E+T+RS+RV)'!$T$3:$T$89,'ALL DIALOGUES(E+T+RS+RV)'!$G$3:$G$89,$A9,'ALL DIALOGUES(E+T+RS+RV)'!$Q$3:$Q$89,$B9,'ALL DIALOGUES(E+T+RS+RV)'!$R$3:$R$89,0),SUMIFS('ALL DIALOGUES(E+T+RS+RV)'!$T$3:$T$89,'ALL DIALOGUES(E+T+RS+RV)'!$G$3:$G$89,$A9,'ALL DIALOGUES(E+T+RS+RV)'!$Q$3:$Q$89,$B9,'ALL DIALOGUES(E+T+RS+RV)'!$R$3:$R$89,"&gt;0")),SUMIFS('ALL DIALOGUES(E+T+RS+RV)'!$T$3:$T$89,'ALL DIALOGUES(E+T+RS+RV)'!$G$3:$G$89,$A9,'ALL DIALOGUES(E+T+RS+RV)'!$Q$3:$Q$89,$B9,'ALL DIALOGUES(E+T+RS+RV)'!$R$3:$R$89,"&gt;0"))</f>
        <v>0</v>
      </c>
    </row>
    <row r="10" spans="1:7" x14ac:dyDescent="0.25">
      <c r="A10" s="353" t="s">
        <v>135</v>
      </c>
      <c r="B10" s="297">
        <v>1</v>
      </c>
      <c r="C10" s="297">
        <v>0</v>
      </c>
      <c r="D10" s="321" t="s">
        <v>133</v>
      </c>
      <c r="E10" s="297">
        <f>IFERROR(IF(VALUE(C10)=0,SUMIFS('ALL DIALOGUES(E+T+RS+RV)'!$T$3:$T$89,'ALL DIALOGUES(E+T+RS+RV)'!$G$3:$G$89,$A10,'ALL DIALOGUES(E+T+RS+RV)'!$Q$3:$Q$89,$B10,'ALL DIALOGUES(E+T+RS+RV)'!$R$3:$R$89,0),SUMIFS('ALL DIALOGUES(E+T+RS+RV)'!$T$3:$T$89,'ALL DIALOGUES(E+T+RS+RV)'!$G$3:$G$89,$A10,'ALL DIALOGUES(E+T+RS+RV)'!$Q$3:$Q$89,$B10,'ALL DIALOGUES(E+T+RS+RV)'!$R$3:$R$89,"&gt;0")),SUMIFS('ALL DIALOGUES(E+T+RS+RV)'!$T$3:$T$89,'ALL DIALOGUES(E+T+RS+RV)'!$G$3:$G$89,$A10,'ALL DIALOGUES(E+T+RS+RV)'!$Q$3:$Q$89,$B10,'ALL DIALOGUES(E+T+RS+RV)'!$R$3:$R$89,"&gt;0"))</f>
        <v>0</v>
      </c>
    </row>
    <row r="11" spans="1:7" x14ac:dyDescent="0.25">
      <c r="A11" s="353" t="s">
        <v>135</v>
      </c>
      <c r="B11" s="297">
        <v>1</v>
      </c>
      <c r="C11" s="297" t="s">
        <v>1937</v>
      </c>
      <c r="D11" s="321" t="s">
        <v>133</v>
      </c>
      <c r="E11" s="297">
        <f>IFERROR(IF(VALUE(C11)=0,SUMIFS('ALL DIALOGUES(E+T+RS+RV)'!$T$3:$T$89,'ALL DIALOGUES(E+T+RS+RV)'!$G$3:$G$89,$A11,'ALL DIALOGUES(E+T+RS+RV)'!$Q$3:$Q$89,$B11,'ALL DIALOGUES(E+T+RS+RV)'!$R$3:$R$89,0),SUMIFS('ALL DIALOGUES(E+T+RS+RV)'!$T$3:$T$89,'ALL DIALOGUES(E+T+RS+RV)'!$G$3:$G$89,$A11,'ALL DIALOGUES(E+T+RS+RV)'!$Q$3:$Q$89,$B11,'ALL DIALOGUES(E+T+RS+RV)'!$R$3:$R$89,"&gt;0")),SUMIFS('ALL DIALOGUES(E+T+RS+RV)'!$T$3:$T$89,'ALL DIALOGUES(E+T+RS+RV)'!$G$3:$G$89,$A11,'ALL DIALOGUES(E+T+RS+RV)'!$Q$3:$Q$89,$B11,'ALL DIALOGUES(E+T+RS+RV)'!$R$3:$R$89,"&gt;0"))</f>
        <v>0</v>
      </c>
    </row>
    <row r="12" spans="1:7" x14ac:dyDescent="0.25">
      <c r="A12" s="353" t="s">
        <v>136</v>
      </c>
      <c r="B12" s="322">
        <v>1</v>
      </c>
      <c r="C12" s="322">
        <v>0</v>
      </c>
      <c r="D12" s="231" t="s">
        <v>137</v>
      </c>
      <c r="E12" s="322">
        <f>IFERROR(IF(VALUE(C12)=0,SUMIFS('ALL DIALOGUES(E+T+RS+RV)'!$T$3:$T$89,'ALL DIALOGUES(E+T+RS+RV)'!$G$3:$G$89,$A12,'ALL DIALOGUES(E+T+RS+RV)'!$Q$3:$Q$89,$B12,'ALL DIALOGUES(E+T+RS+RV)'!$R$3:$R$89,0),SUMIFS('ALL DIALOGUES(E+T+RS+RV)'!$T$3:$T$89,'ALL DIALOGUES(E+T+RS+RV)'!$G$3:$G$89,$A12,'ALL DIALOGUES(E+T+RS+RV)'!$Q$3:$Q$89,$B12,'ALL DIALOGUES(E+T+RS+RV)'!$R$3:$R$89,"&gt;0")),SUMIFS('ALL DIALOGUES(E+T+RS+RV)'!$T$3:$T$89,'ALL DIALOGUES(E+T+RS+RV)'!$G$3:$G$89,$A12,'ALL DIALOGUES(E+T+RS+RV)'!$Q$3:$Q$89,$B12,'ALL DIALOGUES(E+T+RS+RV)'!$R$3:$R$89,"&gt;0"))</f>
        <v>0</v>
      </c>
    </row>
    <row r="13" spans="1:7" x14ac:dyDescent="0.25">
      <c r="A13" s="353" t="s">
        <v>136</v>
      </c>
      <c r="B13" s="322">
        <v>1</v>
      </c>
      <c r="C13" s="322" t="s">
        <v>1937</v>
      </c>
      <c r="D13" s="231" t="s">
        <v>137</v>
      </c>
      <c r="E13" s="322">
        <f>IFERROR(IF(VALUE(C13)=0,SUMIFS('ALL DIALOGUES(E+T+RS+RV)'!$T$3:$T$89,'ALL DIALOGUES(E+T+RS+RV)'!$G$3:$G$89,$A13,'ALL DIALOGUES(E+T+RS+RV)'!$Q$3:$Q$89,$B13,'ALL DIALOGUES(E+T+RS+RV)'!$R$3:$R$89,0),SUMIFS('ALL DIALOGUES(E+T+RS+RV)'!$T$3:$T$89,'ALL DIALOGUES(E+T+RS+RV)'!$G$3:$G$89,$A13,'ALL DIALOGUES(E+T+RS+RV)'!$Q$3:$Q$89,$B13,'ALL DIALOGUES(E+T+RS+RV)'!$R$3:$R$89,"&gt;0")),SUMIFS('ALL DIALOGUES(E+T+RS+RV)'!$T$3:$T$89,'ALL DIALOGUES(E+T+RS+RV)'!$G$3:$G$89,$A13,'ALL DIALOGUES(E+T+RS+RV)'!$Q$3:$Q$89,$B13,'ALL DIALOGUES(E+T+RS+RV)'!$R$3:$R$89,"&gt;0"))</f>
        <v>0</v>
      </c>
    </row>
    <row r="14" spans="1:7" x14ac:dyDescent="0.25">
      <c r="A14" s="353" t="s">
        <v>136</v>
      </c>
      <c r="B14" s="322">
        <v>2</v>
      </c>
      <c r="C14" s="322">
        <v>0</v>
      </c>
      <c r="D14" s="231" t="s">
        <v>137</v>
      </c>
      <c r="E14" s="322">
        <f>IFERROR(IF(VALUE(C14)=0,SUMIFS('ALL DIALOGUES(E+T+RS+RV)'!$T$3:$T$89,'ALL DIALOGUES(E+T+RS+RV)'!$G$3:$G$89,$A14,'ALL DIALOGUES(E+T+RS+RV)'!$Q$3:$Q$89,$B14,'ALL DIALOGUES(E+T+RS+RV)'!$R$3:$R$89,0),SUMIFS('ALL DIALOGUES(E+T+RS+RV)'!$T$3:$T$89,'ALL DIALOGUES(E+T+RS+RV)'!$G$3:$G$89,$A14,'ALL DIALOGUES(E+T+RS+RV)'!$Q$3:$Q$89,$B14,'ALL DIALOGUES(E+T+RS+RV)'!$R$3:$R$89,"&gt;0")),SUMIFS('ALL DIALOGUES(E+T+RS+RV)'!$T$3:$T$89,'ALL DIALOGUES(E+T+RS+RV)'!$G$3:$G$89,$A14,'ALL DIALOGUES(E+T+RS+RV)'!$Q$3:$Q$89,$B14,'ALL DIALOGUES(E+T+RS+RV)'!$R$3:$R$89,"&gt;0"))</f>
        <v>0</v>
      </c>
    </row>
    <row r="15" spans="1:7" x14ac:dyDescent="0.25">
      <c r="A15" s="353" t="s">
        <v>136</v>
      </c>
      <c r="B15" s="322">
        <v>2</v>
      </c>
      <c r="C15" s="322" t="s">
        <v>1937</v>
      </c>
      <c r="D15" s="231" t="s">
        <v>137</v>
      </c>
      <c r="E15" s="322">
        <f>IFERROR(IF(VALUE(C15)=0,SUMIFS('ALL DIALOGUES(E+T+RS+RV)'!$T$3:$T$89,'ALL DIALOGUES(E+T+RS+RV)'!$G$3:$G$89,$A15,'ALL DIALOGUES(E+T+RS+RV)'!$Q$3:$Q$89,$B15,'ALL DIALOGUES(E+T+RS+RV)'!$R$3:$R$89,0),SUMIFS('ALL DIALOGUES(E+T+RS+RV)'!$T$3:$T$89,'ALL DIALOGUES(E+T+RS+RV)'!$G$3:$G$89,$A15,'ALL DIALOGUES(E+T+RS+RV)'!$Q$3:$Q$89,$B15,'ALL DIALOGUES(E+T+RS+RV)'!$R$3:$R$89,"&gt;0")),SUMIFS('ALL DIALOGUES(E+T+RS+RV)'!$T$3:$T$89,'ALL DIALOGUES(E+T+RS+RV)'!$G$3:$G$89,$A15,'ALL DIALOGUES(E+T+RS+RV)'!$Q$3:$Q$89,$B15,'ALL DIALOGUES(E+T+RS+RV)'!$R$3:$R$89,"&gt;0"))</f>
        <v>0</v>
      </c>
    </row>
    <row r="16" spans="1:7" ht="16.5" thickBot="1" x14ac:dyDescent="0.3">
      <c r="A16" s="354" t="s">
        <v>136</v>
      </c>
      <c r="B16" s="348">
        <v>3</v>
      </c>
      <c r="C16" s="348">
        <v>0</v>
      </c>
      <c r="D16" s="342" t="s">
        <v>137</v>
      </c>
      <c r="E16" s="348">
        <f>IFERROR(IF(VALUE(C16)=0,SUMIFS('ALL DIALOGUES(E+T+RS+RV)'!$T$3:$T$89,'ALL DIALOGUES(E+T+RS+RV)'!$G$3:$G$89,$A16,'ALL DIALOGUES(E+T+RS+RV)'!$Q$3:$Q$89,$B16,'ALL DIALOGUES(E+T+RS+RV)'!$R$3:$R$89,0),SUMIFS('ALL DIALOGUES(E+T+RS+RV)'!$T$3:$T$89,'ALL DIALOGUES(E+T+RS+RV)'!$G$3:$G$89,$A16,'ALL DIALOGUES(E+T+RS+RV)'!$Q$3:$Q$89,$B16,'ALL DIALOGUES(E+T+RS+RV)'!$R$3:$R$89,"&gt;0")),SUMIFS('ALL DIALOGUES(E+T+RS+RV)'!$T$3:$T$89,'ALL DIALOGUES(E+T+RS+RV)'!$G$3:$G$89,$A16,'ALL DIALOGUES(E+T+RS+RV)'!$Q$3:$Q$89,$B16,'ALL DIALOGUES(E+T+RS+RV)'!$R$3:$R$89,"&gt;0"))</f>
        <v>0</v>
      </c>
    </row>
    <row r="17" spans="1:5" x14ac:dyDescent="0.25">
      <c r="A17" s="350" t="s">
        <v>136</v>
      </c>
      <c r="B17" s="383">
        <v>3</v>
      </c>
      <c r="C17" s="383" t="s">
        <v>1937</v>
      </c>
      <c r="D17" s="316" t="s">
        <v>137</v>
      </c>
      <c r="E17" s="383">
        <f>IFERROR(IF(VALUE(C17)=0,SUMIFS('ALL DIALOGUES(E+T+RS+RV)'!$T$3:$T$89,'ALL DIALOGUES(E+T+RS+RV)'!$G$3:$G$89,$A17,'ALL DIALOGUES(E+T+RS+RV)'!$Q$3:$Q$89,$B17,'ALL DIALOGUES(E+T+RS+RV)'!$R$3:$R$89,0),SUMIFS('ALL DIALOGUES(E+T+RS+RV)'!$T$3:$T$89,'ALL DIALOGUES(E+T+RS+RV)'!$G$3:$G$89,$A17,'ALL DIALOGUES(E+T+RS+RV)'!$Q$3:$Q$89,$B17,'ALL DIALOGUES(E+T+RS+RV)'!$R$3:$R$89,"&gt;0")),SUMIFS('ALL DIALOGUES(E+T+RS+RV)'!$T$3:$T$89,'ALL DIALOGUES(E+T+RS+RV)'!$G$3:$G$89,$A17,'ALL DIALOGUES(E+T+RS+RV)'!$Q$3:$Q$89,$B17,'ALL DIALOGUES(E+T+RS+RV)'!$R$3:$R$89,"&gt;0"))</f>
        <v>0</v>
      </c>
    </row>
    <row r="18" spans="1:5" x14ac:dyDescent="0.25">
      <c r="A18" s="318" t="s">
        <v>109</v>
      </c>
      <c r="B18" s="322">
        <v>1</v>
      </c>
      <c r="C18" s="322" t="s">
        <v>1937</v>
      </c>
      <c r="D18" s="231" t="s">
        <v>137</v>
      </c>
      <c r="E18" s="322">
        <f>IFERROR(IF(VALUE(C18)=0,SUMIFS('ALL DIALOGUES(E+T+RS+RV)'!$T$3:$T$89,'ALL DIALOGUES(E+T+RS+RV)'!$G$3:$G$89,$A18,'ALL DIALOGUES(E+T+RS+RV)'!$Q$3:$Q$89,$B18,'ALL DIALOGUES(E+T+RS+RV)'!$R$3:$R$89,0),SUMIFS('ALL DIALOGUES(E+T+RS+RV)'!$T$3:$T$89,'ALL DIALOGUES(E+T+RS+RV)'!$G$3:$G$89,$A18,'ALL DIALOGUES(E+T+RS+RV)'!$Q$3:$Q$89,$B18,'ALL DIALOGUES(E+T+RS+RV)'!$R$3:$R$89,"&gt;0")),SUMIFS('ALL DIALOGUES(E+T+RS+RV)'!$T$3:$T$89,'ALL DIALOGUES(E+T+RS+RV)'!$G$3:$G$89,$A18,'ALL DIALOGUES(E+T+RS+RV)'!$Q$3:$Q$89,$B18,'ALL DIALOGUES(E+T+RS+RV)'!$R$3:$R$89,"&gt;0"))</f>
        <v>0</v>
      </c>
    </row>
    <row r="19" spans="1:5" ht="16.5" thickBot="1" x14ac:dyDescent="0.3">
      <c r="A19" s="344" t="s">
        <v>109</v>
      </c>
      <c r="B19" s="348">
        <v>2</v>
      </c>
      <c r="C19" s="348">
        <v>0</v>
      </c>
      <c r="D19" s="342" t="s">
        <v>137</v>
      </c>
      <c r="E19" s="348">
        <f>IFERROR(IF(VALUE(C19)=0,SUMIFS('ALL DIALOGUES(E+T+RS+RV)'!$T$3:$T$89,'ALL DIALOGUES(E+T+RS+RV)'!$G$3:$G$89,$A19,'ALL DIALOGUES(E+T+RS+RV)'!$Q$3:$Q$89,$B19,'ALL DIALOGUES(E+T+RS+RV)'!$R$3:$R$89,0),SUMIFS('ALL DIALOGUES(E+T+RS+RV)'!$T$3:$T$89,'ALL DIALOGUES(E+T+RS+RV)'!$G$3:$G$89,$A19,'ALL DIALOGUES(E+T+RS+RV)'!$Q$3:$Q$89,$B19,'ALL DIALOGUES(E+T+RS+RV)'!$R$3:$R$89,"&gt;0")),SUMIFS('ALL DIALOGUES(E+T+RS+RV)'!$T$3:$T$89,'ALL DIALOGUES(E+T+RS+RV)'!$G$3:$G$89,$A19,'ALL DIALOGUES(E+T+RS+RV)'!$Q$3:$Q$89,$B19,'ALL DIALOGUES(E+T+RS+RV)'!$R$3:$R$89,"&gt;0"))</f>
        <v>0</v>
      </c>
    </row>
    <row r="20" spans="1:5" x14ac:dyDescent="0.25">
      <c r="A20" s="311" t="s">
        <v>109</v>
      </c>
      <c r="B20" s="315">
        <v>2</v>
      </c>
      <c r="C20" s="315" t="s">
        <v>1937</v>
      </c>
      <c r="D20" s="249" t="s">
        <v>137</v>
      </c>
      <c r="E20" s="315">
        <f>IFERROR(IF(VALUE(C20)=0,SUMIFS('ALL DIALOGUES(E+T+RS+RV)'!$T$3:$T$89,'ALL DIALOGUES(E+T+RS+RV)'!$G$3:$G$89,$A20,'ALL DIALOGUES(E+T+RS+RV)'!$Q$3:$Q$89,$B20,'ALL DIALOGUES(E+T+RS+RV)'!$R$3:$R$89,0),SUMIFS('ALL DIALOGUES(E+T+RS+RV)'!$T$3:$T$89,'ALL DIALOGUES(E+T+RS+RV)'!$G$3:$G$89,$A20,'ALL DIALOGUES(E+T+RS+RV)'!$Q$3:$Q$89,$B20,'ALL DIALOGUES(E+T+RS+RV)'!$R$3:$R$89,"&gt;0")),SUMIFS('ALL DIALOGUES(E+T+RS+RV)'!$T$3:$T$89,'ALL DIALOGUES(E+T+RS+RV)'!$G$3:$G$89,$A20,'ALL DIALOGUES(E+T+RS+RV)'!$Q$3:$Q$89,$B20,'ALL DIALOGUES(E+T+RS+RV)'!$R$3:$R$89,"&gt;0"))</f>
        <v>0</v>
      </c>
    </row>
    <row r="21" spans="1:5" x14ac:dyDescent="0.25">
      <c r="A21" s="361" t="s">
        <v>109</v>
      </c>
      <c r="B21" s="322">
        <v>3</v>
      </c>
      <c r="C21" s="322">
        <v>0</v>
      </c>
      <c r="D21" s="231" t="s">
        <v>137</v>
      </c>
      <c r="E21" s="322">
        <f>IFERROR(IF(VALUE(C21)=0,SUMIFS('ALL DIALOGUES(E+T+RS+RV)'!$T$3:$T$89,'ALL DIALOGUES(E+T+RS+RV)'!$G$3:$G$89,$A21,'ALL DIALOGUES(E+T+RS+RV)'!$Q$3:$Q$89,$B21,'ALL DIALOGUES(E+T+RS+RV)'!$R$3:$R$89,0),SUMIFS('ALL DIALOGUES(E+T+RS+RV)'!$T$3:$T$89,'ALL DIALOGUES(E+T+RS+RV)'!$G$3:$G$89,$A21,'ALL DIALOGUES(E+T+RS+RV)'!$Q$3:$Q$89,$B21,'ALL DIALOGUES(E+T+RS+RV)'!$R$3:$R$89,"&gt;0")),SUMIFS('ALL DIALOGUES(E+T+RS+RV)'!$T$3:$T$89,'ALL DIALOGUES(E+T+RS+RV)'!$G$3:$G$89,$A21,'ALL DIALOGUES(E+T+RS+RV)'!$Q$3:$Q$89,$B21,'ALL DIALOGUES(E+T+RS+RV)'!$R$3:$R$89,"&gt;0"))</f>
        <v>0</v>
      </c>
    </row>
    <row r="22" spans="1:5" x14ac:dyDescent="0.25">
      <c r="A22" s="361" t="s">
        <v>109</v>
      </c>
      <c r="B22" s="322">
        <v>3</v>
      </c>
      <c r="C22" s="322" t="s">
        <v>1937</v>
      </c>
      <c r="D22" s="231" t="s">
        <v>137</v>
      </c>
      <c r="E22" s="322">
        <f>IFERROR(IF(VALUE(C22)=0,SUMIFS('ALL DIALOGUES(E+T+RS+RV)'!$T$3:$T$89,'ALL DIALOGUES(E+T+RS+RV)'!$G$3:$G$89,$A22,'ALL DIALOGUES(E+T+RS+RV)'!$Q$3:$Q$89,$B22,'ALL DIALOGUES(E+T+RS+RV)'!$R$3:$R$89,0),SUMIFS('ALL DIALOGUES(E+T+RS+RV)'!$T$3:$T$89,'ALL DIALOGUES(E+T+RS+RV)'!$G$3:$G$89,$A22,'ALL DIALOGUES(E+T+RS+RV)'!$Q$3:$Q$89,$B22,'ALL DIALOGUES(E+T+RS+RV)'!$R$3:$R$89,"&gt;0")),SUMIFS('ALL DIALOGUES(E+T+RS+RV)'!$T$3:$T$89,'ALL DIALOGUES(E+T+RS+RV)'!$G$3:$G$89,$A22,'ALL DIALOGUES(E+T+RS+RV)'!$Q$3:$Q$89,$B22,'ALL DIALOGUES(E+T+RS+RV)'!$R$3:$R$89,"&gt;0"))</f>
        <v>0</v>
      </c>
    </row>
    <row r="23" spans="1:5" x14ac:dyDescent="0.25">
      <c r="A23" s="361" t="s">
        <v>109</v>
      </c>
      <c r="B23" s="322">
        <v>4</v>
      </c>
      <c r="C23" s="322">
        <v>0</v>
      </c>
      <c r="D23" s="231" t="s">
        <v>137</v>
      </c>
      <c r="E23" s="322">
        <f>IFERROR(IF(VALUE(C23)=0,SUMIFS('ALL DIALOGUES(E+T+RS+RV)'!$T$3:$T$89,'ALL DIALOGUES(E+T+RS+RV)'!$G$3:$G$89,$A23,'ALL DIALOGUES(E+T+RS+RV)'!$Q$3:$Q$89,$B23,'ALL DIALOGUES(E+T+RS+RV)'!$R$3:$R$89,0),SUMIFS('ALL DIALOGUES(E+T+RS+RV)'!$T$3:$T$89,'ALL DIALOGUES(E+T+RS+RV)'!$G$3:$G$89,$A23,'ALL DIALOGUES(E+T+RS+RV)'!$Q$3:$Q$89,$B23,'ALL DIALOGUES(E+T+RS+RV)'!$R$3:$R$89,"&gt;0")),SUMIFS('ALL DIALOGUES(E+T+RS+RV)'!$T$3:$T$89,'ALL DIALOGUES(E+T+RS+RV)'!$G$3:$G$89,$A23,'ALL DIALOGUES(E+T+RS+RV)'!$Q$3:$Q$89,$B23,'ALL DIALOGUES(E+T+RS+RV)'!$R$3:$R$89,"&gt;0"))</f>
        <v>0</v>
      </c>
    </row>
    <row r="24" spans="1:5" x14ac:dyDescent="0.25">
      <c r="A24" s="361" t="s">
        <v>109</v>
      </c>
      <c r="B24" s="343">
        <v>4</v>
      </c>
      <c r="C24" s="343" t="s">
        <v>1937</v>
      </c>
      <c r="D24" s="231" t="s">
        <v>137</v>
      </c>
      <c r="E24" s="343">
        <f>IFERROR(IF(VALUE(C24)=0,SUMIFS('ALL DIALOGUES(E+T+RS+RV)'!$T$3:$T$89,'ALL DIALOGUES(E+T+RS+RV)'!$G$3:$G$89,$A24,'ALL DIALOGUES(E+T+RS+RV)'!$Q$3:$Q$89,$B24,'ALL DIALOGUES(E+T+RS+RV)'!$R$3:$R$89,0),SUMIFS('ALL DIALOGUES(E+T+RS+RV)'!$T$3:$T$89,'ALL DIALOGUES(E+T+RS+RV)'!$G$3:$G$89,$A24,'ALL DIALOGUES(E+T+RS+RV)'!$Q$3:$Q$89,$B24,'ALL DIALOGUES(E+T+RS+RV)'!$R$3:$R$89,"&gt;0")),SUMIFS('ALL DIALOGUES(E+T+RS+RV)'!$T$3:$T$89,'ALL DIALOGUES(E+T+RS+RV)'!$G$3:$G$89,$A24,'ALL DIALOGUES(E+T+RS+RV)'!$Q$3:$Q$89,$B24,'ALL DIALOGUES(E+T+RS+RV)'!$R$3:$R$89,"&gt;0"))</f>
        <v>0</v>
      </c>
    </row>
    <row r="25" spans="1:5" x14ac:dyDescent="0.25">
      <c r="A25" s="361" t="s">
        <v>110</v>
      </c>
      <c r="B25" s="322">
        <v>1</v>
      </c>
      <c r="C25" s="322" t="s">
        <v>1937</v>
      </c>
      <c r="D25" s="231" t="s">
        <v>137</v>
      </c>
      <c r="E25" s="322">
        <f>IFERROR(IF(VALUE(C25)=0,SUMIFS('ALL DIALOGUES(E+T+RS+RV)'!$T$3:$T$89,'ALL DIALOGUES(E+T+RS+RV)'!$G$3:$G$89,$A25,'ALL DIALOGUES(E+T+RS+RV)'!$Q$3:$Q$89,$B25,'ALL DIALOGUES(E+T+RS+RV)'!$R$3:$R$89,0),SUMIFS('ALL DIALOGUES(E+T+RS+RV)'!$T$3:$T$89,'ALL DIALOGUES(E+T+RS+RV)'!$G$3:$G$89,$A25,'ALL DIALOGUES(E+T+RS+RV)'!$Q$3:$Q$89,$B25,'ALL DIALOGUES(E+T+RS+RV)'!$R$3:$R$89,"&gt;0")),SUMIFS('ALL DIALOGUES(E+T+RS+RV)'!$T$3:$T$89,'ALL DIALOGUES(E+T+RS+RV)'!$G$3:$G$89,$A25,'ALL DIALOGUES(E+T+RS+RV)'!$Q$3:$Q$89,$B25,'ALL DIALOGUES(E+T+RS+RV)'!$R$3:$R$89,"&gt;0"))</f>
        <v>0</v>
      </c>
    </row>
    <row r="26" spans="1:5" x14ac:dyDescent="0.25">
      <c r="A26" s="361" t="s">
        <v>110</v>
      </c>
      <c r="B26" s="322">
        <v>2</v>
      </c>
      <c r="C26" s="322">
        <v>0</v>
      </c>
      <c r="D26" s="231" t="s">
        <v>137</v>
      </c>
      <c r="E26" s="322">
        <f>IFERROR(IF(VALUE(C26)=0,SUMIFS('ALL DIALOGUES(E+T+RS+RV)'!$T$3:$T$89,'ALL DIALOGUES(E+T+RS+RV)'!$G$3:$G$89,$A26,'ALL DIALOGUES(E+T+RS+RV)'!$Q$3:$Q$89,$B26,'ALL DIALOGUES(E+T+RS+RV)'!$R$3:$R$89,0),SUMIFS('ALL DIALOGUES(E+T+RS+RV)'!$T$3:$T$89,'ALL DIALOGUES(E+T+RS+RV)'!$G$3:$G$89,$A26,'ALL DIALOGUES(E+T+RS+RV)'!$Q$3:$Q$89,$B26,'ALL DIALOGUES(E+T+RS+RV)'!$R$3:$R$89,"&gt;0")),SUMIFS('ALL DIALOGUES(E+T+RS+RV)'!$T$3:$T$89,'ALL DIALOGUES(E+T+RS+RV)'!$G$3:$G$89,$A26,'ALL DIALOGUES(E+T+RS+RV)'!$Q$3:$Q$89,$B26,'ALL DIALOGUES(E+T+RS+RV)'!$R$3:$R$89,"&gt;0"))</f>
        <v>0</v>
      </c>
    </row>
    <row r="27" spans="1:5" x14ac:dyDescent="0.25">
      <c r="A27" s="361" t="s">
        <v>110</v>
      </c>
      <c r="B27" s="322">
        <v>2</v>
      </c>
      <c r="C27" s="322" t="s">
        <v>1937</v>
      </c>
      <c r="D27" s="231" t="s">
        <v>137</v>
      </c>
      <c r="E27" s="322">
        <f>IFERROR(IF(VALUE(C27)=0,SUMIFS('ALL DIALOGUES(E+T+RS+RV)'!$T$3:$T$89,'ALL DIALOGUES(E+T+RS+RV)'!$G$3:$G$89,$A27,'ALL DIALOGUES(E+T+RS+RV)'!$Q$3:$Q$89,$B27,'ALL DIALOGUES(E+T+RS+RV)'!$R$3:$R$89,0),SUMIFS('ALL DIALOGUES(E+T+RS+RV)'!$T$3:$T$89,'ALL DIALOGUES(E+T+RS+RV)'!$G$3:$G$89,$A27,'ALL DIALOGUES(E+T+RS+RV)'!$Q$3:$Q$89,$B27,'ALL DIALOGUES(E+T+RS+RV)'!$R$3:$R$89,"&gt;0")),SUMIFS('ALL DIALOGUES(E+T+RS+RV)'!$T$3:$T$89,'ALL DIALOGUES(E+T+RS+RV)'!$G$3:$G$89,$A27,'ALL DIALOGUES(E+T+RS+RV)'!$Q$3:$Q$89,$B27,'ALL DIALOGUES(E+T+RS+RV)'!$R$3:$R$89,"&gt;0"))</f>
        <v>0</v>
      </c>
    </row>
    <row r="28" spans="1:5" x14ac:dyDescent="0.25">
      <c r="A28" s="361" t="s">
        <v>110</v>
      </c>
      <c r="B28" s="322">
        <v>3</v>
      </c>
      <c r="C28" s="322">
        <v>0</v>
      </c>
      <c r="D28" s="231" t="s">
        <v>137</v>
      </c>
      <c r="E28" s="322">
        <f>IFERROR(IF(VALUE(C28)=0,SUMIFS('ALL DIALOGUES(E+T+RS+RV)'!$T$3:$T$89,'ALL DIALOGUES(E+T+RS+RV)'!$G$3:$G$89,$A28,'ALL DIALOGUES(E+T+RS+RV)'!$Q$3:$Q$89,$B28,'ALL DIALOGUES(E+T+RS+RV)'!$R$3:$R$89,0),SUMIFS('ALL DIALOGUES(E+T+RS+RV)'!$T$3:$T$89,'ALL DIALOGUES(E+T+RS+RV)'!$G$3:$G$89,$A28,'ALL DIALOGUES(E+T+RS+RV)'!$Q$3:$Q$89,$B28,'ALL DIALOGUES(E+T+RS+RV)'!$R$3:$R$89,"&gt;0")),SUMIFS('ALL DIALOGUES(E+T+RS+RV)'!$T$3:$T$89,'ALL DIALOGUES(E+T+RS+RV)'!$G$3:$G$89,$A28,'ALL DIALOGUES(E+T+RS+RV)'!$Q$3:$Q$89,$B28,'ALL DIALOGUES(E+T+RS+RV)'!$R$3:$R$89,"&gt;0"))</f>
        <v>0</v>
      </c>
    </row>
    <row r="29" spans="1:5" x14ac:dyDescent="0.25">
      <c r="A29" s="361" t="s">
        <v>110</v>
      </c>
      <c r="B29" s="362">
        <v>3</v>
      </c>
      <c r="C29" s="362" t="s">
        <v>1937</v>
      </c>
      <c r="D29" s="231" t="s">
        <v>137</v>
      </c>
      <c r="E29" s="362">
        <f>IFERROR(IF(VALUE(C29)=0,SUMIFS('ALL DIALOGUES(E+T+RS+RV)'!$T$3:$T$89,'ALL DIALOGUES(E+T+RS+RV)'!$G$3:$G$89,$A29,'ALL DIALOGUES(E+T+RS+RV)'!$Q$3:$Q$89,$B29,'ALL DIALOGUES(E+T+RS+RV)'!$R$3:$R$89,0),SUMIFS('ALL DIALOGUES(E+T+RS+RV)'!$T$3:$T$89,'ALL DIALOGUES(E+T+RS+RV)'!$G$3:$G$89,$A29,'ALL DIALOGUES(E+T+RS+RV)'!$Q$3:$Q$89,$B29,'ALL DIALOGUES(E+T+RS+RV)'!$R$3:$R$89,"&gt;0")),SUMIFS('ALL DIALOGUES(E+T+RS+RV)'!$T$3:$T$89,'ALL DIALOGUES(E+T+RS+RV)'!$G$3:$G$89,$A29,'ALL DIALOGUES(E+T+RS+RV)'!$Q$3:$Q$89,$B29,'ALL DIALOGUES(E+T+RS+RV)'!$R$3:$R$89,"&gt;0"))</f>
        <v>0</v>
      </c>
    </row>
    <row r="30" spans="1:5" x14ac:dyDescent="0.25">
      <c r="A30" s="318" t="s">
        <v>110</v>
      </c>
      <c r="B30" s="322">
        <v>4</v>
      </c>
      <c r="C30" s="322">
        <v>0</v>
      </c>
      <c r="D30" s="231" t="s">
        <v>137</v>
      </c>
      <c r="E30" s="322">
        <f>IFERROR(IF(VALUE(C30)=0,SUMIFS('ALL DIALOGUES(E+T+RS+RV)'!$T$3:$T$89,'ALL DIALOGUES(E+T+RS+RV)'!$G$3:$G$89,$A30,'ALL DIALOGUES(E+T+RS+RV)'!$Q$3:$Q$89,$B30,'ALL DIALOGUES(E+T+RS+RV)'!$R$3:$R$89,0),SUMIFS('ALL DIALOGUES(E+T+RS+RV)'!$T$3:$T$89,'ALL DIALOGUES(E+T+RS+RV)'!$G$3:$G$89,$A30,'ALL DIALOGUES(E+T+RS+RV)'!$Q$3:$Q$89,$B30,'ALL DIALOGUES(E+T+RS+RV)'!$R$3:$R$89,"&gt;0")),SUMIFS('ALL DIALOGUES(E+T+RS+RV)'!$T$3:$T$89,'ALL DIALOGUES(E+T+RS+RV)'!$G$3:$G$89,$A30,'ALL DIALOGUES(E+T+RS+RV)'!$Q$3:$Q$89,$B30,'ALL DIALOGUES(E+T+RS+RV)'!$R$3:$R$89,"&gt;0"))</f>
        <v>0</v>
      </c>
    </row>
    <row r="31" spans="1:5" ht="16.5" thickBot="1" x14ac:dyDescent="0.3">
      <c r="A31" s="344" t="s">
        <v>110</v>
      </c>
      <c r="B31" s="348">
        <v>4</v>
      </c>
      <c r="C31" s="348" t="s">
        <v>1937</v>
      </c>
      <c r="D31" s="236" t="s">
        <v>137</v>
      </c>
      <c r="E31" s="348">
        <f>IFERROR(IF(VALUE(C31)=0,SUMIFS('ALL DIALOGUES(E+T+RS+RV)'!$T$3:$T$89,'ALL DIALOGUES(E+T+RS+RV)'!$G$3:$G$89,$A31,'ALL DIALOGUES(E+T+RS+RV)'!$Q$3:$Q$89,$B31,'ALL DIALOGUES(E+T+RS+RV)'!$R$3:$R$89,0),SUMIFS('ALL DIALOGUES(E+T+RS+RV)'!$T$3:$T$89,'ALL DIALOGUES(E+T+RS+RV)'!$G$3:$G$89,$A31,'ALL DIALOGUES(E+T+RS+RV)'!$Q$3:$Q$89,$B31,'ALL DIALOGUES(E+T+RS+RV)'!$R$3:$R$89,"&gt;0")),SUMIFS('ALL DIALOGUES(E+T+RS+RV)'!$T$3:$T$89,'ALL DIALOGUES(E+T+RS+RV)'!$G$3:$G$89,$A31,'ALL DIALOGUES(E+T+RS+RV)'!$Q$3:$Q$89,$B31,'ALL DIALOGUES(E+T+RS+RV)'!$R$3:$R$89,"&gt;0"))</f>
        <v>0</v>
      </c>
    </row>
    <row r="32" spans="1:5" x14ac:dyDescent="0.25">
      <c r="A32" s="311" t="s">
        <v>1702</v>
      </c>
      <c r="B32" s="317">
        <v>1</v>
      </c>
      <c r="C32" s="317">
        <v>0</v>
      </c>
      <c r="D32" s="249" t="s">
        <v>133</v>
      </c>
      <c r="E32" s="317">
        <f>IFERROR(IF(VALUE(C32)=0,SUMIFS('ALL DIALOGUES(E+T+RS+RV)'!$T$3:$T$89,'ALL DIALOGUES(E+T+RS+RV)'!$G$3:$G$89,$A32,'ALL DIALOGUES(E+T+RS+RV)'!$Q$3:$Q$89,$B32,'ALL DIALOGUES(E+T+RS+RV)'!$R$3:$R$89,0),SUMIFS('ALL DIALOGUES(E+T+RS+RV)'!$T$3:$T$89,'ALL DIALOGUES(E+T+RS+RV)'!$G$3:$G$89,$A32,'ALL DIALOGUES(E+T+RS+RV)'!$Q$3:$Q$89,$B32,'ALL DIALOGUES(E+T+RS+RV)'!$R$3:$R$89,"&gt;0")),SUMIFS('ALL DIALOGUES(E+T+RS+RV)'!$T$3:$T$89,'ALL DIALOGUES(E+T+RS+RV)'!$G$3:$G$89,$A32,'ALL DIALOGUES(E+T+RS+RV)'!$Q$3:$Q$89,$B32,'ALL DIALOGUES(E+T+RS+RV)'!$R$3:$R$89,"&gt;0"))</f>
        <v>0</v>
      </c>
    </row>
    <row r="33" spans="1:5" x14ac:dyDescent="0.25">
      <c r="A33" s="361" t="s">
        <v>1702</v>
      </c>
      <c r="B33" s="391">
        <v>1</v>
      </c>
      <c r="C33" s="391" t="s">
        <v>1937</v>
      </c>
      <c r="D33" s="224" t="s">
        <v>133</v>
      </c>
      <c r="E33" s="391">
        <f>IFERROR(IF(VALUE(C33)=0,SUMIFS('ALL DIALOGUES(E+T+RS+RV)'!$T$3:$T$89,'ALL DIALOGUES(E+T+RS+RV)'!$G$3:$G$89,$A33,'ALL DIALOGUES(E+T+RS+RV)'!$Q$3:$Q$89,$B33,'ALL DIALOGUES(E+T+RS+RV)'!$R$3:$R$89,0),SUMIFS('ALL DIALOGUES(E+T+RS+RV)'!$T$3:$T$89,'ALL DIALOGUES(E+T+RS+RV)'!$G$3:$G$89,$A33,'ALL DIALOGUES(E+T+RS+RV)'!$Q$3:$Q$89,$B33,'ALL DIALOGUES(E+T+RS+RV)'!$R$3:$R$89,"&gt;0")),SUMIFS('ALL DIALOGUES(E+T+RS+RV)'!$T$3:$T$89,'ALL DIALOGUES(E+T+RS+RV)'!$G$3:$G$89,$A33,'ALL DIALOGUES(E+T+RS+RV)'!$Q$3:$Q$89,$B33,'ALL DIALOGUES(E+T+RS+RV)'!$R$3:$R$89,"&gt;0"))</f>
        <v>0</v>
      </c>
    </row>
    <row r="34" spans="1:5" x14ac:dyDescent="0.25">
      <c r="A34" s="318" t="s">
        <v>1923</v>
      </c>
      <c r="B34" s="391">
        <v>1</v>
      </c>
      <c r="C34" s="391">
        <v>0</v>
      </c>
      <c r="D34" s="231" t="s">
        <v>133</v>
      </c>
      <c r="E34" s="391">
        <f>IFERROR(IF(VALUE(C34)=0,SUMIFS('ALL DIALOGUES(E+T+RS+RV)'!$T$3:$T$89,'ALL DIALOGUES(E+T+RS+RV)'!$G$3:$G$89,$A34,'ALL DIALOGUES(E+T+RS+RV)'!$Q$3:$Q$89,$B34,'ALL DIALOGUES(E+T+RS+RV)'!$R$3:$R$89,0),SUMIFS('ALL DIALOGUES(E+T+RS+RV)'!$T$3:$T$89,'ALL DIALOGUES(E+T+RS+RV)'!$G$3:$G$89,$A34,'ALL DIALOGUES(E+T+RS+RV)'!$Q$3:$Q$89,$B34,'ALL DIALOGUES(E+T+RS+RV)'!$R$3:$R$89,"&gt;0")),SUMIFS('ALL DIALOGUES(E+T+RS+RV)'!$T$3:$T$89,'ALL DIALOGUES(E+T+RS+RV)'!$G$3:$G$89,$A34,'ALL DIALOGUES(E+T+RS+RV)'!$Q$3:$Q$89,$B34,'ALL DIALOGUES(E+T+RS+RV)'!$R$3:$R$89,"&gt;0"))</f>
        <v>0</v>
      </c>
    </row>
    <row r="35" spans="1:5" x14ac:dyDescent="0.25">
      <c r="A35" s="318" t="s">
        <v>1923</v>
      </c>
      <c r="B35" s="391">
        <v>1</v>
      </c>
      <c r="C35" s="391" t="s">
        <v>1937</v>
      </c>
      <c r="D35" s="231" t="s">
        <v>133</v>
      </c>
      <c r="E35" s="391">
        <f>IFERROR(IF(VALUE(C35)=0,SUMIFS('ALL DIALOGUES(E+T+RS+RV)'!$T$3:$T$89,'ALL DIALOGUES(E+T+RS+RV)'!$G$3:$G$89,$A35,'ALL DIALOGUES(E+T+RS+RV)'!$Q$3:$Q$89,$B35,'ALL DIALOGUES(E+T+RS+RV)'!$R$3:$R$89,0),SUMIFS('ALL DIALOGUES(E+T+RS+RV)'!$T$3:$T$89,'ALL DIALOGUES(E+T+RS+RV)'!$G$3:$G$89,$A35,'ALL DIALOGUES(E+T+RS+RV)'!$Q$3:$Q$89,$B35,'ALL DIALOGUES(E+T+RS+RV)'!$R$3:$R$89,"&gt;0")),SUMIFS('ALL DIALOGUES(E+T+RS+RV)'!$T$3:$T$89,'ALL DIALOGUES(E+T+RS+RV)'!$G$3:$G$89,$A35,'ALL DIALOGUES(E+T+RS+RV)'!$Q$3:$Q$89,$B35,'ALL DIALOGUES(E+T+RS+RV)'!$R$3:$R$89,"&gt;0"))</f>
        <v>0</v>
      </c>
    </row>
    <row r="36" spans="1:5" ht="31.5" x14ac:dyDescent="0.25">
      <c r="A36" s="318" t="s">
        <v>382</v>
      </c>
      <c r="B36" s="363">
        <v>1</v>
      </c>
      <c r="C36" s="363">
        <v>0</v>
      </c>
      <c r="D36" s="231" t="s">
        <v>134</v>
      </c>
      <c r="E36" s="363">
        <f>IFERROR(IF(VALUE(C36)=0,SUMIFS('ALL DIALOGUES(E+T+RS+RV)'!$T$3:$T$89,'ALL DIALOGUES(E+T+RS+RV)'!$G$3:$G$89,$A36,'ALL DIALOGUES(E+T+RS+RV)'!$Q$3:$Q$89,$B36,'ALL DIALOGUES(E+T+RS+RV)'!$R$3:$R$89,0),SUMIFS('ALL DIALOGUES(E+T+RS+RV)'!$T$3:$T$89,'ALL DIALOGUES(E+T+RS+RV)'!$G$3:$G$89,$A36,'ALL DIALOGUES(E+T+RS+RV)'!$Q$3:$Q$89,$B36,'ALL DIALOGUES(E+T+RS+RV)'!$R$3:$R$89,"&gt;0")),SUMIFS('ALL DIALOGUES(E+T+RS+RV)'!$T$3:$T$89,'ALL DIALOGUES(E+T+RS+RV)'!$G$3:$G$89,$A36,'ALL DIALOGUES(E+T+RS+RV)'!$Q$3:$Q$89,$B36,'ALL DIALOGUES(E+T+RS+RV)'!$R$3:$R$89,"&gt;0"))</f>
        <v>0</v>
      </c>
    </row>
    <row r="37" spans="1:5" ht="31.5" x14ac:dyDescent="0.25">
      <c r="A37" s="318" t="s">
        <v>382</v>
      </c>
      <c r="B37" s="363">
        <v>1</v>
      </c>
      <c r="C37" s="363" t="s">
        <v>1937</v>
      </c>
      <c r="D37" s="231" t="s">
        <v>134</v>
      </c>
      <c r="E37" s="363">
        <f>IFERROR(IF(VALUE(C37)=0,SUMIFS('ALL DIALOGUES(E+T+RS+RV)'!$T$3:$T$89,'ALL DIALOGUES(E+T+RS+RV)'!$G$3:$G$89,$A37,'ALL DIALOGUES(E+T+RS+RV)'!$Q$3:$Q$89,$B37,'ALL DIALOGUES(E+T+RS+RV)'!$R$3:$R$89,0),SUMIFS('ALL DIALOGUES(E+T+RS+RV)'!$T$3:$T$89,'ALL DIALOGUES(E+T+RS+RV)'!$G$3:$G$89,$A37,'ALL DIALOGUES(E+T+RS+RV)'!$Q$3:$Q$89,$B37,'ALL DIALOGUES(E+T+RS+RV)'!$R$3:$R$89,"&gt;0")),SUMIFS('ALL DIALOGUES(E+T+RS+RV)'!$T$3:$T$89,'ALL DIALOGUES(E+T+RS+RV)'!$G$3:$G$89,$A37,'ALL DIALOGUES(E+T+RS+RV)'!$Q$3:$Q$89,$B37,'ALL DIALOGUES(E+T+RS+RV)'!$R$3:$R$89,"&gt;0"))</f>
        <v>0</v>
      </c>
    </row>
    <row r="38" spans="1:5" ht="31.5" x14ac:dyDescent="0.25">
      <c r="A38" s="318" t="s">
        <v>382</v>
      </c>
      <c r="B38" s="363">
        <v>2</v>
      </c>
      <c r="C38" s="363">
        <v>0</v>
      </c>
      <c r="D38" s="231" t="s">
        <v>134</v>
      </c>
      <c r="E38" s="363">
        <f>IFERROR(IF(VALUE(C38)=0,SUMIFS('ALL DIALOGUES(E+T+RS+RV)'!$T$3:$T$89,'ALL DIALOGUES(E+T+RS+RV)'!$G$3:$G$89,$A38,'ALL DIALOGUES(E+T+RS+RV)'!$Q$3:$Q$89,$B38,'ALL DIALOGUES(E+T+RS+RV)'!$R$3:$R$89,0),SUMIFS('ALL DIALOGUES(E+T+RS+RV)'!$T$3:$T$89,'ALL DIALOGUES(E+T+RS+RV)'!$G$3:$G$89,$A38,'ALL DIALOGUES(E+T+RS+RV)'!$Q$3:$Q$89,$B38,'ALL DIALOGUES(E+T+RS+RV)'!$R$3:$R$89,"&gt;0")),SUMIFS('ALL DIALOGUES(E+T+RS+RV)'!$T$3:$T$89,'ALL DIALOGUES(E+T+RS+RV)'!$G$3:$G$89,$A38,'ALL DIALOGUES(E+T+RS+RV)'!$Q$3:$Q$89,$B38,'ALL DIALOGUES(E+T+RS+RV)'!$R$3:$R$89,"&gt;0"))</f>
        <v>0</v>
      </c>
    </row>
    <row r="39" spans="1:5" ht="31.5" x14ac:dyDescent="0.25">
      <c r="A39" s="318" t="s">
        <v>382</v>
      </c>
      <c r="B39" s="363">
        <v>2</v>
      </c>
      <c r="C39" s="363" t="s">
        <v>1937</v>
      </c>
      <c r="D39" s="231" t="s">
        <v>134</v>
      </c>
      <c r="E39" s="363">
        <f>IFERROR(IF(VALUE(C39)=0,SUMIFS('ALL DIALOGUES(E+T+RS+RV)'!$T$3:$T$89,'ALL DIALOGUES(E+T+RS+RV)'!$G$3:$G$89,$A39,'ALL DIALOGUES(E+T+RS+RV)'!$Q$3:$Q$89,$B39,'ALL DIALOGUES(E+T+RS+RV)'!$R$3:$R$89,0),SUMIFS('ALL DIALOGUES(E+T+RS+RV)'!$T$3:$T$89,'ALL DIALOGUES(E+T+RS+RV)'!$G$3:$G$89,$A39,'ALL DIALOGUES(E+T+RS+RV)'!$Q$3:$Q$89,$B39,'ALL DIALOGUES(E+T+RS+RV)'!$R$3:$R$89,"&gt;0")),SUMIFS('ALL DIALOGUES(E+T+RS+RV)'!$T$3:$T$89,'ALL DIALOGUES(E+T+RS+RV)'!$G$3:$G$89,$A39,'ALL DIALOGUES(E+T+RS+RV)'!$Q$3:$Q$89,$B39,'ALL DIALOGUES(E+T+RS+RV)'!$R$3:$R$89,"&gt;0"))</f>
        <v>0</v>
      </c>
    </row>
    <row r="40" spans="1:5" ht="31.5" x14ac:dyDescent="0.25">
      <c r="A40" s="318" t="s">
        <v>382</v>
      </c>
      <c r="B40" s="363">
        <v>3</v>
      </c>
      <c r="C40" s="363">
        <v>0</v>
      </c>
      <c r="D40" s="231" t="s">
        <v>134</v>
      </c>
      <c r="E40" s="363">
        <f>IFERROR(IF(VALUE(C40)=0,SUMIFS('ALL DIALOGUES(E+T+RS+RV)'!$T$3:$T$89,'ALL DIALOGUES(E+T+RS+RV)'!$G$3:$G$89,$A40,'ALL DIALOGUES(E+T+RS+RV)'!$Q$3:$Q$89,$B40,'ALL DIALOGUES(E+T+RS+RV)'!$R$3:$R$89,0),SUMIFS('ALL DIALOGUES(E+T+RS+RV)'!$T$3:$T$89,'ALL DIALOGUES(E+T+RS+RV)'!$G$3:$G$89,$A40,'ALL DIALOGUES(E+T+RS+RV)'!$Q$3:$Q$89,$B40,'ALL DIALOGUES(E+T+RS+RV)'!$R$3:$R$89,"&gt;0")),SUMIFS('ALL DIALOGUES(E+T+RS+RV)'!$T$3:$T$89,'ALL DIALOGUES(E+T+RS+RV)'!$G$3:$G$89,$A40,'ALL DIALOGUES(E+T+RS+RV)'!$Q$3:$Q$89,$B40,'ALL DIALOGUES(E+T+RS+RV)'!$R$3:$R$89,"&gt;0"))</f>
        <v>0</v>
      </c>
    </row>
    <row r="41" spans="1:5" ht="31.5" x14ac:dyDescent="0.25">
      <c r="A41" s="318" t="s">
        <v>382</v>
      </c>
      <c r="B41" s="363">
        <v>3</v>
      </c>
      <c r="C41" s="363" t="s">
        <v>1937</v>
      </c>
      <c r="D41" s="231" t="s">
        <v>134</v>
      </c>
      <c r="E41" s="363">
        <f>IFERROR(IF(VALUE(C41)=0,SUMIFS('ALL DIALOGUES(E+T+RS+RV)'!$T$3:$T$89,'ALL DIALOGUES(E+T+RS+RV)'!$G$3:$G$89,$A41,'ALL DIALOGUES(E+T+RS+RV)'!$Q$3:$Q$89,$B41,'ALL DIALOGUES(E+T+RS+RV)'!$R$3:$R$89,0),SUMIFS('ALL DIALOGUES(E+T+RS+RV)'!$T$3:$T$89,'ALL DIALOGUES(E+T+RS+RV)'!$G$3:$G$89,$A41,'ALL DIALOGUES(E+T+RS+RV)'!$Q$3:$Q$89,$B41,'ALL DIALOGUES(E+T+RS+RV)'!$R$3:$R$89,"&gt;0")),SUMIFS('ALL DIALOGUES(E+T+RS+RV)'!$T$3:$T$89,'ALL DIALOGUES(E+T+RS+RV)'!$G$3:$G$89,$A41,'ALL DIALOGUES(E+T+RS+RV)'!$Q$3:$Q$89,$B41,'ALL DIALOGUES(E+T+RS+RV)'!$R$3:$R$89,"&gt;0"))</f>
        <v>0</v>
      </c>
    </row>
    <row r="42" spans="1:5" ht="31.5" x14ac:dyDescent="0.25">
      <c r="A42" s="318" t="s">
        <v>394</v>
      </c>
      <c r="B42" s="363">
        <v>1</v>
      </c>
      <c r="C42" s="363">
        <v>0</v>
      </c>
      <c r="D42" s="231" t="s">
        <v>134</v>
      </c>
      <c r="E42" s="363">
        <f>IFERROR(IF(VALUE(C42)=0,SUMIFS('ALL DIALOGUES(E+T+RS+RV)'!$T$3:$T$89,'ALL DIALOGUES(E+T+RS+RV)'!$G$3:$G$89,$A42,'ALL DIALOGUES(E+T+RS+RV)'!$Q$3:$Q$89,$B42,'ALL DIALOGUES(E+T+RS+RV)'!$R$3:$R$89,0),SUMIFS('ALL DIALOGUES(E+T+RS+RV)'!$T$3:$T$89,'ALL DIALOGUES(E+T+RS+RV)'!$G$3:$G$89,$A42,'ALL DIALOGUES(E+T+RS+RV)'!$Q$3:$Q$89,$B42,'ALL DIALOGUES(E+T+RS+RV)'!$R$3:$R$89,"&gt;0")),SUMIFS('ALL DIALOGUES(E+T+RS+RV)'!$T$3:$T$89,'ALL DIALOGUES(E+T+RS+RV)'!$G$3:$G$89,$A42,'ALL DIALOGUES(E+T+RS+RV)'!$Q$3:$Q$89,$B42,'ALL DIALOGUES(E+T+RS+RV)'!$R$3:$R$89,"&gt;0"))</f>
        <v>0</v>
      </c>
    </row>
    <row r="43" spans="1:5" ht="31.5" x14ac:dyDescent="0.25">
      <c r="A43" s="361" t="s">
        <v>394</v>
      </c>
      <c r="B43" s="363">
        <v>1</v>
      </c>
      <c r="C43" s="363" t="s">
        <v>1937</v>
      </c>
      <c r="D43" s="231" t="s">
        <v>134</v>
      </c>
      <c r="E43" s="363">
        <f>IFERROR(IF(VALUE(C43)=0,SUMIFS('ALL DIALOGUES(E+T+RS+RV)'!$T$3:$T$89,'ALL DIALOGUES(E+T+RS+RV)'!$G$3:$G$89,$A43,'ALL DIALOGUES(E+T+RS+RV)'!$Q$3:$Q$89,$B43,'ALL DIALOGUES(E+T+RS+RV)'!$R$3:$R$89,0),SUMIFS('ALL DIALOGUES(E+T+RS+RV)'!$T$3:$T$89,'ALL DIALOGUES(E+T+RS+RV)'!$G$3:$G$89,$A43,'ALL DIALOGUES(E+T+RS+RV)'!$Q$3:$Q$89,$B43,'ALL DIALOGUES(E+T+RS+RV)'!$R$3:$R$89,"&gt;0")),SUMIFS('ALL DIALOGUES(E+T+RS+RV)'!$T$3:$T$89,'ALL DIALOGUES(E+T+RS+RV)'!$G$3:$G$89,$A43,'ALL DIALOGUES(E+T+RS+RV)'!$Q$3:$Q$89,$B43,'ALL DIALOGUES(E+T+RS+RV)'!$R$3:$R$89,"&gt;0"))</f>
        <v>0</v>
      </c>
    </row>
    <row r="44" spans="1:5" ht="31.5" x14ac:dyDescent="0.25">
      <c r="A44" s="361" t="s">
        <v>394</v>
      </c>
      <c r="B44" s="363">
        <v>2</v>
      </c>
      <c r="C44" s="363">
        <v>0</v>
      </c>
      <c r="D44" s="231" t="s">
        <v>134</v>
      </c>
      <c r="E44" s="363">
        <f>IFERROR(IF(VALUE(C44)=0,SUMIFS('ALL DIALOGUES(E+T+RS+RV)'!$T$3:$T$89,'ALL DIALOGUES(E+T+RS+RV)'!$G$3:$G$89,$A44,'ALL DIALOGUES(E+T+RS+RV)'!$Q$3:$Q$89,$B44,'ALL DIALOGUES(E+T+RS+RV)'!$R$3:$R$89,0),SUMIFS('ALL DIALOGUES(E+T+RS+RV)'!$T$3:$T$89,'ALL DIALOGUES(E+T+RS+RV)'!$G$3:$G$89,$A44,'ALL DIALOGUES(E+T+RS+RV)'!$Q$3:$Q$89,$B44,'ALL DIALOGUES(E+T+RS+RV)'!$R$3:$R$89,"&gt;0")),SUMIFS('ALL DIALOGUES(E+T+RS+RV)'!$T$3:$T$89,'ALL DIALOGUES(E+T+RS+RV)'!$G$3:$G$89,$A44,'ALL DIALOGUES(E+T+RS+RV)'!$Q$3:$Q$89,$B44,'ALL DIALOGUES(E+T+RS+RV)'!$R$3:$R$89,"&gt;0"))</f>
        <v>0</v>
      </c>
    </row>
    <row r="45" spans="1:5" ht="31.5" x14ac:dyDescent="0.25">
      <c r="A45" s="318" t="s">
        <v>394</v>
      </c>
      <c r="B45" s="363">
        <v>2</v>
      </c>
      <c r="C45" s="363" t="s">
        <v>1937</v>
      </c>
      <c r="D45" s="231" t="s">
        <v>134</v>
      </c>
      <c r="E45" s="363">
        <f>IFERROR(IF(VALUE(C45)=0,SUMIFS('ALL DIALOGUES(E+T+RS+RV)'!$T$3:$T$89,'ALL DIALOGUES(E+T+RS+RV)'!$G$3:$G$89,$A45,'ALL DIALOGUES(E+T+RS+RV)'!$Q$3:$Q$89,$B45,'ALL DIALOGUES(E+T+RS+RV)'!$R$3:$R$89,0),SUMIFS('ALL DIALOGUES(E+T+RS+RV)'!$T$3:$T$89,'ALL DIALOGUES(E+T+RS+RV)'!$G$3:$G$89,$A45,'ALL DIALOGUES(E+T+RS+RV)'!$Q$3:$Q$89,$B45,'ALL DIALOGUES(E+T+RS+RV)'!$R$3:$R$89,"&gt;0")),SUMIFS('ALL DIALOGUES(E+T+RS+RV)'!$T$3:$T$89,'ALL DIALOGUES(E+T+RS+RV)'!$G$3:$G$89,$A45,'ALL DIALOGUES(E+T+RS+RV)'!$Q$3:$Q$89,$B45,'ALL DIALOGUES(E+T+RS+RV)'!$R$3:$R$89,"&gt;0"))</f>
        <v>0</v>
      </c>
    </row>
    <row r="46" spans="1:5" ht="32.25" thickBot="1" x14ac:dyDescent="0.3">
      <c r="A46" s="365" t="s">
        <v>394</v>
      </c>
      <c r="B46" s="369">
        <v>3</v>
      </c>
      <c r="C46" s="369">
        <v>0</v>
      </c>
      <c r="D46" s="342" t="s">
        <v>134</v>
      </c>
      <c r="E46" s="369">
        <f>IFERROR(IF(VALUE(C46)=0,SUMIFS('ALL DIALOGUES(E+T+RS+RV)'!$T$3:$T$89,'ALL DIALOGUES(E+T+RS+RV)'!$G$3:$G$89,$A46,'ALL DIALOGUES(E+T+RS+RV)'!$Q$3:$Q$89,$B46,'ALL DIALOGUES(E+T+RS+RV)'!$R$3:$R$89,0),SUMIFS('ALL DIALOGUES(E+T+RS+RV)'!$T$3:$T$89,'ALL DIALOGUES(E+T+RS+RV)'!$G$3:$G$89,$A46,'ALL DIALOGUES(E+T+RS+RV)'!$Q$3:$Q$89,$B46,'ALL DIALOGUES(E+T+RS+RV)'!$R$3:$R$89,"&gt;0")),SUMIFS('ALL DIALOGUES(E+T+RS+RV)'!$T$3:$T$89,'ALL DIALOGUES(E+T+RS+RV)'!$G$3:$G$89,$A46,'ALL DIALOGUES(E+T+RS+RV)'!$Q$3:$Q$89,$B46,'ALL DIALOGUES(E+T+RS+RV)'!$R$3:$R$89,"&gt;0"))</f>
        <v>0</v>
      </c>
    </row>
    <row r="47" spans="1:5" x14ac:dyDescent="0.25">
      <c r="A47" s="382" t="s">
        <v>1703</v>
      </c>
      <c r="B47" s="461">
        <v>1</v>
      </c>
      <c r="C47" s="461">
        <v>0</v>
      </c>
      <c r="D47" s="249" t="s">
        <v>133</v>
      </c>
      <c r="E47" s="461">
        <f>IFERROR(IF(VALUE(C47)=0,SUMIFS('ALL DIALOGUES(E+T+RS+RV)'!$T$3:$T$89,'ALL DIALOGUES(E+T+RS+RV)'!$G$3:$G$89,$A47,'ALL DIALOGUES(E+T+RS+RV)'!$Q$3:$Q$89,$B47,'ALL DIALOGUES(E+T+RS+RV)'!$R$3:$R$89,0),SUMIFS('ALL DIALOGUES(E+T+RS+RV)'!$T$3:$T$89,'ALL DIALOGUES(E+T+RS+RV)'!$G$3:$G$89,$A47,'ALL DIALOGUES(E+T+RS+RV)'!$Q$3:$Q$89,$B47,'ALL DIALOGUES(E+T+RS+RV)'!$R$3:$R$89,"&gt;0")),SUMIFS('ALL DIALOGUES(E+T+RS+RV)'!$T$3:$T$89,'ALL DIALOGUES(E+T+RS+RV)'!$G$3:$G$89,$A47,'ALL DIALOGUES(E+T+RS+RV)'!$Q$3:$Q$89,$B47,'ALL DIALOGUES(E+T+RS+RV)'!$R$3:$R$89,"&gt;0"))</f>
        <v>0</v>
      </c>
    </row>
    <row r="48" spans="1:5" x14ac:dyDescent="0.25">
      <c r="A48" s="384" t="s">
        <v>1703</v>
      </c>
      <c r="B48" s="321">
        <v>1</v>
      </c>
      <c r="C48" s="321" t="s">
        <v>1937</v>
      </c>
      <c r="D48" s="231" t="s">
        <v>133</v>
      </c>
      <c r="E48" s="321">
        <f>IFERROR(IF(VALUE(C48)=0,SUMIFS('ALL DIALOGUES(E+T+RS+RV)'!$T$3:$T$89,'ALL DIALOGUES(E+T+RS+RV)'!$G$3:$G$89,$A48,'ALL DIALOGUES(E+T+RS+RV)'!$Q$3:$Q$89,$B48,'ALL DIALOGUES(E+T+RS+RV)'!$R$3:$R$89,0),SUMIFS('ALL DIALOGUES(E+T+RS+RV)'!$T$3:$T$89,'ALL DIALOGUES(E+T+RS+RV)'!$G$3:$G$89,$A48,'ALL DIALOGUES(E+T+RS+RV)'!$Q$3:$Q$89,$B48,'ALL DIALOGUES(E+T+RS+RV)'!$R$3:$R$89,"&gt;0")),SUMIFS('ALL DIALOGUES(E+T+RS+RV)'!$T$3:$T$89,'ALL DIALOGUES(E+T+RS+RV)'!$G$3:$G$89,$A48,'ALL DIALOGUES(E+T+RS+RV)'!$Q$3:$Q$89,$B48,'ALL DIALOGUES(E+T+RS+RV)'!$R$3:$R$89,"&gt;0"))</f>
        <v>0</v>
      </c>
    </row>
    <row r="49" spans="1:5" x14ac:dyDescent="0.25">
      <c r="A49" s="384" t="s">
        <v>1924</v>
      </c>
      <c r="B49" s="321">
        <v>1</v>
      </c>
      <c r="C49" s="321">
        <v>0</v>
      </c>
      <c r="D49" s="231" t="s">
        <v>133</v>
      </c>
      <c r="E49" s="321">
        <f>IFERROR(IF(VALUE(C49)=0,SUMIFS('ALL DIALOGUES(E+T+RS+RV)'!$T$3:$T$89,'ALL DIALOGUES(E+T+RS+RV)'!$G$3:$G$89,$A49,'ALL DIALOGUES(E+T+RS+RV)'!$Q$3:$Q$89,$B49,'ALL DIALOGUES(E+T+RS+RV)'!$R$3:$R$89,0),SUMIFS('ALL DIALOGUES(E+T+RS+RV)'!$T$3:$T$89,'ALL DIALOGUES(E+T+RS+RV)'!$G$3:$G$89,$A49,'ALL DIALOGUES(E+T+RS+RV)'!$Q$3:$Q$89,$B49,'ALL DIALOGUES(E+T+RS+RV)'!$R$3:$R$89,"&gt;0")),SUMIFS('ALL DIALOGUES(E+T+RS+RV)'!$T$3:$T$89,'ALL DIALOGUES(E+T+RS+RV)'!$G$3:$G$89,$A49,'ALL DIALOGUES(E+T+RS+RV)'!$Q$3:$Q$89,$B49,'ALL DIALOGUES(E+T+RS+RV)'!$R$3:$R$89,"&gt;0"))</f>
        <v>0</v>
      </c>
    </row>
    <row r="50" spans="1:5" x14ac:dyDescent="0.25">
      <c r="A50" s="384" t="s">
        <v>1924</v>
      </c>
      <c r="B50" s="321">
        <v>1</v>
      </c>
      <c r="C50" s="321" t="s">
        <v>1937</v>
      </c>
      <c r="D50" s="231" t="s">
        <v>133</v>
      </c>
      <c r="E50" s="321">
        <f>IFERROR(IF(VALUE(C50)=0,SUMIFS('ALL DIALOGUES(E+T+RS+RV)'!$T$3:$T$89,'ALL DIALOGUES(E+T+RS+RV)'!$G$3:$G$89,$A50,'ALL DIALOGUES(E+T+RS+RV)'!$Q$3:$Q$89,$B50,'ALL DIALOGUES(E+T+RS+RV)'!$R$3:$R$89,0),SUMIFS('ALL DIALOGUES(E+T+RS+RV)'!$T$3:$T$89,'ALL DIALOGUES(E+T+RS+RV)'!$G$3:$G$89,$A50,'ALL DIALOGUES(E+T+RS+RV)'!$Q$3:$Q$89,$B50,'ALL DIALOGUES(E+T+RS+RV)'!$R$3:$R$89,"&gt;0")),SUMIFS('ALL DIALOGUES(E+T+RS+RV)'!$T$3:$T$89,'ALL DIALOGUES(E+T+RS+RV)'!$G$3:$G$89,$A50,'ALL DIALOGUES(E+T+RS+RV)'!$Q$3:$Q$89,$B50,'ALL DIALOGUES(E+T+RS+RV)'!$R$3:$R$89,"&gt;0"))</f>
        <v>0</v>
      </c>
    </row>
    <row r="51" spans="1:5" ht="31.5" x14ac:dyDescent="0.25">
      <c r="A51" s="384" t="s">
        <v>395</v>
      </c>
      <c r="B51" s="322">
        <v>1</v>
      </c>
      <c r="C51" s="322">
        <v>0</v>
      </c>
      <c r="D51" s="231" t="s">
        <v>134</v>
      </c>
      <c r="E51" s="322">
        <f>IFERROR(IF(VALUE(C51)=0,SUMIFS('ALL DIALOGUES(E+T+RS+RV)'!$T$3:$T$89,'ALL DIALOGUES(E+T+RS+RV)'!$G$3:$G$89,$A51,'ALL DIALOGUES(E+T+RS+RV)'!$Q$3:$Q$89,$B51,'ALL DIALOGUES(E+T+RS+RV)'!$R$3:$R$89,0),SUMIFS('ALL DIALOGUES(E+T+RS+RV)'!$T$3:$T$89,'ALL DIALOGUES(E+T+RS+RV)'!$G$3:$G$89,$A51,'ALL DIALOGUES(E+T+RS+RV)'!$Q$3:$Q$89,$B51,'ALL DIALOGUES(E+T+RS+RV)'!$R$3:$R$89,"&gt;0")),SUMIFS('ALL DIALOGUES(E+T+RS+RV)'!$T$3:$T$89,'ALL DIALOGUES(E+T+RS+RV)'!$G$3:$G$89,$A51,'ALL DIALOGUES(E+T+RS+RV)'!$Q$3:$Q$89,$B51,'ALL DIALOGUES(E+T+RS+RV)'!$R$3:$R$89,"&gt;0"))</f>
        <v>0</v>
      </c>
    </row>
    <row r="52" spans="1:5" ht="31.5" x14ac:dyDescent="0.25">
      <c r="A52" s="384" t="s">
        <v>395</v>
      </c>
      <c r="B52" s="322">
        <v>1</v>
      </c>
      <c r="C52" s="322" t="s">
        <v>1937</v>
      </c>
      <c r="D52" s="231" t="s">
        <v>134</v>
      </c>
      <c r="E52" s="322">
        <f>IFERROR(IF(VALUE(C52)=0,SUMIFS('ALL DIALOGUES(E+T+RS+RV)'!$T$3:$T$89,'ALL DIALOGUES(E+T+RS+RV)'!$G$3:$G$89,$A52,'ALL DIALOGUES(E+T+RS+RV)'!$Q$3:$Q$89,$B52,'ALL DIALOGUES(E+T+RS+RV)'!$R$3:$R$89,0),SUMIFS('ALL DIALOGUES(E+T+RS+RV)'!$T$3:$T$89,'ALL DIALOGUES(E+T+RS+RV)'!$G$3:$G$89,$A52,'ALL DIALOGUES(E+T+RS+RV)'!$Q$3:$Q$89,$B52,'ALL DIALOGUES(E+T+RS+RV)'!$R$3:$R$89,"&gt;0")),SUMIFS('ALL DIALOGUES(E+T+RS+RV)'!$T$3:$T$89,'ALL DIALOGUES(E+T+RS+RV)'!$G$3:$G$89,$A52,'ALL DIALOGUES(E+T+RS+RV)'!$Q$3:$Q$89,$B52,'ALL DIALOGUES(E+T+RS+RV)'!$R$3:$R$89,"&gt;0"))</f>
        <v>0</v>
      </c>
    </row>
    <row r="53" spans="1:5" ht="31.5" x14ac:dyDescent="0.25">
      <c r="A53" s="384" t="s">
        <v>395</v>
      </c>
      <c r="B53" s="322">
        <v>2</v>
      </c>
      <c r="C53" s="322">
        <v>0</v>
      </c>
      <c r="D53" s="231" t="s">
        <v>134</v>
      </c>
      <c r="E53" s="322">
        <f>IFERROR(IF(VALUE(C53)=0,SUMIFS('ALL DIALOGUES(E+T+RS+RV)'!$T$3:$T$89,'ALL DIALOGUES(E+T+RS+RV)'!$G$3:$G$89,$A53,'ALL DIALOGUES(E+T+RS+RV)'!$Q$3:$Q$89,$B53,'ALL DIALOGUES(E+T+RS+RV)'!$R$3:$R$89,0),SUMIFS('ALL DIALOGUES(E+T+RS+RV)'!$T$3:$T$89,'ALL DIALOGUES(E+T+RS+RV)'!$G$3:$G$89,$A53,'ALL DIALOGUES(E+T+RS+RV)'!$Q$3:$Q$89,$B53,'ALL DIALOGUES(E+T+RS+RV)'!$R$3:$R$89,"&gt;0")),SUMIFS('ALL DIALOGUES(E+T+RS+RV)'!$T$3:$T$89,'ALL DIALOGUES(E+T+RS+RV)'!$G$3:$G$89,$A53,'ALL DIALOGUES(E+T+RS+RV)'!$Q$3:$Q$89,$B53,'ALL DIALOGUES(E+T+RS+RV)'!$R$3:$R$89,"&gt;0"))</f>
        <v>0</v>
      </c>
    </row>
    <row r="54" spans="1:5" ht="31.5" x14ac:dyDescent="0.25">
      <c r="A54" s="384" t="s">
        <v>395</v>
      </c>
      <c r="B54" s="322">
        <v>2</v>
      </c>
      <c r="C54" s="322" t="s">
        <v>1937</v>
      </c>
      <c r="D54" s="231" t="s">
        <v>134</v>
      </c>
      <c r="E54" s="322">
        <f>IFERROR(IF(VALUE(C54)=0,SUMIFS('ALL DIALOGUES(E+T+RS+RV)'!$T$3:$T$89,'ALL DIALOGUES(E+T+RS+RV)'!$G$3:$G$89,$A54,'ALL DIALOGUES(E+T+RS+RV)'!$Q$3:$Q$89,$B54,'ALL DIALOGUES(E+T+RS+RV)'!$R$3:$R$89,0),SUMIFS('ALL DIALOGUES(E+T+RS+RV)'!$T$3:$T$89,'ALL DIALOGUES(E+T+RS+RV)'!$G$3:$G$89,$A54,'ALL DIALOGUES(E+T+RS+RV)'!$Q$3:$Q$89,$B54,'ALL DIALOGUES(E+T+RS+RV)'!$R$3:$R$89,"&gt;0")),SUMIFS('ALL DIALOGUES(E+T+RS+RV)'!$T$3:$T$89,'ALL DIALOGUES(E+T+RS+RV)'!$G$3:$G$89,$A54,'ALL DIALOGUES(E+T+RS+RV)'!$Q$3:$Q$89,$B54,'ALL DIALOGUES(E+T+RS+RV)'!$R$3:$R$89,"&gt;0"))</f>
        <v>0</v>
      </c>
    </row>
    <row r="55" spans="1:5" ht="31.5" x14ac:dyDescent="0.25">
      <c r="A55" s="384" t="s">
        <v>396</v>
      </c>
      <c r="B55" s="322">
        <v>1</v>
      </c>
      <c r="C55" s="322">
        <v>0</v>
      </c>
      <c r="D55" s="231" t="s">
        <v>134</v>
      </c>
      <c r="E55" s="322">
        <f>IFERROR(IF(VALUE(C55)=0,SUMIFS('ALL DIALOGUES(E+T+RS+RV)'!$T$3:$T$89,'ALL DIALOGUES(E+T+RS+RV)'!$G$3:$G$89,$A55,'ALL DIALOGUES(E+T+RS+RV)'!$Q$3:$Q$89,$B55,'ALL DIALOGUES(E+T+RS+RV)'!$R$3:$R$89,0),SUMIFS('ALL DIALOGUES(E+T+RS+RV)'!$T$3:$T$89,'ALL DIALOGUES(E+T+RS+RV)'!$G$3:$G$89,$A55,'ALL DIALOGUES(E+T+RS+RV)'!$Q$3:$Q$89,$B55,'ALL DIALOGUES(E+T+RS+RV)'!$R$3:$R$89,"&gt;0")),SUMIFS('ALL DIALOGUES(E+T+RS+RV)'!$T$3:$T$89,'ALL DIALOGUES(E+T+RS+RV)'!$G$3:$G$89,$A55,'ALL DIALOGUES(E+T+RS+RV)'!$Q$3:$Q$89,$B55,'ALL DIALOGUES(E+T+RS+RV)'!$R$3:$R$89,"&gt;0"))</f>
        <v>0</v>
      </c>
    </row>
    <row r="56" spans="1:5" ht="31.5" x14ac:dyDescent="0.25">
      <c r="A56" s="384" t="s">
        <v>396</v>
      </c>
      <c r="B56" s="322">
        <v>1</v>
      </c>
      <c r="C56" s="322" t="s">
        <v>1937</v>
      </c>
      <c r="D56" s="231" t="s">
        <v>134</v>
      </c>
      <c r="E56" s="322">
        <f>IFERROR(IF(VALUE(C56)=0,SUMIFS('ALL DIALOGUES(E+T+RS+RV)'!$T$3:$T$89,'ALL DIALOGUES(E+T+RS+RV)'!$G$3:$G$89,$A56,'ALL DIALOGUES(E+T+RS+RV)'!$Q$3:$Q$89,$B56,'ALL DIALOGUES(E+T+RS+RV)'!$R$3:$R$89,0),SUMIFS('ALL DIALOGUES(E+T+RS+RV)'!$T$3:$T$89,'ALL DIALOGUES(E+T+RS+RV)'!$G$3:$G$89,$A56,'ALL DIALOGUES(E+T+RS+RV)'!$Q$3:$Q$89,$B56,'ALL DIALOGUES(E+T+RS+RV)'!$R$3:$R$89,"&gt;0")),SUMIFS('ALL DIALOGUES(E+T+RS+RV)'!$T$3:$T$89,'ALL DIALOGUES(E+T+RS+RV)'!$G$3:$G$89,$A56,'ALL DIALOGUES(E+T+RS+RV)'!$Q$3:$Q$89,$B56,'ALL DIALOGUES(E+T+RS+RV)'!$R$3:$R$89,"&gt;0"))</f>
        <v>0</v>
      </c>
    </row>
    <row r="57" spans="1:5" ht="31.5" x14ac:dyDescent="0.25">
      <c r="A57" s="384" t="s">
        <v>396</v>
      </c>
      <c r="B57" s="322">
        <v>2</v>
      </c>
      <c r="C57" s="322">
        <v>0</v>
      </c>
      <c r="D57" s="231" t="s">
        <v>134</v>
      </c>
      <c r="E57" s="322">
        <f>IFERROR(IF(VALUE(C57)=0,SUMIFS('ALL DIALOGUES(E+T+RS+RV)'!$T$3:$T$89,'ALL DIALOGUES(E+T+RS+RV)'!$G$3:$G$89,$A57,'ALL DIALOGUES(E+T+RS+RV)'!$Q$3:$Q$89,$B57,'ALL DIALOGUES(E+T+RS+RV)'!$R$3:$R$89,0),SUMIFS('ALL DIALOGUES(E+T+RS+RV)'!$T$3:$T$89,'ALL DIALOGUES(E+T+RS+RV)'!$G$3:$G$89,$A57,'ALL DIALOGUES(E+T+RS+RV)'!$Q$3:$Q$89,$B57,'ALL DIALOGUES(E+T+RS+RV)'!$R$3:$R$89,"&gt;0")),SUMIFS('ALL DIALOGUES(E+T+RS+RV)'!$T$3:$T$89,'ALL DIALOGUES(E+T+RS+RV)'!$G$3:$G$89,$A57,'ALL DIALOGUES(E+T+RS+RV)'!$Q$3:$Q$89,$B57,'ALL DIALOGUES(E+T+RS+RV)'!$R$3:$R$89,"&gt;0"))</f>
        <v>0</v>
      </c>
    </row>
    <row r="58" spans="1:5" ht="31.5" x14ac:dyDescent="0.25">
      <c r="A58" s="384" t="s">
        <v>396</v>
      </c>
      <c r="B58" s="322">
        <v>2</v>
      </c>
      <c r="C58" s="322" t="s">
        <v>1937</v>
      </c>
      <c r="D58" s="231" t="s">
        <v>134</v>
      </c>
      <c r="E58" s="322">
        <f>IFERROR(IF(VALUE(C58)=0,SUMIFS('ALL DIALOGUES(E+T+RS+RV)'!$T$3:$T$89,'ALL DIALOGUES(E+T+RS+RV)'!$G$3:$G$89,$A58,'ALL DIALOGUES(E+T+RS+RV)'!$Q$3:$Q$89,$B58,'ALL DIALOGUES(E+T+RS+RV)'!$R$3:$R$89,0),SUMIFS('ALL DIALOGUES(E+T+RS+RV)'!$T$3:$T$89,'ALL DIALOGUES(E+T+RS+RV)'!$G$3:$G$89,$A58,'ALL DIALOGUES(E+T+RS+RV)'!$Q$3:$Q$89,$B58,'ALL DIALOGUES(E+T+RS+RV)'!$R$3:$R$89,"&gt;0")),SUMIFS('ALL DIALOGUES(E+T+RS+RV)'!$T$3:$T$89,'ALL DIALOGUES(E+T+RS+RV)'!$G$3:$G$89,$A58,'ALL DIALOGUES(E+T+RS+RV)'!$Q$3:$Q$89,$B58,'ALL DIALOGUES(E+T+RS+RV)'!$R$3:$R$89,"&gt;0"))</f>
        <v>0</v>
      </c>
    </row>
    <row r="59" spans="1:5" ht="31.5" x14ac:dyDescent="0.25">
      <c r="A59" s="384" t="s">
        <v>396</v>
      </c>
      <c r="B59" s="322">
        <v>3</v>
      </c>
      <c r="C59" s="322">
        <v>0</v>
      </c>
      <c r="D59" s="231" t="s">
        <v>134</v>
      </c>
      <c r="E59" s="322">
        <f>IFERROR(IF(VALUE(C59)=0,SUMIFS('ALL DIALOGUES(E+T+RS+RV)'!$T$3:$T$89,'ALL DIALOGUES(E+T+RS+RV)'!$G$3:$G$89,$A59,'ALL DIALOGUES(E+T+RS+RV)'!$Q$3:$Q$89,$B59,'ALL DIALOGUES(E+T+RS+RV)'!$R$3:$R$89,0),SUMIFS('ALL DIALOGUES(E+T+RS+RV)'!$T$3:$T$89,'ALL DIALOGUES(E+T+RS+RV)'!$G$3:$G$89,$A59,'ALL DIALOGUES(E+T+RS+RV)'!$Q$3:$Q$89,$B59,'ALL DIALOGUES(E+T+RS+RV)'!$R$3:$R$89,"&gt;0")),SUMIFS('ALL DIALOGUES(E+T+RS+RV)'!$T$3:$T$89,'ALL DIALOGUES(E+T+RS+RV)'!$G$3:$G$89,$A59,'ALL DIALOGUES(E+T+RS+RV)'!$Q$3:$Q$89,$B59,'ALL DIALOGUES(E+T+RS+RV)'!$R$3:$R$89,"&gt;0"))</f>
        <v>0</v>
      </c>
    </row>
    <row r="60" spans="1:5" ht="32.25" thickBot="1" x14ac:dyDescent="0.3">
      <c r="A60" s="386" t="s">
        <v>396</v>
      </c>
      <c r="B60" s="369">
        <v>3</v>
      </c>
      <c r="C60" s="369" t="s">
        <v>1937</v>
      </c>
      <c r="D60" s="342" t="s">
        <v>134</v>
      </c>
      <c r="E60" s="369">
        <f>IFERROR(IF(VALUE(C60)=0,SUMIFS('ALL DIALOGUES(E+T+RS+RV)'!$T$3:$T$89,'ALL DIALOGUES(E+T+RS+RV)'!$G$3:$G$89,$A60,'ALL DIALOGUES(E+T+RS+RV)'!$Q$3:$Q$89,$B60,'ALL DIALOGUES(E+T+RS+RV)'!$R$3:$R$89,0),SUMIFS('ALL DIALOGUES(E+T+RS+RV)'!$T$3:$T$89,'ALL DIALOGUES(E+T+RS+RV)'!$G$3:$G$89,$A60,'ALL DIALOGUES(E+T+RS+RV)'!$Q$3:$Q$89,$B60,'ALL DIALOGUES(E+T+RS+RV)'!$R$3:$R$89,"&gt;0")),SUMIFS('ALL DIALOGUES(E+T+RS+RV)'!$T$3:$T$89,'ALL DIALOGUES(E+T+RS+RV)'!$G$3:$G$89,$A60,'ALL DIALOGUES(E+T+RS+RV)'!$Q$3:$Q$89,$B60,'ALL DIALOGUES(E+T+RS+RV)'!$R$3:$R$89,"&gt;0"))</f>
        <v>0</v>
      </c>
    </row>
    <row r="61" spans="1:5" ht="31.5" x14ac:dyDescent="0.25">
      <c r="A61" s="311" t="s">
        <v>396</v>
      </c>
      <c r="B61" s="383">
        <v>4</v>
      </c>
      <c r="C61" s="383">
        <v>0</v>
      </c>
      <c r="D61" s="249" t="s">
        <v>134</v>
      </c>
      <c r="E61" s="383">
        <f>IFERROR(IF(VALUE(C61)=0,SUMIFS('ALL DIALOGUES(E+T+RS+RV)'!$T$3:$T$89,'ALL DIALOGUES(E+T+RS+RV)'!$G$3:$G$89,$A61,'ALL DIALOGUES(E+T+RS+RV)'!$Q$3:$Q$89,$B61,'ALL DIALOGUES(E+T+RS+RV)'!$R$3:$R$89,0),SUMIFS('ALL DIALOGUES(E+T+RS+RV)'!$T$3:$T$89,'ALL DIALOGUES(E+T+RS+RV)'!$G$3:$G$89,$A61,'ALL DIALOGUES(E+T+RS+RV)'!$Q$3:$Q$89,$B61,'ALL DIALOGUES(E+T+RS+RV)'!$R$3:$R$89,"&gt;0")),SUMIFS('ALL DIALOGUES(E+T+RS+RV)'!$T$3:$T$89,'ALL DIALOGUES(E+T+RS+RV)'!$G$3:$G$89,$A61,'ALL DIALOGUES(E+T+RS+RV)'!$Q$3:$Q$89,$B61,'ALL DIALOGUES(E+T+RS+RV)'!$R$3:$R$89,"&gt;0"))</f>
        <v>0</v>
      </c>
    </row>
    <row r="62" spans="1:5" ht="31.5" x14ac:dyDescent="0.25">
      <c r="A62" s="318" t="s">
        <v>396</v>
      </c>
      <c r="B62" s="322">
        <v>4</v>
      </c>
      <c r="C62" s="322" t="s">
        <v>1937</v>
      </c>
      <c r="D62" s="224" t="s">
        <v>134</v>
      </c>
      <c r="E62" s="322">
        <f>IFERROR(IF(VALUE(C62)=0,SUMIFS('ALL DIALOGUES(E+T+RS+RV)'!$T$3:$T$89,'ALL DIALOGUES(E+T+RS+RV)'!$G$3:$G$89,$A62,'ALL DIALOGUES(E+T+RS+RV)'!$Q$3:$Q$89,$B62,'ALL DIALOGUES(E+T+RS+RV)'!$R$3:$R$89,0),SUMIFS('ALL DIALOGUES(E+T+RS+RV)'!$T$3:$T$89,'ALL DIALOGUES(E+T+RS+RV)'!$G$3:$G$89,$A62,'ALL DIALOGUES(E+T+RS+RV)'!$Q$3:$Q$89,$B62,'ALL DIALOGUES(E+T+RS+RV)'!$R$3:$R$89,"&gt;0")),SUMIFS('ALL DIALOGUES(E+T+RS+RV)'!$T$3:$T$89,'ALL DIALOGUES(E+T+RS+RV)'!$G$3:$G$89,$A62,'ALL DIALOGUES(E+T+RS+RV)'!$Q$3:$Q$89,$B62,'ALL DIALOGUES(E+T+RS+RV)'!$R$3:$R$89,"&gt;0"))</f>
        <v>0</v>
      </c>
    </row>
    <row r="63" spans="1:5" ht="32.25" thickBot="1" x14ac:dyDescent="0.3">
      <c r="A63" s="425" t="s">
        <v>1287</v>
      </c>
      <c r="B63" s="368">
        <v>1</v>
      </c>
      <c r="C63" s="368">
        <v>0</v>
      </c>
      <c r="D63" s="367" t="s">
        <v>134</v>
      </c>
      <c r="E63" s="368">
        <f>IFERROR(IF(VALUE(C63)=0,SUMIFS('ALL DIALOGUES(E+T+RS+RV)'!$T$3:$T$89,'ALL DIALOGUES(E+T+RS+RV)'!$G$3:$G$89,$A63,'ALL DIALOGUES(E+T+RS+RV)'!$Q$3:$Q$89,$B63,'ALL DIALOGUES(E+T+RS+RV)'!$R$3:$R$89,0),SUMIFS('ALL DIALOGUES(E+T+RS+RV)'!$T$3:$T$89,'ALL DIALOGUES(E+T+RS+RV)'!$G$3:$G$89,$A63,'ALL DIALOGUES(E+T+RS+RV)'!$Q$3:$Q$89,$B63,'ALL DIALOGUES(E+T+RS+RV)'!$R$3:$R$89,"&gt;0")),SUMIFS('ALL DIALOGUES(E+T+RS+RV)'!$T$3:$T$89,'ALL DIALOGUES(E+T+RS+RV)'!$G$3:$G$89,$A63,'ALL DIALOGUES(E+T+RS+RV)'!$Q$3:$Q$89,$B63,'ALL DIALOGUES(E+T+RS+RV)'!$R$3:$R$89,"&gt;0"))</f>
        <v>0</v>
      </c>
    </row>
    <row r="64" spans="1:5" ht="31.5" x14ac:dyDescent="0.25">
      <c r="A64" s="438" t="s">
        <v>1287</v>
      </c>
      <c r="B64" s="383">
        <v>1</v>
      </c>
      <c r="C64" s="383" t="s">
        <v>1937</v>
      </c>
      <c r="D64" s="249" t="s">
        <v>134</v>
      </c>
      <c r="E64" s="383">
        <f>IFERROR(IF(VALUE(C64)=0,SUMIFS('ALL DIALOGUES(E+T+RS+RV)'!$T$3:$T$89,'ALL DIALOGUES(E+T+RS+RV)'!$G$3:$G$89,$A64,'ALL DIALOGUES(E+T+RS+RV)'!$Q$3:$Q$89,$B64,'ALL DIALOGUES(E+T+RS+RV)'!$R$3:$R$89,0),SUMIFS('ALL DIALOGUES(E+T+RS+RV)'!$T$3:$T$89,'ALL DIALOGUES(E+T+RS+RV)'!$G$3:$G$89,$A64,'ALL DIALOGUES(E+T+RS+RV)'!$Q$3:$Q$89,$B64,'ALL DIALOGUES(E+T+RS+RV)'!$R$3:$R$89,"&gt;0")),SUMIFS('ALL DIALOGUES(E+T+RS+RV)'!$T$3:$T$89,'ALL DIALOGUES(E+T+RS+RV)'!$G$3:$G$89,$A64,'ALL DIALOGUES(E+T+RS+RV)'!$Q$3:$Q$89,$B64,'ALL DIALOGUES(E+T+RS+RV)'!$R$3:$R$89,"&gt;0"))</f>
        <v>0</v>
      </c>
    </row>
    <row r="65" spans="1:5" ht="31.5" x14ac:dyDescent="0.25">
      <c r="A65" s="295" t="s">
        <v>1287</v>
      </c>
      <c r="B65" s="322">
        <v>2</v>
      </c>
      <c r="C65" s="322">
        <v>0</v>
      </c>
      <c r="D65" s="224" t="s">
        <v>134</v>
      </c>
      <c r="E65" s="322">
        <f>IFERROR(IF(VALUE(C65)=0,SUMIFS('ALL DIALOGUES(E+T+RS+RV)'!$T$3:$T$89,'ALL DIALOGUES(E+T+RS+RV)'!$G$3:$G$89,$A65,'ALL DIALOGUES(E+T+RS+RV)'!$Q$3:$Q$89,$B65,'ALL DIALOGUES(E+T+RS+RV)'!$R$3:$R$89,0),SUMIFS('ALL DIALOGUES(E+T+RS+RV)'!$T$3:$T$89,'ALL DIALOGUES(E+T+RS+RV)'!$G$3:$G$89,$A65,'ALL DIALOGUES(E+T+RS+RV)'!$Q$3:$Q$89,$B65,'ALL DIALOGUES(E+T+RS+RV)'!$R$3:$R$89,"&gt;0")),SUMIFS('ALL DIALOGUES(E+T+RS+RV)'!$T$3:$T$89,'ALL DIALOGUES(E+T+RS+RV)'!$G$3:$G$89,$A65,'ALL DIALOGUES(E+T+RS+RV)'!$Q$3:$Q$89,$B65,'ALL DIALOGUES(E+T+RS+RV)'!$R$3:$R$89,"&gt;0"))</f>
        <v>0</v>
      </c>
    </row>
    <row r="66" spans="1:5" ht="32.25" thickBot="1" x14ac:dyDescent="0.3">
      <c r="A66" s="463" t="s">
        <v>1287</v>
      </c>
      <c r="B66" s="597">
        <v>2</v>
      </c>
      <c r="C66" s="597" t="s">
        <v>1937</v>
      </c>
      <c r="D66" s="417" t="s">
        <v>134</v>
      </c>
      <c r="E66" s="597">
        <f>IFERROR(IF(VALUE(C66)=0,SUMIFS('ALL DIALOGUES(E+T+RS+RV)'!$T$3:$T$89,'ALL DIALOGUES(E+T+RS+RV)'!$G$3:$G$89,$A66,'ALL DIALOGUES(E+T+RS+RV)'!$Q$3:$Q$89,$B66,'ALL DIALOGUES(E+T+RS+RV)'!$R$3:$R$89,0),SUMIFS('ALL DIALOGUES(E+T+RS+RV)'!$T$3:$T$89,'ALL DIALOGUES(E+T+RS+RV)'!$G$3:$G$89,$A66,'ALL DIALOGUES(E+T+RS+RV)'!$Q$3:$Q$89,$B66,'ALL DIALOGUES(E+T+RS+RV)'!$R$3:$R$89,"&gt;0")),SUMIFS('ALL DIALOGUES(E+T+RS+RV)'!$T$3:$T$89,'ALL DIALOGUES(E+T+RS+RV)'!$G$3:$G$89,$A66,'ALL DIALOGUES(E+T+RS+RV)'!$Q$3:$Q$89,$B66,'ALL DIALOGUES(E+T+RS+RV)'!$R$3:$R$89,"&gt;0"))</f>
        <v>0</v>
      </c>
    </row>
    <row r="67" spans="1:5" ht="31.5" x14ac:dyDescent="0.25">
      <c r="A67" s="361" t="s">
        <v>1287</v>
      </c>
      <c r="B67" s="369">
        <v>3</v>
      </c>
      <c r="C67" s="369">
        <v>0</v>
      </c>
      <c r="D67" s="367" t="s">
        <v>134</v>
      </c>
      <c r="E67" s="369">
        <f>IFERROR(IF(VALUE(C67)=0,SUMIFS('ALL DIALOGUES(E+T+RS+RV)'!$T$3:$T$89,'ALL DIALOGUES(E+T+RS+RV)'!$G$3:$G$89,$A67,'ALL DIALOGUES(E+T+RS+RV)'!$Q$3:$Q$89,$B67,'ALL DIALOGUES(E+T+RS+RV)'!$R$3:$R$89,0),SUMIFS('ALL DIALOGUES(E+T+RS+RV)'!$T$3:$T$89,'ALL DIALOGUES(E+T+RS+RV)'!$G$3:$G$89,$A67,'ALL DIALOGUES(E+T+RS+RV)'!$Q$3:$Q$89,$B67,'ALL DIALOGUES(E+T+RS+RV)'!$R$3:$R$89,"&gt;0")),SUMIFS('ALL DIALOGUES(E+T+RS+RV)'!$T$3:$T$89,'ALL DIALOGUES(E+T+RS+RV)'!$G$3:$G$89,$A67,'ALL DIALOGUES(E+T+RS+RV)'!$Q$3:$Q$89,$B67,'ALL DIALOGUES(E+T+RS+RV)'!$R$3:$R$89,"&gt;0"))</f>
        <v>0</v>
      </c>
    </row>
    <row r="68" spans="1:5" ht="31.5" x14ac:dyDescent="0.25">
      <c r="A68" s="318" t="s">
        <v>397</v>
      </c>
      <c r="B68" s="322">
        <v>1</v>
      </c>
      <c r="C68" s="322">
        <v>0</v>
      </c>
      <c r="D68" s="231" t="s">
        <v>134</v>
      </c>
      <c r="E68" s="322">
        <f>IFERROR(IF(VALUE(C68)=0,SUMIFS('ALL DIALOGUES(E+T+RS+RV)'!$T$3:$T$89,'ALL DIALOGUES(E+T+RS+RV)'!$G$3:$G$89,$A68,'ALL DIALOGUES(E+T+RS+RV)'!$Q$3:$Q$89,$B68,'ALL DIALOGUES(E+T+RS+RV)'!$R$3:$R$89,0),SUMIFS('ALL DIALOGUES(E+T+RS+RV)'!$T$3:$T$89,'ALL DIALOGUES(E+T+RS+RV)'!$G$3:$G$89,$A68,'ALL DIALOGUES(E+T+RS+RV)'!$Q$3:$Q$89,$B68,'ALL DIALOGUES(E+T+RS+RV)'!$R$3:$R$89,"&gt;0")),SUMIFS('ALL DIALOGUES(E+T+RS+RV)'!$T$3:$T$89,'ALL DIALOGUES(E+T+RS+RV)'!$G$3:$G$89,$A68,'ALL DIALOGUES(E+T+RS+RV)'!$Q$3:$Q$89,$B68,'ALL DIALOGUES(E+T+RS+RV)'!$R$3:$R$89,"&gt;0"))</f>
        <v>0</v>
      </c>
    </row>
    <row r="69" spans="1:5" ht="31.5" x14ac:dyDescent="0.25">
      <c r="A69" s="318" t="s">
        <v>397</v>
      </c>
      <c r="B69" s="322">
        <v>1</v>
      </c>
      <c r="C69" s="322" t="s">
        <v>1937</v>
      </c>
      <c r="D69" s="231" t="s">
        <v>134</v>
      </c>
      <c r="E69" s="322">
        <f>IFERROR(IF(VALUE(C69)=0,SUMIFS('ALL DIALOGUES(E+T+RS+RV)'!$T$3:$T$89,'ALL DIALOGUES(E+T+RS+RV)'!$G$3:$G$89,$A69,'ALL DIALOGUES(E+T+RS+RV)'!$Q$3:$Q$89,$B69,'ALL DIALOGUES(E+T+RS+RV)'!$R$3:$R$89,0),SUMIFS('ALL DIALOGUES(E+T+RS+RV)'!$T$3:$T$89,'ALL DIALOGUES(E+T+RS+RV)'!$G$3:$G$89,$A69,'ALL DIALOGUES(E+T+RS+RV)'!$Q$3:$Q$89,$B69,'ALL DIALOGUES(E+T+RS+RV)'!$R$3:$R$89,"&gt;0")),SUMIFS('ALL DIALOGUES(E+T+RS+RV)'!$T$3:$T$89,'ALL DIALOGUES(E+T+RS+RV)'!$G$3:$G$89,$A69,'ALL DIALOGUES(E+T+RS+RV)'!$Q$3:$Q$89,$B69,'ALL DIALOGUES(E+T+RS+RV)'!$R$3:$R$89,"&gt;0"))</f>
        <v>0</v>
      </c>
    </row>
    <row r="70" spans="1:5" ht="31.5" x14ac:dyDescent="0.25">
      <c r="A70" s="318" t="s">
        <v>397</v>
      </c>
      <c r="B70" s="322">
        <v>2</v>
      </c>
      <c r="C70" s="322">
        <v>0</v>
      </c>
      <c r="D70" s="231" t="s">
        <v>134</v>
      </c>
      <c r="E70" s="322">
        <f>IFERROR(IF(VALUE(C70)=0,SUMIFS('ALL DIALOGUES(E+T+RS+RV)'!$T$3:$T$89,'ALL DIALOGUES(E+T+RS+RV)'!$G$3:$G$89,$A70,'ALL DIALOGUES(E+T+RS+RV)'!$Q$3:$Q$89,$B70,'ALL DIALOGUES(E+T+RS+RV)'!$R$3:$R$89,0),SUMIFS('ALL DIALOGUES(E+T+RS+RV)'!$T$3:$T$89,'ALL DIALOGUES(E+T+RS+RV)'!$G$3:$G$89,$A70,'ALL DIALOGUES(E+T+RS+RV)'!$Q$3:$Q$89,$B70,'ALL DIALOGUES(E+T+RS+RV)'!$R$3:$R$89,"&gt;0")),SUMIFS('ALL DIALOGUES(E+T+RS+RV)'!$T$3:$T$89,'ALL DIALOGUES(E+T+RS+RV)'!$G$3:$G$89,$A70,'ALL DIALOGUES(E+T+RS+RV)'!$Q$3:$Q$89,$B70,'ALL DIALOGUES(E+T+RS+RV)'!$R$3:$R$89,"&gt;0"))</f>
        <v>0</v>
      </c>
    </row>
    <row r="71" spans="1:5" ht="31.5" x14ac:dyDescent="0.25">
      <c r="A71" s="318" t="s">
        <v>397</v>
      </c>
      <c r="B71" s="322">
        <v>2</v>
      </c>
      <c r="C71" s="322" t="s">
        <v>1937</v>
      </c>
      <c r="D71" s="231" t="s">
        <v>134</v>
      </c>
      <c r="E71" s="322">
        <f>IFERROR(IF(VALUE(C71)=0,SUMIFS('ALL DIALOGUES(E+T+RS+RV)'!$T$3:$T$89,'ALL DIALOGUES(E+T+RS+RV)'!$G$3:$G$89,$A71,'ALL DIALOGUES(E+T+RS+RV)'!$Q$3:$Q$89,$B71,'ALL DIALOGUES(E+T+RS+RV)'!$R$3:$R$89,0),SUMIFS('ALL DIALOGUES(E+T+RS+RV)'!$T$3:$T$89,'ALL DIALOGUES(E+T+RS+RV)'!$G$3:$G$89,$A71,'ALL DIALOGUES(E+T+RS+RV)'!$Q$3:$Q$89,$B71,'ALL DIALOGUES(E+T+RS+RV)'!$R$3:$R$89,"&gt;0")),SUMIFS('ALL DIALOGUES(E+T+RS+RV)'!$T$3:$T$89,'ALL DIALOGUES(E+T+RS+RV)'!$G$3:$G$89,$A71,'ALL DIALOGUES(E+T+RS+RV)'!$Q$3:$Q$89,$B71,'ALL DIALOGUES(E+T+RS+RV)'!$R$3:$R$89,"&gt;0"))</f>
        <v>0</v>
      </c>
    </row>
    <row r="72" spans="1:5" ht="31.5" x14ac:dyDescent="0.25">
      <c r="A72" s="318" t="s">
        <v>397</v>
      </c>
      <c r="B72" s="322">
        <v>3</v>
      </c>
      <c r="C72" s="322">
        <v>0</v>
      </c>
      <c r="D72" s="231" t="s">
        <v>134</v>
      </c>
      <c r="E72" s="322">
        <f>IFERROR(IF(VALUE(C72)=0,SUMIFS('ALL DIALOGUES(E+T+RS+RV)'!$T$3:$T$89,'ALL DIALOGUES(E+T+RS+RV)'!$G$3:$G$89,$A72,'ALL DIALOGUES(E+T+RS+RV)'!$Q$3:$Q$89,$B72,'ALL DIALOGUES(E+T+RS+RV)'!$R$3:$R$89,0),SUMIFS('ALL DIALOGUES(E+T+RS+RV)'!$T$3:$T$89,'ALL DIALOGUES(E+T+RS+RV)'!$G$3:$G$89,$A72,'ALL DIALOGUES(E+T+RS+RV)'!$Q$3:$Q$89,$B72,'ALL DIALOGUES(E+T+RS+RV)'!$R$3:$R$89,"&gt;0")),SUMIFS('ALL DIALOGUES(E+T+RS+RV)'!$T$3:$T$89,'ALL DIALOGUES(E+T+RS+RV)'!$G$3:$G$89,$A72,'ALL DIALOGUES(E+T+RS+RV)'!$Q$3:$Q$89,$B72,'ALL DIALOGUES(E+T+RS+RV)'!$R$3:$R$89,"&gt;0"))</f>
        <v>0</v>
      </c>
    </row>
    <row r="73" spans="1:5" ht="31.5" x14ac:dyDescent="0.25">
      <c r="A73" s="318" t="s">
        <v>397</v>
      </c>
      <c r="B73" s="322">
        <v>3</v>
      </c>
      <c r="C73" s="322" t="s">
        <v>1937</v>
      </c>
      <c r="D73" s="231" t="s">
        <v>134</v>
      </c>
      <c r="E73" s="322">
        <f>IFERROR(IF(VALUE(C73)=0,SUMIFS('ALL DIALOGUES(E+T+RS+RV)'!$T$3:$T$89,'ALL DIALOGUES(E+T+RS+RV)'!$G$3:$G$89,$A73,'ALL DIALOGUES(E+T+RS+RV)'!$Q$3:$Q$89,$B73,'ALL DIALOGUES(E+T+RS+RV)'!$R$3:$R$89,0),SUMIFS('ALL DIALOGUES(E+T+RS+RV)'!$T$3:$T$89,'ALL DIALOGUES(E+T+RS+RV)'!$G$3:$G$89,$A73,'ALL DIALOGUES(E+T+RS+RV)'!$Q$3:$Q$89,$B73,'ALL DIALOGUES(E+T+RS+RV)'!$R$3:$R$89,"&gt;0")),SUMIFS('ALL DIALOGUES(E+T+RS+RV)'!$T$3:$T$89,'ALL DIALOGUES(E+T+RS+RV)'!$G$3:$G$89,$A73,'ALL DIALOGUES(E+T+RS+RV)'!$Q$3:$Q$89,$B73,'ALL DIALOGUES(E+T+RS+RV)'!$R$3:$R$89,"&gt;0"))</f>
        <v>0</v>
      </c>
    </row>
    <row r="74" spans="1:5" x14ac:dyDescent="0.25">
      <c r="A74" s="295" t="s">
        <v>138</v>
      </c>
      <c r="B74" s="297">
        <v>1</v>
      </c>
      <c r="C74" s="297">
        <v>0</v>
      </c>
      <c r="D74" s="297" t="s">
        <v>133</v>
      </c>
      <c r="E74" s="297">
        <f>IFERROR(IF(VALUE(C74)=0,SUMIFS('ALL DIALOGUES(E+T+RS+RV)'!$T$3:$T$89,'ALL DIALOGUES(E+T+RS+RV)'!$G$3:$G$89,$A74,'ALL DIALOGUES(E+T+RS+RV)'!$Q$3:$Q$89,$B74,'ALL DIALOGUES(E+T+RS+RV)'!$R$3:$R$89,0),SUMIFS('ALL DIALOGUES(E+T+RS+RV)'!$T$3:$T$89,'ALL DIALOGUES(E+T+RS+RV)'!$G$3:$G$89,$A74,'ALL DIALOGUES(E+T+RS+RV)'!$Q$3:$Q$89,$B74,'ALL DIALOGUES(E+T+RS+RV)'!$R$3:$R$89,"&gt;0")),SUMIFS('ALL DIALOGUES(E+T+RS+RV)'!$T$3:$T$89,'ALL DIALOGUES(E+T+RS+RV)'!$G$3:$G$89,$A74,'ALL DIALOGUES(E+T+RS+RV)'!$Q$3:$Q$89,$B74,'ALL DIALOGUES(E+T+RS+RV)'!$R$3:$R$89,"&gt;0"))</f>
        <v>0</v>
      </c>
    </row>
    <row r="75" spans="1:5" x14ac:dyDescent="0.25">
      <c r="A75" s="295" t="s">
        <v>138</v>
      </c>
      <c r="B75" s="297">
        <v>1</v>
      </c>
      <c r="C75" s="297" t="s">
        <v>1937</v>
      </c>
      <c r="D75" s="297" t="s">
        <v>133</v>
      </c>
      <c r="E75" s="297">
        <f>IFERROR(IF(VALUE(C75)=0,SUMIFS('ALL DIALOGUES(E+T+RS+RV)'!$T$3:$T$89,'ALL DIALOGUES(E+T+RS+RV)'!$G$3:$G$89,$A75,'ALL DIALOGUES(E+T+RS+RV)'!$Q$3:$Q$89,$B75,'ALL DIALOGUES(E+T+RS+RV)'!$R$3:$R$89,0),SUMIFS('ALL DIALOGUES(E+T+RS+RV)'!$T$3:$T$89,'ALL DIALOGUES(E+T+RS+RV)'!$G$3:$G$89,$A75,'ALL DIALOGUES(E+T+RS+RV)'!$Q$3:$Q$89,$B75,'ALL DIALOGUES(E+T+RS+RV)'!$R$3:$R$89,"&gt;0")),SUMIFS('ALL DIALOGUES(E+T+RS+RV)'!$T$3:$T$89,'ALL DIALOGUES(E+T+RS+RV)'!$G$3:$G$89,$A75,'ALL DIALOGUES(E+T+RS+RV)'!$Q$3:$Q$89,$B75,'ALL DIALOGUES(E+T+RS+RV)'!$R$3:$R$89,"&gt;0"))</f>
        <v>0</v>
      </c>
    </row>
    <row r="76" spans="1:5" x14ac:dyDescent="0.25">
      <c r="A76" s="353" t="s">
        <v>308</v>
      </c>
      <c r="B76" s="297">
        <v>1</v>
      </c>
      <c r="C76" s="297">
        <v>0</v>
      </c>
      <c r="D76" s="321" t="s">
        <v>133</v>
      </c>
      <c r="E76" s="297">
        <f>IFERROR(IF(VALUE(C76)=0,SUMIFS('ALL DIALOGUES(E+T+RS+RV)'!$T$3:$T$89,'ALL DIALOGUES(E+T+RS+RV)'!$G$3:$G$89,$A76,'ALL DIALOGUES(E+T+RS+RV)'!$Q$3:$Q$89,$B76,'ALL DIALOGUES(E+T+RS+RV)'!$R$3:$R$89,0),SUMIFS('ALL DIALOGUES(E+T+RS+RV)'!$T$3:$T$89,'ALL DIALOGUES(E+T+RS+RV)'!$G$3:$G$89,$A76,'ALL DIALOGUES(E+T+RS+RV)'!$Q$3:$Q$89,$B76,'ALL DIALOGUES(E+T+RS+RV)'!$R$3:$R$89,"&gt;0")),SUMIFS('ALL DIALOGUES(E+T+RS+RV)'!$T$3:$T$89,'ALL DIALOGUES(E+T+RS+RV)'!$G$3:$G$89,$A76,'ALL DIALOGUES(E+T+RS+RV)'!$Q$3:$Q$89,$B76,'ALL DIALOGUES(E+T+RS+RV)'!$R$3:$R$89,"&gt;0"))</f>
        <v>0</v>
      </c>
    </row>
    <row r="77" spans="1:5" ht="16.5" thickBot="1" x14ac:dyDescent="0.3">
      <c r="A77" s="354" t="s">
        <v>308</v>
      </c>
      <c r="B77" s="355">
        <v>1</v>
      </c>
      <c r="C77" s="355" t="s">
        <v>1937</v>
      </c>
      <c r="D77" s="347" t="s">
        <v>133</v>
      </c>
      <c r="E77" s="355">
        <f>IFERROR(IF(VALUE(C77)=0,SUMIFS('ALL DIALOGUES(E+T+RS+RV)'!$T$3:$T$89,'ALL DIALOGUES(E+T+RS+RV)'!$G$3:$G$89,$A77,'ALL DIALOGUES(E+T+RS+RV)'!$Q$3:$Q$89,$B77,'ALL DIALOGUES(E+T+RS+RV)'!$R$3:$R$89,0),SUMIFS('ALL DIALOGUES(E+T+RS+RV)'!$T$3:$T$89,'ALL DIALOGUES(E+T+RS+RV)'!$G$3:$G$89,$A77,'ALL DIALOGUES(E+T+RS+RV)'!$Q$3:$Q$89,$B77,'ALL DIALOGUES(E+T+RS+RV)'!$R$3:$R$89,"&gt;0")),SUMIFS('ALL DIALOGUES(E+T+RS+RV)'!$T$3:$T$89,'ALL DIALOGUES(E+T+RS+RV)'!$G$3:$G$89,$A77,'ALL DIALOGUES(E+T+RS+RV)'!$Q$3:$Q$89,$B77,'ALL DIALOGUES(E+T+RS+RV)'!$R$3:$R$89,"&gt;0"))</f>
        <v>0</v>
      </c>
    </row>
    <row r="78" spans="1:5" x14ac:dyDescent="0.25">
      <c r="A78" s="357" t="s">
        <v>309</v>
      </c>
      <c r="B78" s="420">
        <v>1</v>
      </c>
      <c r="C78" s="420">
        <v>0</v>
      </c>
      <c r="D78" s="249" t="s">
        <v>137</v>
      </c>
      <c r="E78" s="420">
        <f>IFERROR(IF(VALUE(C78)=0,SUMIFS('ALL DIALOGUES(E+T+RS+RV)'!$T$3:$T$89,'ALL DIALOGUES(E+T+RS+RV)'!$G$3:$G$89,$A78,'ALL DIALOGUES(E+T+RS+RV)'!$Q$3:$Q$89,$B78,'ALL DIALOGUES(E+T+RS+RV)'!$R$3:$R$89,0),SUMIFS('ALL DIALOGUES(E+T+RS+RV)'!$T$3:$T$89,'ALL DIALOGUES(E+T+RS+RV)'!$G$3:$G$89,$A78,'ALL DIALOGUES(E+T+RS+RV)'!$Q$3:$Q$89,$B78,'ALL DIALOGUES(E+T+RS+RV)'!$R$3:$R$89,"&gt;0")),SUMIFS('ALL DIALOGUES(E+T+RS+RV)'!$T$3:$T$89,'ALL DIALOGUES(E+T+RS+RV)'!$G$3:$G$89,$A78,'ALL DIALOGUES(E+T+RS+RV)'!$Q$3:$Q$89,$B78,'ALL DIALOGUES(E+T+RS+RV)'!$R$3:$R$89,"&gt;0"))</f>
        <v>0</v>
      </c>
    </row>
    <row r="79" spans="1:5" x14ac:dyDescent="0.25">
      <c r="A79" s="353" t="s">
        <v>309</v>
      </c>
      <c r="B79" s="297">
        <v>1</v>
      </c>
      <c r="C79" s="297" t="s">
        <v>1937</v>
      </c>
      <c r="D79" s="231" t="s">
        <v>137</v>
      </c>
      <c r="E79" s="297">
        <f>IFERROR(IF(VALUE(C79)=0,SUMIFS('ALL DIALOGUES(E+T+RS+RV)'!$T$3:$T$89,'ALL DIALOGUES(E+T+RS+RV)'!$G$3:$G$89,$A79,'ALL DIALOGUES(E+T+RS+RV)'!$Q$3:$Q$89,$B79,'ALL DIALOGUES(E+T+RS+RV)'!$R$3:$R$89,0),SUMIFS('ALL DIALOGUES(E+T+RS+RV)'!$T$3:$T$89,'ALL DIALOGUES(E+T+RS+RV)'!$G$3:$G$89,$A79,'ALL DIALOGUES(E+T+RS+RV)'!$Q$3:$Q$89,$B79,'ALL DIALOGUES(E+T+RS+RV)'!$R$3:$R$89,"&gt;0")),SUMIFS('ALL DIALOGUES(E+T+RS+RV)'!$T$3:$T$89,'ALL DIALOGUES(E+T+RS+RV)'!$G$3:$G$89,$A79,'ALL DIALOGUES(E+T+RS+RV)'!$Q$3:$Q$89,$B79,'ALL DIALOGUES(E+T+RS+RV)'!$R$3:$R$89,"&gt;0"))</f>
        <v>0</v>
      </c>
    </row>
    <row r="80" spans="1:5" x14ac:dyDescent="0.25">
      <c r="A80" s="353" t="s">
        <v>310</v>
      </c>
      <c r="B80" s="297">
        <v>1</v>
      </c>
      <c r="C80" s="297">
        <v>0</v>
      </c>
      <c r="D80" s="321" t="s">
        <v>133</v>
      </c>
      <c r="E80" s="297">
        <f>IFERROR(IF(VALUE(C80)=0,SUMIFS('ALL DIALOGUES(E+T+RS+RV)'!$T$3:$T$89,'ALL DIALOGUES(E+T+RS+RV)'!$G$3:$G$89,$A80,'ALL DIALOGUES(E+T+RS+RV)'!$Q$3:$Q$89,$B80,'ALL DIALOGUES(E+T+RS+RV)'!$R$3:$R$89,0),SUMIFS('ALL DIALOGUES(E+T+RS+RV)'!$T$3:$T$89,'ALL DIALOGUES(E+T+RS+RV)'!$G$3:$G$89,$A80,'ALL DIALOGUES(E+T+RS+RV)'!$Q$3:$Q$89,$B80,'ALL DIALOGUES(E+T+RS+RV)'!$R$3:$R$89,"&gt;0")),SUMIFS('ALL DIALOGUES(E+T+RS+RV)'!$T$3:$T$89,'ALL DIALOGUES(E+T+RS+RV)'!$G$3:$G$89,$A80,'ALL DIALOGUES(E+T+RS+RV)'!$Q$3:$Q$89,$B80,'ALL DIALOGUES(E+T+RS+RV)'!$R$3:$R$89,"&gt;0"))</f>
        <v>0</v>
      </c>
    </row>
    <row r="81" spans="1:5" x14ac:dyDescent="0.25">
      <c r="A81" s="353" t="s">
        <v>310</v>
      </c>
      <c r="B81" s="297">
        <v>1</v>
      </c>
      <c r="C81" s="297" t="s">
        <v>1937</v>
      </c>
      <c r="D81" s="321" t="s">
        <v>133</v>
      </c>
      <c r="E81" s="297">
        <f>IFERROR(IF(VALUE(C81)=0,SUMIFS('ALL DIALOGUES(E+T+RS+RV)'!$T$3:$T$89,'ALL DIALOGUES(E+T+RS+RV)'!$G$3:$G$89,$A81,'ALL DIALOGUES(E+T+RS+RV)'!$Q$3:$Q$89,$B81,'ALL DIALOGUES(E+T+RS+RV)'!$R$3:$R$89,0),SUMIFS('ALL DIALOGUES(E+T+RS+RV)'!$T$3:$T$89,'ALL DIALOGUES(E+T+RS+RV)'!$G$3:$G$89,$A81,'ALL DIALOGUES(E+T+RS+RV)'!$Q$3:$Q$89,$B81,'ALL DIALOGUES(E+T+RS+RV)'!$R$3:$R$89,"&gt;0")),SUMIFS('ALL DIALOGUES(E+T+RS+RV)'!$T$3:$T$89,'ALL DIALOGUES(E+T+RS+RV)'!$G$3:$G$89,$A81,'ALL DIALOGUES(E+T+RS+RV)'!$Q$3:$Q$89,$B81,'ALL DIALOGUES(E+T+RS+RV)'!$R$3:$R$89,"&gt;0"))</f>
        <v>0</v>
      </c>
    </row>
    <row r="82" spans="1:5" ht="31.5" x14ac:dyDescent="0.25">
      <c r="A82" s="318" t="s">
        <v>111</v>
      </c>
      <c r="B82" s="322">
        <v>1</v>
      </c>
      <c r="C82" s="322">
        <v>0</v>
      </c>
      <c r="D82" s="231" t="s">
        <v>134</v>
      </c>
      <c r="E82" s="322">
        <f>IFERROR(IF(VALUE(C82)=0,SUMIFS('ALL DIALOGUES(E+T+RS+RV)'!$T$3:$T$89,'ALL DIALOGUES(E+T+RS+RV)'!$G$3:$G$89,$A82,'ALL DIALOGUES(E+T+RS+RV)'!$Q$3:$Q$89,$B82,'ALL DIALOGUES(E+T+RS+RV)'!$R$3:$R$89,0),SUMIFS('ALL DIALOGUES(E+T+RS+RV)'!$T$3:$T$89,'ALL DIALOGUES(E+T+RS+RV)'!$G$3:$G$89,$A82,'ALL DIALOGUES(E+T+RS+RV)'!$Q$3:$Q$89,$B82,'ALL DIALOGUES(E+T+RS+RV)'!$R$3:$R$89,"&gt;0")),SUMIFS('ALL DIALOGUES(E+T+RS+RV)'!$T$3:$T$89,'ALL DIALOGUES(E+T+RS+RV)'!$G$3:$G$89,$A82,'ALL DIALOGUES(E+T+RS+RV)'!$Q$3:$Q$89,$B82,'ALL DIALOGUES(E+T+RS+RV)'!$R$3:$R$89,"&gt;0"))</f>
        <v>0</v>
      </c>
    </row>
    <row r="83" spans="1:5" ht="31.5" x14ac:dyDescent="0.25">
      <c r="A83" s="318" t="s">
        <v>111</v>
      </c>
      <c r="B83" s="322">
        <v>2</v>
      </c>
      <c r="C83" s="322">
        <v>0</v>
      </c>
      <c r="D83" s="231" t="s">
        <v>134</v>
      </c>
      <c r="E83" s="322">
        <f>IFERROR(IF(VALUE(C83)=0,SUMIFS('ALL DIALOGUES(E+T+RS+RV)'!$T$3:$T$89,'ALL DIALOGUES(E+T+RS+RV)'!$G$3:$G$89,$A83,'ALL DIALOGUES(E+T+RS+RV)'!$Q$3:$Q$89,$B83,'ALL DIALOGUES(E+T+RS+RV)'!$R$3:$R$89,0),SUMIFS('ALL DIALOGUES(E+T+RS+RV)'!$T$3:$T$89,'ALL DIALOGUES(E+T+RS+RV)'!$G$3:$G$89,$A83,'ALL DIALOGUES(E+T+RS+RV)'!$Q$3:$Q$89,$B83,'ALL DIALOGUES(E+T+RS+RV)'!$R$3:$R$89,"&gt;0")),SUMIFS('ALL DIALOGUES(E+T+RS+RV)'!$T$3:$T$89,'ALL DIALOGUES(E+T+RS+RV)'!$G$3:$G$89,$A83,'ALL DIALOGUES(E+T+RS+RV)'!$Q$3:$Q$89,$B83,'ALL DIALOGUES(E+T+RS+RV)'!$R$3:$R$89,"&gt;0"))</f>
        <v>0</v>
      </c>
    </row>
    <row r="84" spans="1:5" ht="31.5" x14ac:dyDescent="0.25">
      <c r="A84" s="318" t="s">
        <v>111</v>
      </c>
      <c r="B84" s="322">
        <v>2</v>
      </c>
      <c r="C84" s="322" t="s">
        <v>1937</v>
      </c>
      <c r="D84" s="231" t="s">
        <v>134</v>
      </c>
      <c r="E84" s="322">
        <f>IFERROR(IF(VALUE(C84)=0,SUMIFS('ALL DIALOGUES(E+T+RS+RV)'!$T$3:$T$89,'ALL DIALOGUES(E+T+RS+RV)'!$G$3:$G$89,$A84,'ALL DIALOGUES(E+T+RS+RV)'!$Q$3:$Q$89,$B84,'ALL DIALOGUES(E+T+RS+RV)'!$R$3:$R$89,0),SUMIFS('ALL DIALOGUES(E+T+RS+RV)'!$T$3:$T$89,'ALL DIALOGUES(E+T+RS+RV)'!$G$3:$G$89,$A84,'ALL DIALOGUES(E+T+RS+RV)'!$Q$3:$Q$89,$B84,'ALL DIALOGUES(E+T+RS+RV)'!$R$3:$R$89,"&gt;0")),SUMIFS('ALL DIALOGUES(E+T+RS+RV)'!$T$3:$T$89,'ALL DIALOGUES(E+T+RS+RV)'!$G$3:$G$89,$A84,'ALL DIALOGUES(E+T+RS+RV)'!$Q$3:$Q$89,$B84,'ALL DIALOGUES(E+T+RS+RV)'!$R$3:$R$89,"&gt;0"))</f>
        <v>0</v>
      </c>
    </row>
    <row r="85" spans="1:5" ht="31.5" x14ac:dyDescent="0.25">
      <c r="A85" s="318" t="s">
        <v>111</v>
      </c>
      <c r="B85" s="322">
        <v>3</v>
      </c>
      <c r="C85" s="322">
        <v>0</v>
      </c>
      <c r="D85" s="231" t="s">
        <v>134</v>
      </c>
      <c r="E85" s="322">
        <f>IFERROR(IF(VALUE(C85)=0,SUMIFS('ALL DIALOGUES(E+T+RS+RV)'!$T$3:$T$89,'ALL DIALOGUES(E+T+RS+RV)'!$G$3:$G$89,$A85,'ALL DIALOGUES(E+T+RS+RV)'!$Q$3:$Q$89,$B85,'ALL DIALOGUES(E+T+RS+RV)'!$R$3:$R$89,0),SUMIFS('ALL DIALOGUES(E+T+RS+RV)'!$T$3:$T$89,'ALL DIALOGUES(E+T+RS+RV)'!$G$3:$G$89,$A85,'ALL DIALOGUES(E+T+RS+RV)'!$Q$3:$Q$89,$B85,'ALL DIALOGUES(E+T+RS+RV)'!$R$3:$R$89,"&gt;0")),SUMIFS('ALL DIALOGUES(E+T+RS+RV)'!$T$3:$T$89,'ALL DIALOGUES(E+T+RS+RV)'!$G$3:$G$89,$A85,'ALL DIALOGUES(E+T+RS+RV)'!$Q$3:$Q$89,$B85,'ALL DIALOGUES(E+T+RS+RV)'!$R$3:$R$89,"&gt;0"))</f>
        <v>0</v>
      </c>
    </row>
    <row r="86" spans="1:5" ht="32.25" thickBot="1" x14ac:dyDescent="0.3">
      <c r="A86" s="344" t="s">
        <v>111</v>
      </c>
      <c r="B86" s="348">
        <v>3</v>
      </c>
      <c r="C86" s="348" t="s">
        <v>1937</v>
      </c>
      <c r="D86" s="236" t="s">
        <v>134</v>
      </c>
      <c r="E86" s="348">
        <f>IFERROR(IF(VALUE(C86)=0,SUMIFS('ALL DIALOGUES(E+T+RS+RV)'!$T$3:$T$89,'ALL DIALOGUES(E+T+RS+RV)'!$G$3:$G$89,$A86,'ALL DIALOGUES(E+T+RS+RV)'!$Q$3:$Q$89,$B86,'ALL DIALOGUES(E+T+RS+RV)'!$R$3:$R$89,0),SUMIFS('ALL DIALOGUES(E+T+RS+RV)'!$T$3:$T$89,'ALL DIALOGUES(E+T+RS+RV)'!$G$3:$G$89,$A86,'ALL DIALOGUES(E+T+RS+RV)'!$Q$3:$Q$89,$B86,'ALL DIALOGUES(E+T+RS+RV)'!$R$3:$R$89,"&gt;0")),SUMIFS('ALL DIALOGUES(E+T+RS+RV)'!$T$3:$T$89,'ALL DIALOGUES(E+T+RS+RV)'!$G$3:$G$89,$A86,'ALL DIALOGUES(E+T+RS+RV)'!$Q$3:$Q$89,$B86,'ALL DIALOGUES(E+T+RS+RV)'!$R$3:$R$89,"&gt;0"))</f>
        <v>0</v>
      </c>
    </row>
    <row r="87" spans="1:5" ht="31.5" x14ac:dyDescent="0.25">
      <c r="A87" s="311" t="s">
        <v>157</v>
      </c>
      <c r="B87" s="383">
        <v>1</v>
      </c>
      <c r="C87" s="383">
        <v>0</v>
      </c>
      <c r="D87" s="249" t="s">
        <v>134</v>
      </c>
      <c r="E87" s="383">
        <f>IFERROR(IF(VALUE(C87)=0,SUMIFS('ALL DIALOGUES(E+T+RS+RV)'!$T$3:$T$89,'ALL DIALOGUES(E+T+RS+RV)'!$G$3:$G$89,$A87,'ALL DIALOGUES(E+T+RS+RV)'!$Q$3:$Q$89,$B87,'ALL DIALOGUES(E+T+RS+RV)'!$R$3:$R$89,0),SUMIFS('ALL DIALOGUES(E+T+RS+RV)'!$T$3:$T$89,'ALL DIALOGUES(E+T+RS+RV)'!$G$3:$G$89,$A87,'ALL DIALOGUES(E+T+RS+RV)'!$Q$3:$Q$89,$B87,'ALL DIALOGUES(E+T+RS+RV)'!$R$3:$R$89,"&gt;0")),SUMIFS('ALL DIALOGUES(E+T+RS+RV)'!$T$3:$T$89,'ALL DIALOGUES(E+T+RS+RV)'!$G$3:$G$89,$A87,'ALL DIALOGUES(E+T+RS+RV)'!$Q$3:$Q$89,$B87,'ALL DIALOGUES(E+T+RS+RV)'!$R$3:$R$89,"&gt;0"))</f>
        <v>0</v>
      </c>
    </row>
    <row r="88" spans="1:5" ht="31.5" x14ac:dyDescent="0.25">
      <c r="A88" s="318" t="s">
        <v>157</v>
      </c>
      <c r="B88" s="322">
        <v>1</v>
      </c>
      <c r="C88" s="322" t="s">
        <v>1937</v>
      </c>
      <c r="D88" s="224" t="s">
        <v>134</v>
      </c>
      <c r="E88" s="322">
        <f>IFERROR(IF(VALUE(C88)=0,SUMIFS('ALL DIALOGUES(E+T+RS+RV)'!$T$3:$T$89,'ALL DIALOGUES(E+T+RS+RV)'!$G$3:$G$89,$A88,'ALL DIALOGUES(E+T+RS+RV)'!$Q$3:$Q$89,$B88,'ALL DIALOGUES(E+T+RS+RV)'!$R$3:$R$89,0),SUMIFS('ALL DIALOGUES(E+T+RS+RV)'!$T$3:$T$89,'ALL DIALOGUES(E+T+RS+RV)'!$G$3:$G$89,$A88,'ALL DIALOGUES(E+T+RS+RV)'!$Q$3:$Q$89,$B88,'ALL DIALOGUES(E+T+RS+RV)'!$R$3:$R$89,"&gt;0")),SUMIFS('ALL DIALOGUES(E+T+RS+RV)'!$T$3:$T$89,'ALL DIALOGUES(E+T+RS+RV)'!$G$3:$G$89,$A88,'ALL DIALOGUES(E+T+RS+RV)'!$Q$3:$Q$89,$B88,'ALL DIALOGUES(E+T+RS+RV)'!$R$3:$R$89,"&gt;0"))</f>
        <v>0</v>
      </c>
    </row>
    <row r="89" spans="1:5" ht="32.25" thickBot="1" x14ac:dyDescent="0.3">
      <c r="A89" s="569" t="s">
        <v>157</v>
      </c>
      <c r="B89" s="597">
        <v>2</v>
      </c>
      <c r="C89" s="597">
        <v>0</v>
      </c>
      <c r="D89" s="417" t="s">
        <v>134</v>
      </c>
      <c r="E89" s="597">
        <f>IFERROR(IF(VALUE(C89)=0,SUMIFS('ALL DIALOGUES(E+T+RS+RV)'!$T$3:$T$89,'ALL DIALOGUES(E+T+RS+RV)'!$G$3:$G$89,$A89,'ALL DIALOGUES(E+T+RS+RV)'!$Q$3:$Q$89,$B89,'ALL DIALOGUES(E+T+RS+RV)'!$R$3:$R$89,0),SUMIFS('ALL DIALOGUES(E+T+RS+RV)'!$T$3:$T$89,'ALL DIALOGUES(E+T+RS+RV)'!$G$3:$G$89,$A89,'ALL DIALOGUES(E+T+RS+RV)'!$Q$3:$Q$89,$B89,'ALL DIALOGUES(E+T+RS+RV)'!$R$3:$R$89,"&gt;0")),SUMIFS('ALL DIALOGUES(E+T+RS+RV)'!$T$3:$T$89,'ALL DIALOGUES(E+T+RS+RV)'!$G$3:$G$89,$A89,'ALL DIALOGUES(E+T+RS+RV)'!$Q$3:$Q$89,$B89,'ALL DIALOGUES(E+T+RS+RV)'!$R$3:$R$89,"&gt;0"))</f>
        <v>0</v>
      </c>
    </row>
    <row r="90" spans="1:5" ht="31.5" x14ac:dyDescent="0.25">
      <c r="A90" s="311" t="s">
        <v>157</v>
      </c>
      <c r="B90" s="383">
        <v>2</v>
      </c>
      <c r="C90" s="383" t="s">
        <v>1937</v>
      </c>
      <c r="D90" s="249" t="s">
        <v>134</v>
      </c>
      <c r="E90" s="383">
        <f>IFERROR(IF(VALUE(C90)=0,SUMIFS('ALL DIALOGUES(E+T+RS+RV)'!$T$3:$T$89,'ALL DIALOGUES(E+T+RS+RV)'!$G$3:$G$89,$A90,'ALL DIALOGUES(E+T+RS+RV)'!$Q$3:$Q$89,$B90,'ALL DIALOGUES(E+T+RS+RV)'!$R$3:$R$89,0),SUMIFS('ALL DIALOGUES(E+T+RS+RV)'!$T$3:$T$89,'ALL DIALOGUES(E+T+RS+RV)'!$G$3:$G$89,$A90,'ALL DIALOGUES(E+T+RS+RV)'!$Q$3:$Q$89,$B90,'ALL DIALOGUES(E+T+RS+RV)'!$R$3:$R$89,"&gt;0")),SUMIFS('ALL DIALOGUES(E+T+RS+RV)'!$T$3:$T$89,'ALL DIALOGUES(E+T+RS+RV)'!$G$3:$G$89,$A90,'ALL DIALOGUES(E+T+RS+RV)'!$Q$3:$Q$89,$B90,'ALL DIALOGUES(E+T+RS+RV)'!$R$3:$R$89,"&gt;0"))</f>
        <v>0</v>
      </c>
    </row>
    <row r="91" spans="1:5" ht="31.5" x14ac:dyDescent="0.25">
      <c r="A91" s="318" t="s">
        <v>157</v>
      </c>
      <c r="B91" s="322">
        <v>3</v>
      </c>
      <c r="C91" s="322">
        <v>0</v>
      </c>
      <c r="D91" s="224" t="s">
        <v>134</v>
      </c>
      <c r="E91" s="322">
        <f>IFERROR(IF(VALUE(C91)=0,SUMIFS('ALL DIALOGUES(E+T+RS+RV)'!$T$3:$T$89,'ALL DIALOGUES(E+T+RS+RV)'!$G$3:$G$89,$A91,'ALL DIALOGUES(E+T+RS+RV)'!$Q$3:$Q$89,$B91,'ALL DIALOGUES(E+T+RS+RV)'!$R$3:$R$89,0),SUMIFS('ALL DIALOGUES(E+T+RS+RV)'!$T$3:$T$89,'ALL DIALOGUES(E+T+RS+RV)'!$G$3:$G$89,$A91,'ALL DIALOGUES(E+T+RS+RV)'!$Q$3:$Q$89,$B91,'ALL DIALOGUES(E+T+RS+RV)'!$R$3:$R$89,"&gt;0")),SUMIFS('ALL DIALOGUES(E+T+RS+RV)'!$T$3:$T$89,'ALL DIALOGUES(E+T+RS+RV)'!$G$3:$G$89,$A91,'ALL DIALOGUES(E+T+RS+RV)'!$Q$3:$Q$89,$B91,'ALL DIALOGUES(E+T+RS+RV)'!$R$3:$R$89,"&gt;0"))</f>
        <v>0</v>
      </c>
    </row>
    <row r="92" spans="1:5" ht="32.25" thickBot="1" x14ac:dyDescent="0.3">
      <c r="A92" s="569" t="s">
        <v>157</v>
      </c>
      <c r="B92" s="597">
        <v>3</v>
      </c>
      <c r="C92" s="597" t="s">
        <v>1937</v>
      </c>
      <c r="D92" s="417" t="s">
        <v>134</v>
      </c>
      <c r="E92" s="597">
        <f>IFERROR(IF(VALUE(C92)=0,SUMIFS('ALL DIALOGUES(E+T+RS+RV)'!$T$3:$T$89,'ALL DIALOGUES(E+T+RS+RV)'!$G$3:$G$89,$A92,'ALL DIALOGUES(E+T+RS+RV)'!$Q$3:$Q$89,$B92,'ALL DIALOGUES(E+T+RS+RV)'!$R$3:$R$89,0),SUMIFS('ALL DIALOGUES(E+T+RS+RV)'!$T$3:$T$89,'ALL DIALOGUES(E+T+RS+RV)'!$G$3:$G$89,$A92,'ALL DIALOGUES(E+T+RS+RV)'!$Q$3:$Q$89,$B92,'ALL DIALOGUES(E+T+RS+RV)'!$R$3:$R$89,"&gt;0")),SUMIFS('ALL DIALOGUES(E+T+RS+RV)'!$T$3:$T$89,'ALL DIALOGUES(E+T+RS+RV)'!$G$3:$G$89,$A92,'ALL DIALOGUES(E+T+RS+RV)'!$Q$3:$Q$89,$B92,'ALL DIALOGUES(E+T+RS+RV)'!$R$3:$R$89,"&gt;0"))</f>
        <v>0</v>
      </c>
    </row>
    <row r="93" spans="1:5" ht="31.5" x14ac:dyDescent="0.25">
      <c r="A93" s="311" t="s">
        <v>141</v>
      </c>
      <c r="B93" s="315">
        <v>1</v>
      </c>
      <c r="C93" s="315">
        <v>0</v>
      </c>
      <c r="D93" s="249" t="s">
        <v>134</v>
      </c>
      <c r="E93" s="315">
        <f>IFERROR(IF(VALUE(C93)=0,SUMIFS('ALL DIALOGUES(E+T+RS+RV)'!$T$3:$T$89,'ALL DIALOGUES(E+T+RS+RV)'!$G$3:$G$89,$A93,'ALL DIALOGUES(E+T+RS+RV)'!$Q$3:$Q$89,$B93,'ALL DIALOGUES(E+T+RS+RV)'!$R$3:$R$89,0),SUMIFS('ALL DIALOGUES(E+T+RS+RV)'!$T$3:$T$89,'ALL DIALOGUES(E+T+RS+RV)'!$G$3:$G$89,$A93,'ALL DIALOGUES(E+T+RS+RV)'!$Q$3:$Q$89,$B93,'ALL DIALOGUES(E+T+RS+RV)'!$R$3:$R$89,"&gt;0")),SUMIFS('ALL DIALOGUES(E+T+RS+RV)'!$T$3:$T$89,'ALL DIALOGUES(E+T+RS+RV)'!$G$3:$G$89,$A93,'ALL DIALOGUES(E+T+RS+RV)'!$Q$3:$Q$89,$B93,'ALL DIALOGUES(E+T+RS+RV)'!$R$3:$R$89,"&gt;0"))</f>
        <v>0</v>
      </c>
    </row>
    <row r="94" spans="1:5" ht="31.5" x14ac:dyDescent="0.25">
      <c r="A94" s="318" t="s">
        <v>141</v>
      </c>
      <c r="B94" s="322">
        <v>1</v>
      </c>
      <c r="C94" s="322" t="s">
        <v>1937</v>
      </c>
      <c r="D94" s="231" t="s">
        <v>134</v>
      </c>
      <c r="E94" s="322">
        <f>IFERROR(IF(VALUE(C94)=0,SUMIFS('ALL DIALOGUES(E+T+RS+RV)'!$T$3:$T$89,'ALL DIALOGUES(E+T+RS+RV)'!$G$3:$G$89,$A94,'ALL DIALOGUES(E+T+RS+RV)'!$Q$3:$Q$89,$B94,'ALL DIALOGUES(E+T+RS+RV)'!$R$3:$R$89,0),SUMIFS('ALL DIALOGUES(E+T+RS+RV)'!$T$3:$T$89,'ALL DIALOGUES(E+T+RS+RV)'!$G$3:$G$89,$A94,'ALL DIALOGUES(E+T+RS+RV)'!$Q$3:$Q$89,$B94,'ALL DIALOGUES(E+T+RS+RV)'!$R$3:$R$89,"&gt;0")),SUMIFS('ALL DIALOGUES(E+T+RS+RV)'!$T$3:$T$89,'ALL DIALOGUES(E+T+RS+RV)'!$G$3:$G$89,$A94,'ALL DIALOGUES(E+T+RS+RV)'!$Q$3:$Q$89,$B94,'ALL DIALOGUES(E+T+RS+RV)'!$R$3:$R$89,"&gt;0"))</f>
        <v>0</v>
      </c>
    </row>
    <row r="95" spans="1:5" ht="31.5" x14ac:dyDescent="0.25">
      <c r="A95" s="318" t="s">
        <v>141</v>
      </c>
      <c r="B95" s="322">
        <v>2</v>
      </c>
      <c r="C95" s="322">
        <v>0</v>
      </c>
      <c r="D95" s="231" t="s">
        <v>134</v>
      </c>
      <c r="E95" s="322">
        <f>IFERROR(IF(VALUE(C95)=0,SUMIFS('ALL DIALOGUES(E+T+RS+RV)'!$T$3:$T$89,'ALL DIALOGUES(E+T+RS+RV)'!$G$3:$G$89,$A95,'ALL DIALOGUES(E+T+RS+RV)'!$Q$3:$Q$89,$B95,'ALL DIALOGUES(E+T+RS+RV)'!$R$3:$R$89,0),SUMIFS('ALL DIALOGUES(E+T+RS+RV)'!$T$3:$T$89,'ALL DIALOGUES(E+T+RS+RV)'!$G$3:$G$89,$A95,'ALL DIALOGUES(E+T+RS+RV)'!$Q$3:$Q$89,$B95,'ALL DIALOGUES(E+T+RS+RV)'!$R$3:$R$89,"&gt;0")),SUMIFS('ALL DIALOGUES(E+T+RS+RV)'!$T$3:$T$89,'ALL DIALOGUES(E+T+RS+RV)'!$G$3:$G$89,$A95,'ALL DIALOGUES(E+T+RS+RV)'!$Q$3:$Q$89,$B95,'ALL DIALOGUES(E+T+RS+RV)'!$R$3:$R$89,"&gt;0"))</f>
        <v>0</v>
      </c>
    </row>
    <row r="96" spans="1:5" ht="31.5" x14ac:dyDescent="0.25">
      <c r="A96" s="318" t="s">
        <v>141</v>
      </c>
      <c r="B96" s="322">
        <v>2</v>
      </c>
      <c r="C96" s="322" t="s">
        <v>1937</v>
      </c>
      <c r="D96" s="231" t="s">
        <v>134</v>
      </c>
      <c r="E96" s="322">
        <f>IFERROR(IF(VALUE(C96)=0,SUMIFS('ALL DIALOGUES(E+T+RS+RV)'!$T$3:$T$89,'ALL DIALOGUES(E+T+RS+RV)'!$G$3:$G$89,$A96,'ALL DIALOGUES(E+T+RS+RV)'!$Q$3:$Q$89,$B96,'ALL DIALOGUES(E+T+RS+RV)'!$R$3:$R$89,0),SUMIFS('ALL DIALOGUES(E+T+RS+RV)'!$T$3:$T$89,'ALL DIALOGUES(E+T+RS+RV)'!$G$3:$G$89,$A96,'ALL DIALOGUES(E+T+RS+RV)'!$Q$3:$Q$89,$B96,'ALL DIALOGUES(E+T+RS+RV)'!$R$3:$R$89,"&gt;0")),SUMIFS('ALL DIALOGUES(E+T+RS+RV)'!$T$3:$T$89,'ALL DIALOGUES(E+T+RS+RV)'!$G$3:$G$89,$A96,'ALL DIALOGUES(E+T+RS+RV)'!$Q$3:$Q$89,$B96,'ALL DIALOGUES(E+T+RS+RV)'!$R$3:$R$89,"&gt;0"))</f>
        <v>0</v>
      </c>
    </row>
    <row r="97" spans="1:5" ht="31.5" x14ac:dyDescent="0.25">
      <c r="A97" s="318" t="s">
        <v>141</v>
      </c>
      <c r="B97" s="322">
        <v>3</v>
      </c>
      <c r="C97" s="322">
        <v>0</v>
      </c>
      <c r="D97" s="231" t="s">
        <v>134</v>
      </c>
      <c r="E97" s="322">
        <f>IFERROR(IF(VALUE(C97)=0,SUMIFS('ALL DIALOGUES(E+T+RS+RV)'!$T$3:$T$89,'ALL DIALOGUES(E+T+RS+RV)'!$G$3:$G$89,$A97,'ALL DIALOGUES(E+T+RS+RV)'!$Q$3:$Q$89,$B97,'ALL DIALOGUES(E+T+RS+RV)'!$R$3:$R$89,0),SUMIFS('ALL DIALOGUES(E+T+RS+RV)'!$T$3:$T$89,'ALL DIALOGUES(E+T+RS+RV)'!$G$3:$G$89,$A97,'ALL DIALOGUES(E+T+RS+RV)'!$Q$3:$Q$89,$B97,'ALL DIALOGUES(E+T+RS+RV)'!$R$3:$R$89,"&gt;0")),SUMIFS('ALL DIALOGUES(E+T+RS+RV)'!$T$3:$T$89,'ALL DIALOGUES(E+T+RS+RV)'!$G$3:$G$89,$A97,'ALL DIALOGUES(E+T+RS+RV)'!$Q$3:$Q$89,$B97,'ALL DIALOGUES(E+T+RS+RV)'!$R$3:$R$89,"&gt;0"))</f>
        <v>0</v>
      </c>
    </row>
    <row r="98" spans="1:5" ht="31.5" x14ac:dyDescent="0.25">
      <c r="A98" s="318" t="s">
        <v>141</v>
      </c>
      <c r="B98" s="322">
        <v>3</v>
      </c>
      <c r="C98" s="322" t="s">
        <v>1937</v>
      </c>
      <c r="D98" s="231" t="s">
        <v>134</v>
      </c>
      <c r="E98" s="322">
        <f>IFERROR(IF(VALUE(C98)=0,SUMIFS('ALL DIALOGUES(E+T+RS+RV)'!$T$3:$T$89,'ALL DIALOGUES(E+T+RS+RV)'!$G$3:$G$89,$A98,'ALL DIALOGUES(E+T+RS+RV)'!$Q$3:$Q$89,$B98,'ALL DIALOGUES(E+T+RS+RV)'!$R$3:$R$89,0),SUMIFS('ALL DIALOGUES(E+T+RS+RV)'!$T$3:$T$89,'ALL DIALOGUES(E+T+RS+RV)'!$G$3:$G$89,$A98,'ALL DIALOGUES(E+T+RS+RV)'!$Q$3:$Q$89,$B98,'ALL DIALOGUES(E+T+RS+RV)'!$R$3:$R$89,"&gt;0")),SUMIFS('ALL DIALOGUES(E+T+RS+RV)'!$T$3:$T$89,'ALL DIALOGUES(E+T+RS+RV)'!$G$3:$G$89,$A98,'ALL DIALOGUES(E+T+RS+RV)'!$Q$3:$Q$89,$B98,'ALL DIALOGUES(E+T+RS+RV)'!$R$3:$R$89,"&gt;0"))</f>
        <v>0</v>
      </c>
    </row>
    <row r="99" spans="1:5" ht="16.5" thickBot="1" x14ac:dyDescent="0.3">
      <c r="A99" s="344" t="s">
        <v>142</v>
      </c>
      <c r="B99" s="348">
        <v>1</v>
      </c>
      <c r="C99" s="348" t="s">
        <v>1937</v>
      </c>
      <c r="D99" s="236" t="s">
        <v>137</v>
      </c>
      <c r="E99" s="348">
        <f>IFERROR(IF(VALUE(C99)=0,SUMIFS('ALL DIALOGUES(E+T+RS+RV)'!$T$3:$T$89,'ALL DIALOGUES(E+T+RS+RV)'!$G$3:$G$89,$A99,'ALL DIALOGUES(E+T+RS+RV)'!$Q$3:$Q$89,$B99,'ALL DIALOGUES(E+T+RS+RV)'!$R$3:$R$89,0),SUMIFS('ALL DIALOGUES(E+T+RS+RV)'!$T$3:$T$89,'ALL DIALOGUES(E+T+RS+RV)'!$G$3:$G$89,$A99,'ALL DIALOGUES(E+T+RS+RV)'!$Q$3:$Q$89,$B99,'ALL DIALOGUES(E+T+RS+RV)'!$R$3:$R$89,"&gt;0")),SUMIFS('ALL DIALOGUES(E+T+RS+RV)'!$T$3:$T$89,'ALL DIALOGUES(E+T+RS+RV)'!$G$3:$G$89,$A99,'ALL DIALOGUES(E+T+RS+RV)'!$Q$3:$Q$89,$B99,'ALL DIALOGUES(E+T+RS+RV)'!$R$3:$R$89,"&gt;0"))</f>
        <v>0</v>
      </c>
    </row>
    <row r="100" spans="1:5" x14ac:dyDescent="0.25">
      <c r="A100" s="311" t="s">
        <v>142</v>
      </c>
      <c r="B100" s="315">
        <v>2</v>
      </c>
      <c r="C100" s="315">
        <v>0</v>
      </c>
      <c r="D100" s="249" t="s">
        <v>137</v>
      </c>
      <c r="E100" s="315">
        <f>IFERROR(IF(VALUE(C100)=0,SUMIFS('ALL DIALOGUES(E+T+RS+RV)'!$T$3:$T$89,'ALL DIALOGUES(E+T+RS+RV)'!$G$3:$G$89,$A100,'ALL DIALOGUES(E+T+RS+RV)'!$Q$3:$Q$89,$B100,'ALL DIALOGUES(E+T+RS+RV)'!$R$3:$R$89,0),SUMIFS('ALL DIALOGUES(E+T+RS+RV)'!$T$3:$T$89,'ALL DIALOGUES(E+T+RS+RV)'!$G$3:$G$89,$A100,'ALL DIALOGUES(E+T+RS+RV)'!$Q$3:$Q$89,$B100,'ALL DIALOGUES(E+T+RS+RV)'!$R$3:$R$89,"&gt;0")),SUMIFS('ALL DIALOGUES(E+T+RS+RV)'!$T$3:$T$89,'ALL DIALOGUES(E+T+RS+RV)'!$G$3:$G$89,$A100,'ALL DIALOGUES(E+T+RS+RV)'!$Q$3:$Q$89,$B100,'ALL DIALOGUES(E+T+RS+RV)'!$R$3:$R$89,"&gt;0"))</f>
        <v>0</v>
      </c>
    </row>
    <row r="101" spans="1:5" x14ac:dyDescent="0.25">
      <c r="A101" s="318" t="s">
        <v>142</v>
      </c>
      <c r="B101" s="322">
        <v>2</v>
      </c>
      <c r="C101" s="322" t="s">
        <v>1937</v>
      </c>
      <c r="D101" s="231" t="s">
        <v>137</v>
      </c>
      <c r="E101" s="322">
        <f>IFERROR(IF(VALUE(C101)=0,SUMIFS('ALL DIALOGUES(E+T+RS+RV)'!$T$3:$T$89,'ALL DIALOGUES(E+T+RS+RV)'!$G$3:$G$89,$A101,'ALL DIALOGUES(E+T+RS+RV)'!$Q$3:$Q$89,$B101,'ALL DIALOGUES(E+T+RS+RV)'!$R$3:$R$89,0),SUMIFS('ALL DIALOGUES(E+T+RS+RV)'!$T$3:$T$89,'ALL DIALOGUES(E+T+RS+RV)'!$G$3:$G$89,$A101,'ALL DIALOGUES(E+T+RS+RV)'!$Q$3:$Q$89,$B101,'ALL DIALOGUES(E+T+RS+RV)'!$R$3:$R$89,"&gt;0")),SUMIFS('ALL DIALOGUES(E+T+RS+RV)'!$T$3:$T$89,'ALL DIALOGUES(E+T+RS+RV)'!$G$3:$G$89,$A101,'ALL DIALOGUES(E+T+RS+RV)'!$Q$3:$Q$89,$B101,'ALL DIALOGUES(E+T+RS+RV)'!$R$3:$R$89,"&gt;0"))</f>
        <v>0</v>
      </c>
    </row>
    <row r="102" spans="1:5" ht="31.5" x14ac:dyDescent="0.25">
      <c r="A102" s="318" t="s">
        <v>158</v>
      </c>
      <c r="B102" s="322">
        <v>1</v>
      </c>
      <c r="C102" s="322">
        <v>0</v>
      </c>
      <c r="D102" s="231" t="s">
        <v>134</v>
      </c>
      <c r="E102" s="322">
        <f>IFERROR(IF(VALUE(C102)=0,SUMIFS('ALL DIALOGUES(E+T+RS+RV)'!$T$3:$T$89,'ALL DIALOGUES(E+T+RS+RV)'!$G$3:$G$89,$A102,'ALL DIALOGUES(E+T+RS+RV)'!$Q$3:$Q$89,$B102,'ALL DIALOGUES(E+T+RS+RV)'!$R$3:$R$89,0),SUMIFS('ALL DIALOGUES(E+T+RS+RV)'!$T$3:$T$89,'ALL DIALOGUES(E+T+RS+RV)'!$G$3:$G$89,$A102,'ALL DIALOGUES(E+T+RS+RV)'!$Q$3:$Q$89,$B102,'ALL DIALOGUES(E+T+RS+RV)'!$R$3:$R$89,"&gt;0")),SUMIFS('ALL DIALOGUES(E+T+RS+RV)'!$T$3:$T$89,'ALL DIALOGUES(E+T+RS+RV)'!$G$3:$G$89,$A102,'ALL DIALOGUES(E+T+RS+RV)'!$Q$3:$Q$89,$B102,'ALL DIALOGUES(E+T+RS+RV)'!$R$3:$R$89,"&gt;0"))</f>
        <v>0</v>
      </c>
    </row>
    <row r="103" spans="1:5" ht="31.5" x14ac:dyDescent="0.25">
      <c r="A103" s="318" t="s">
        <v>158</v>
      </c>
      <c r="B103" s="322">
        <v>1</v>
      </c>
      <c r="C103" s="322" t="s">
        <v>1937</v>
      </c>
      <c r="D103" s="231" t="s">
        <v>134</v>
      </c>
      <c r="E103" s="322">
        <f>IFERROR(IF(VALUE(C103)=0,SUMIFS('ALL DIALOGUES(E+T+RS+RV)'!$T$3:$T$89,'ALL DIALOGUES(E+T+RS+RV)'!$G$3:$G$89,$A103,'ALL DIALOGUES(E+T+RS+RV)'!$Q$3:$Q$89,$B103,'ALL DIALOGUES(E+T+RS+RV)'!$R$3:$R$89,0),SUMIFS('ALL DIALOGUES(E+T+RS+RV)'!$T$3:$T$89,'ALL DIALOGUES(E+T+RS+RV)'!$G$3:$G$89,$A103,'ALL DIALOGUES(E+T+RS+RV)'!$Q$3:$Q$89,$B103,'ALL DIALOGUES(E+T+RS+RV)'!$R$3:$R$89,"&gt;0")),SUMIFS('ALL DIALOGUES(E+T+RS+RV)'!$T$3:$T$89,'ALL DIALOGUES(E+T+RS+RV)'!$G$3:$G$89,$A103,'ALL DIALOGUES(E+T+RS+RV)'!$Q$3:$Q$89,$B103,'ALL DIALOGUES(E+T+RS+RV)'!$R$3:$R$89,"&gt;0"))</f>
        <v>0</v>
      </c>
    </row>
    <row r="104" spans="1:5" x14ac:dyDescent="0.25">
      <c r="A104" s="318" t="s">
        <v>143</v>
      </c>
      <c r="B104" s="322">
        <v>1</v>
      </c>
      <c r="C104" s="322">
        <v>0</v>
      </c>
      <c r="D104" s="231" t="s">
        <v>137</v>
      </c>
      <c r="E104" s="322">
        <f>IFERROR(IF(VALUE(C104)=0,SUMIFS('ALL DIALOGUES(E+T+RS+RV)'!$T$3:$T$89,'ALL DIALOGUES(E+T+RS+RV)'!$G$3:$G$89,$A104,'ALL DIALOGUES(E+T+RS+RV)'!$Q$3:$Q$89,$B104,'ALL DIALOGUES(E+T+RS+RV)'!$R$3:$R$89,0),SUMIFS('ALL DIALOGUES(E+T+RS+RV)'!$T$3:$T$89,'ALL DIALOGUES(E+T+RS+RV)'!$G$3:$G$89,$A104,'ALL DIALOGUES(E+T+RS+RV)'!$Q$3:$Q$89,$B104,'ALL DIALOGUES(E+T+RS+RV)'!$R$3:$R$89,"&gt;0")),SUMIFS('ALL DIALOGUES(E+T+RS+RV)'!$T$3:$T$89,'ALL DIALOGUES(E+T+RS+RV)'!$G$3:$G$89,$A104,'ALL DIALOGUES(E+T+RS+RV)'!$Q$3:$Q$89,$B104,'ALL DIALOGUES(E+T+RS+RV)'!$R$3:$R$89,"&gt;0"))</f>
        <v>0</v>
      </c>
    </row>
    <row r="105" spans="1:5" x14ac:dyDescent="0.25">
      <c r="A105" s="318" t="s">
        <v>143</v>
      </c>
      <c r="B105" s="322">
        <v>1</v>
      </c>
      <c r="C105" s="322" t="s">
        <v>1937</v>
      </c>
      <c r="D105" s="231" t="s">
        <v>137</v>
      </c>
      <c r="E105" s="322">
        <f>IFERROR(IF(VALUE(C105)=0,SUMIFS('ALL DIALOGUES(E+T+RS+RV)'!$T$3:$T$89,'ALL DIALOGUES(E+T+RS+RV)'!$G$3:$G$89,$A105,'ALL DIALOGUES(E+T+RS+RV)'!$Q$3:$Q$89,$B105,'ALL DIALOGUES(E+T+RS+RV)'!$R$3:$R$89,0),SUMIFS('ALL DIALOGUES(E+T+RS+RV)'!$T$3:$T$89,'ALL DIALOGUES(E+T+RS+RV)'!$G$3:$G$89,$A105,'ALL DIALOGUES(E+T+RS+RV)'!$Q$3:$Q$89,$B105,'ALL DIALOGUES(E+T+RS+RV)'!$R$3:$R$89,"&gt;0")),SUMIFS('ALL DIALOGUES(E+T+RS+RV)'!$T$3:$T$89,'ALL DIALOGUES(E+T+RS+RV)'!$G$3:$G$89,$A105,'ALL DIALOGUES(E+T+RS+RV)'!$Q$3:$Q$89,$B105,'ALL DIALOGUES(E+T+RS+RV)'!$R$3:$R$89,"&gt;0"))</f>
        <v>0</v>
      </c>
    </row>
    <row r="106" spans="1:5" x14ac:dyDescent="0.25">
      <c r="A106" s="318" t="s">
        <v>143</v>
      </c>
      <c r="B106" s="322">
        <v>2</v>
      </c>
      <c r="C106" s="322">
        <v>0</v>
      </c>
      <c r="D106" s="231" t="s">
        <v>137</v>
      </c>
      <c r="E106" s="322">
        <f>IFERROR(IF(VALUE(C106)=0,SUMIFS('ALL DIALOGUES(E+T+RS+RV)'!$T$3:$T$89,'ALL DIALOGUES(E+T+RS+RV)'!$G$3:$G$89,$A106,'ALL DIALOGUES(E+T+RS+RV)'!$Q$3:$Q$89,$B106,'ALL DIALOGUES(E+T+RS+RV)'!$R$3:$R$89,0),SUMIFS('ALL DIALOGUES(E+T+RS+RV)'!$T$3:$T$89,'ALL DIALOGUES(E+T+RS+RV)'!$G$3:$G$89,$A106,'ALL DIALOGUES(E+T+RS+RV)'!$Q$3:$Q$89,$B106,'ALL DIALOGUES(E+T+RS+RV)'!$R$3:$R$89,"&gt;0")),SUMIFS('ALL DIALOGUES(E+T+RS+RV)'!$T$3:$T$89,'ALL DIALOGUES(E+T+RS+RV)'!$G$3:$G$89,$A106,'ALL DIALOGUES(E+T+RS+RV)'!$Q$3:$Q$89,$B106,'ALL DIALOGUES(E+T+RS+RV)'!$R$3:$R$89,"&gt;0"))</f>
        <v>0</v>
      </c>
    </row>
    <row r="107" spans="1:5" x14ac:dyDescent="0.25">
      <c r="A107" s="318" t="s">
        <v>143</v>
      </c>
      <c r="B107" s="322">
        <v>2</v>
      </c>
      <c r="C107" s="322" t="s">
        <v>1937</v>
      </c>
      <c r="D107" s="231" t="s">
        <v>137</v>
      </c>
      <c r="E107" s="322">
        <f>IFERROR(IF(VALUE(C107)=0,SUMIFS('ALL DIALOGUES(E+T+RS+RV)'!$T$3:$T$89,'ALL DIALOGUES(E+T+RS+RV)'!$G$3:$G$89,$A107,'ALL DIALOGUES(E+T+RS+RV)'!$Q$3:$Q$89,$B107,'ALL DIALOGUES(E+T+RS+RV)'!$R$3:$R$89,0),SUMIFS('ALL DIALOGUES(E+T+RS+RV)'!$T$3:$T$89,'ALL DIALOGUES(E+T+RS+RV)'!$G$3:$G$89,$A107,'ALL DIALOGUES(E+T+RS+RV)'!$Q$3:$Q$89,$B107,'ALL DIALOGUES(E+T+RS+RV)'!$R$3:$R$89,"&gt;0")),SUMIFS('ALL DIALOGUES(E+T+RS+RV)'!$T$3:$T$89,'ALL DIALOGUES(E+T+RS+RV)'!$G$3:$G$89,$A107,'ALL DIALOGUES(E+T+RS+RV)'!$Q$3:$Q$89,$B107,'ALL DIALOGUES(E+T+RS+RV)'!$R$3:$R$89,"&gt;0"))</f>
        <v>0</v>
      </c>
    </row>
    <row r="108" spans="1:5" ht="31.5" x14ac:dyDescent="0.25">
      <c r="A108" s="318" t="s">
        <v>144</v>
      </c>
      <c r="B108" s="322">
        <v>1</v>
      </c>
      <c r="C108" s="322" t="s">
        <v>1937</v>
      </c>
      <c r="D108" s="231" t="s">
        <v>134</v>
      </c>
      <c r="E108" s="322">
        <f>IFERROR(IF(VALUE(C108)=0,SUMIFS('ALL DIALOGUES(E+T+RS+RV)'!$T$3:$T$89,'ALL DIALOGUES(E+T+RS+RV)'!$G$3:$G$89,$A108,'ALL DIALOGUES(E+T+RS+RV)'!$Q$3:$Q$89,$B108,'ALL DIALOGUES(E+T+RS+RV)'!$R$3:$R$89,0),SUMIFS('ALL DIALOGUES(E+T+RS+RV)'!$T$3:$T$89,'ALL DIALOGUES(E+T+RS+RV)'!$G$3:$G$89,$A108,'ALL DIALOGUES(E+T+RS+RV)'!$Q$3:$Q$89,$B108,'ALL DIALOGUES(E+T+RS+RV)'!$R$3:$R$89,"&gt;0")),SUMIFS('ALL DIALOGUES(E+T+RS+RV)'!$T$3:$T$89,'ALL DIALOGUES(E+T+RS+RV)'!$G$3:$G$89,$A108,'ALL DIALOGUES(E+T+RS+RV)'!$Q$3:$Q$89,$B108,'ALL DIALOGUES(E+T+RS+RV)'!$R$3:$R$89,"&gt;0"))</f>
        <v>0</v>
      </c>
    </row>
    <row r="109" spans="1:5" ht="31.5" x14ac:dyDescent="0.25">
      <c r="A109" s="318" t="s">
        <v>144</v>
      </c>
      <c r="B109" s="322">
        <v>2</v>
      </c>
      <c r="C109" s="322">
        <v>0</v>
      </c>
      <c r="D109" s="231" t="s">
        <v>134</v>
      </c>
      <c r="E109" s="322">
        <f>IFERROR(IF(VALUE(C109)=0,SUMIFS('ALL DIALOGUES(E+T+RS+RV)'!$T$3:$T$89,'ALL DIALOGUES(E+T+RS+RV)'!$G$3:$G$89,$A109,'ALL DIALOGUES(E+T+RS+RV)'!$Q$3:$Q$89,$B109,'ALL DIALOGUES(E+T+RS+RV)'!$R$3:$R$89,0),SUMIFS('ALL DIALOGUES(E+T+RS+RV)'!$T$3:$T$89,'ALL DIALOGUES(E+T+RS+RV)'!$G$3:$G$89,$A109,'ALL DIALOGUES(E+T+RS+RV)'!$Q$3:$Q$89,$B109,'ALL DIALOGUES(E+T+RS+RV)'!$R$3:$R$89,"&gt;0")),SUMIFS('ALL DIALOGUES(E+T+RS+RV)'!$T$3:$T$89,'ALL DIALOGUES(E+T+RS+RV)'!$G$3:$G$89,$A109,'ALL DIALOGUES(E+T+RS+RV)'!$Q$3:$Q$89,$B109,'ALL DIALOGUES(E+T+RS+RV)'!$R$3:$R$89,"&gt;0"))</f>
        <v>0</v>
      </c>
    </row>
    <row r="110" spans="1:5" ht="31.5" x14ac:dyDescent="0.25">
      <c r="A110" s="365" t="s">
        <v>144</v>
      </c>
      <c r="B110" s="322">
        <v>2</v>
      </c>
      <c r="C110" s="322" t="s">
        <v>1937</v>
      </c>
      <c r="D110" s="231" t="s">
        <v>134</v>
      </c>
      <c r="E110" s="322">
        <f>IFERROR(IF(VALUE(C110)=0,SUMIFS('ALL DIALOGUES(E+T+RS+RV)'!$T$3:$T$89,'ALL DIALOGUES(E+T+RS+RV)'!$G$3:$G$89,$A110,'ALL DIALOGUES(E+T+RS+RV)'!$Q$3:$Q$89,$B110,'ALL DIALOGUES(E+T+RS+RV)'!$R$3:$R$89,0),SUMIFS('ALL DIALOGUES(E+T+RS+RV)'!$T$3:$T$89,'ALL DIALOGUES(E+T+RS+RV)'!$G$3:$G$89,$A110,'ALL DIALOGUES(E+T+RS+RV)'!$Q$3:$Q$89,$B110,'ALL DIALOGUES(E+T+RS+RV)'!$R$3:$R$89,"&gt;0")),SUMIFS('ALL DIALOGUES(E+T+RS+RV)'!$T$3:$T$89,'ALL DIALOGUES(E+T+RS+RV)'!$G$3:$G$89,$A110,'ALL DIALOGUES(E+T+RS+RV)'!$Q$3:$Q$89,$B110,'ALL DIALOGUES(E+T+RS+RV)'!$R$3:$R$89,"&gt;0"))</f>
        <v>0</v>
      </c>
    </row>
    <row r="111" spans="1:5" ht="32.25" thickBot="1" x14ac:dyDescent="0.3">
      <c r="A111" s="344" t="s">
        <v>144</v>
      </c>
      <c r="B111" s="348">
        <v>3</v>
      </c>
      <c r="C111" s="348">
        <v>0</v>
      </c>
      <c r="D111" s="236" t="s">
        <v>134</v>
      </c>
      <c r="E111" s="348">
        <f>IFERROR(IF(VALUE(C111)=0,SUMIFS('ALL DIALOGUES(E+T+RS+RV)'!$T$3:$T$89,'ALL DIALOGUES(E+T+RS+RV)'!$G$3:$G$89,$A111,'ALL DIALOGUES(E+T+RS+RV)'!$Q$3:$Q$89,$B111,'ALL DIALOGUES(E+T+RS+RV)'!$R$3:$R$89,0),SUMIFS('ALL DIALOGUES(E+T+RS+RV)'!$T$3:$T$89,'ALL DIALOGUES(E+T+RS+RV)'!$G$3:$G$89,$A111,'ALL DIALOGUES(E+T+RS+RV)'!$Q$3:$Q$89,$B111,'ALL DIALOGUES(E+T+RS+RV)'!$R$3:$R$89,"&gt;0")),SUMIFS('ALL DIALOGUES(E+T+RS+RV)'!$T$3:$T$89,'ALL DIALOGUES(E+T+RS+RV)'!$G$3:$G$89,$A111,'ALL DIALOGUES(E+T+RS+RV)'!$Q$3:$Q$89,$B111,'ALL DIALOGUES(E+T+RS+RV)'!$R$3:$R$89,"&gt;0"))</f>
        <v>0</v>
      </c>
    </row>
    <row r="112" spans="1:5" ht="31.5" x14ac:dyDescent="0.25">
      <c r="A112" s="311" t="s">
        <v>144</v>
      </c>
      <c r="B112" s="315">
        <v>3</v>
      </c>
      <c r="C112" s="315" t="s">
        <v>1937</v>
      </c>
      <c r="D112" s="249" t="s">
        <v>134</v>
      </c>
      <c r="E112" s="315">
        <f>IFERROR(IF(VALUE(C112)=0,SUMIFS('ALL DIALOGUES(E+T+RS+RV)'!$T$3:$T$89,'ALL DIALOGUES(E+T+RS+RV)'!$G$3:$G$89,$A112,'ALL DIALOGUES(E+T+RS+RV)'!$Q$3:$Q$89,$B112,'ALL DIALOGUES(E+T+RS+RV)'!$R$3:$R$89,0),SUMIFS('ALL DIALOGUES(E+T+RS+RV)'!$T$3:$T$89,'ALL DIALOGUES(E+T+RS+RV)'!$G$3:$G$89,$A112,'ALL DIALOGUES(E+T+RS+RV)'!$Q$3:$Q$89,$B112,'ALL DIALOGUES(E+T+RS+RV)'!$R$3:$R$89,"&gt;0")),SUMIFS('ALL DIALOGUES(E+T+RS+RV)'!$T$3:$T$89,'ALL DIALOGUES(E+T+RS+RV)'!$G$3:$G$89,$A112,'ALL DIALOGUES(E+T+RS+RV)'!$Q$3:$Q$89,$B112,'ALL DIALOGUES(E+T+RS+RV)'!$R$3:$R$89,"&gt;0"))</f>
        <v>0</v>
      </c>
    </row>
    <row r="113" spans="1:5" ht="31.5" x14ac:dyDescent="0.25">
      <c r="A113" s="361" t="s">
        <v>144</v>
      </c>
      <c r="B113" s="322">
        <v>4</v>
      </c>
      <c r="C113" s="322">
        <v>0</v>
      </c>
      <c r="D113" s="231" t="s">
        <v>134</v>
      </c>
      <c r="E113" s="322">
        <f>IFERROR(IF(VALUE(C113)=0,SUMIFS('ALL DIALOGUES(E+T+RS+RV)'!$T$3:$T$89,'ALL DIALOGUES(E+T+RS+RV)'!$G$3:$G$89,$A113,'ALL DIALOGUES(E+T+RS+RV)'!$Q$3:$Q$89,$B113,'ALL DIALOGUES(E+T+RS+RV)'!$R$3:$R$89,0),SUMIFS('ALL DIALOGUES(E+T+RS+RV)'!$T$3:$T$89,'ALL DIALOGUES(E+T+RS+RV)'!$G$3:$G$89,$A113,'ALL DIALOGUES(E+T+RS+RV)'!$Q$3:$Q$89,$B113,'ALL DIALOGUES(E+T+RS+RV)'!$R$3:$R$89,"&gt;0")),SUMIFS('ALL DIALOGUES(E+T+RS+RV)'!$T$3:$T$89,'ALL DIALOGUES(E+T+RS+RV)'!$G$3:$G$89,$A113,'ALL DIALOGUES(E+T+RS+RV)'!$Q$3:$Q$89,$B113,'ALL DIALOGUES(E+T+RS+RV)'!$R$3:$R$89,"&gt;0"))</f>
        <v>0</v>
      </c>
    </row>
    <row r="114" spans="1:5" x14ac:dyDescent="0.25">
      <c r="A114" s="415" t="s">
        <v>125</v>
      </c>
      <c r="B114" s="297">
        <v>1</v>
      </c>
      <c r="C114" s="297">
        <v>0</v>
      </c>
      <c r="D114" s="297" t="s">
        <v>133</v>
      </c>
      <c r="E114" s="297">
        <f>IFERROR(IF(VALUE(C114)=0,SUMIFS('ALL DIALOGUES(E+T+RS+RV)'!$T$3:$T$89,'ALL DIALOGUES(E+T+RS+RV)'!$G$3:$G$89,$A114,'ALL DIALOGUES(E+T+RS+RV)'!$Q$3:$Q$89,$B114,'ALL DIALOGUES(E+T+RS+RV)'!$R$3:$R$89,0),SUMIFS('ALL DIALOGUES(E+T+RS+RV)'!$T$3:$T$89,'ALL DIALOGUES(E+T+RS+RV)'!$G$3:$G$89,$A114,'ALL DIALOGUES(E+T+RS+RV)'!$Q$3:$Q$89,$B114,'ALL DIALOGUES(E+T+RS+RV)'!$R$3:$R$89,"&gt;0")),SUMIFS('ALL DIALOGUES(E+T+RS+RV)'!$T$3:$T$89,'ALL DIALOGUES(E+T+RS+RV)'!$G$3:$G$89,$A114,'ALL DIALOGUES(E+T+RS+RV)'!$Q$3:$Q$89,$B114,'ALL DIALOGUES(E+T+RS+RV)'!$R$3:$R$89,"&gt;0"))</f>
        <v>0</v>
      </c>
    </row>
    <row r="115" spans="1:5" x14ac:dyDescent="0.25">
      <c r="A115" s="415" t="s">
        <v>125</v>
      </c>
      <c r="B115" s="297">
        <v>1</v>
      </c>
      <c r="C115" s="297" t="s">
        <v>1937</v>
      </c>
      <c r="D115" s="297" t="s">
        <v>133</v>
      </c>
      <c r="E115" s="297">
        <f>IFERROR(IF(VALUE(C115)=0,SUMIFS('ALL DIALOGUES(E+T+RS+RV)'!$T$3:$T$89,'ALL DIALOGUES(E+T+RS+RV)'!$G$3:$G$89,$A115,'ALL DIALOGUES(E+T+RS+RV)'!$Q$3:$Q$89,$B115,'ALL DIALOGUES(E+T+RS+RV)'!$R$3:$R$89,0),SUMIFS('ALL DIALOGUES(E+T+RS+RV)'!$T$3:$T$89,'ALL DIALOGUES(E+T+RS+RV)'!$G$3:$G$89,$A115,'ALL DIALOGUES(E+T+RS+RV)'!$Q$3:$Q$89,$B115,'ALL DIALOGUES(E+T+RS+RV)'!$R$3:$R$89,"&gt;0")),SUMIFS('ALL DIALOGUES(E+T+RS+RV)'!$T$3:$T$89,'ALL DIALOGUES(E+T+RS+RV)'!$G$3:$G$89,$A115,'ALL DIALOGUES(E+T+RS+RV)'!$Q$3:$Q$89,$B115,'ALL DIALOGUES(E+T+RS+RV)'!$R$3:$R$89,"&gt;0"))</f>
        <v>0</v>
      </c>
    </row>
    <row r="116" spans="1:5" ht="31.5" x14ac:dyDescent="0.25">
      <c r="A116" s="361" t="s">
        <v>112</v>
      </c>
      <c r="B116" s="297">
        <v>1</v>
      </c>
      <c r="C116" s="297">
        <v>0</v>
      </c>
      <c r="D116" s="297" t="s">
        <v>134</v>
      </c>
      <c r="E116" s="297">
        <f>IFERROR(IF(VALUE(C116)=0,SUMIFS('ALL DIALOGUES(E+T+RS+RV)'!$T$3:$T$89,'ALL DIALOGUES(E+T+RS+RV)'!$G$3:$G$89,$A116,'ALL DIALOGUES(E+T+RS+RV)'!$Q$3:$Q$89,$B116,'ALL DIALOGUES(E+T+RS+RV)'!$R$3:$R$89,0),SUMIFS('ALL DIALOGUES(E+T+RS+RV)'!$T$3:$T$89,'ALL DIALOGUES(E+T+RS+RV)'!$G$3:$G$89,$A116,'ALL DIALOGUES(E+T+RS+RV)'!$Q$3:$Q$89,$B116,'ALL DIALOGUES(E+T+RS+RV)'!$R$3:$R$89,"&gt;0")),SUMIFS('ALL DIALOGUES(E+T+RS+RV)'!$T$3:$T$89,'ALL DIALOGUES(E+T+RS+RV)'!$G$3:$G$89,$A116,'ALL DIALOGUES(E+T+RS+RV)'!$Q$3:$Q$89,$B116,'ALL DIALOGUES(E+T+RS+RV)'!$R$3:$R$89,"&gt;0"))</f>
        <v>0</v>
      </c>
    </row>
    <row r="117" spans="1:5" ht="31.5" x14ac:dyDescent="0.25">
      <c r="A117" s="361" t="s">
        <v>112</v>
      </c>
      <c r="B117" s="297">
        <v>1</v>
      </c>
      <c r="C117" s="297" t="s">
        <v>1937</v>
      </c>
      <c r="D117" s="297" t="s">
        <v>134</v>
      </c>
      <c r="E117" s="297">
        <f>IFERROR(IF(VALUE(C117)=0,SUMIFS('ALL DIALOGUES(E+T+RS+RV)'!$T$3:$T$89,'ALL DIALOGUES(E+T+RS+RV)'!$G$3:$G$89,$A117,'ALL DIALOGUES(E+T+RS+RV)'!$Q$3:$Q$89,$B117,'ALL DIALOGUES(E+T+RS+RV)'!$R$3:$R$89,0),SUMIFS('ALL DIALOGUES(E+T+RS+RV)'!$T$3:$T$89,'ALL DIALOGUES(E+T+RS+RV)'!$G$3:$G$89,$A117,'ALL DIALOGUES(E+T+RS+RV)'!$Q$3:$Q$89,$B117,'ALL DIALOGUES(E+T+RS+RV)'!$R$3:$R$89,"&gt;0")),SUMIFS('ALL DIALOGUES(E+T+RS+RV)'!$T$3:$T$89,'ALL DIALOGUES(E+T+RS+RV)'!$G$3:$G$89,$A117,'ALL DIALOGUES(E+T+RS+RV)'!$Q$3:$Q$89,$B117,'ALL DIALOGUES(E+T+RS+RV)'!$R$3:$R$89,"&gt;0"))</f>
        <v>0</v>
      </c>
    </row>
    <row r="118" spans="1:5" ht="31.5" x14ac:dyDescent="0.25">
      <c r="A118" s="361" t="s">
        <v>112</v>
      </c>
      <c r="B118" s="297">
        <v>2</v>
      </c>
      <c r="C118" s="297">
        <v>0</v>
      </c>
      <c r="D118" s="297" t="s">
        <v>134</v>
      </c>
      <c r="E118" s="297">
        <f>IFERROR(IF(VALUE(C118)=0,SUMIFS('ALL DIALOGUES(E+T+RS+RV)'!$T$3:$T$89,'ALL DIALOGUES(E+T+RS+RV)'!$G$3:$G$89,$A118,'ALL DIALOGUES(E+T+RS+RV)'!$Q$3:$Q$89,$B118,'ALL DIALOGUES(E+T+RS+RV)'!$R$3:$R$89,0),SUMIFS('ALL DIALOGUES(E+T+RS+RV)'!$T$3:$T$89,'ALL DIALOGUES(E+T+RS+RV)'!$G$3:$G$89,$A118,'ALL DIALOGUES(E+T+RS+RV)'!$Q$3:$Q$89,$B118,'ALL DIALOGUES(E+T+RS+RV)'!$R$3:$R$89,"&gt;0")),SUMIFS('ALL DIALOGUES(E+T+RS+RV)'!$T$3:$T$89,'ALL DIALOGUES(E+T+RS+RV)'!$G$3:$G$89,$A118,'ALL DIALOGUES(E+T+RS+RV)'!$Q$3:$Q$89,$B118,'ALL DIALOGUES(E+T+RS+RV)'!$R$3:$R$89,"&gt;0"))</f>
        <v>0</v>
      </c>
    </row>
    <row r="119" spans="1:5" ht="31.5" x14ac:dyDescent="0.25">
      <c r="A119" s="361" t="s">
        <v>112</v>
      </c>
      <c r="B119" s="297">
        <v>2</v>
      </c>
      <c r="C119" s="297" t="s">
        <v>1937</v>
      </c>
      <c r="D119" s="297" t="s">
        <v>134</v>
      </c>
      <c r="E119" s="297">
        <f>IFERROR(IF(VALUE(C119)=0,SUMIFS('ALL DIALOGUES(E+T+RS+RV)'!$T$3:$T$89,'ALL DIALOGUES(E+T+RS+RV)'!$G$3:$G$89,$A119,'ALL DIALOGUES(E+T+RS+RV)'!$Q$3:$Q$89,$B119,'ALL DIALOGUES(E+T+RS+RV)'!$R$3:$R$89,0),SUMIFS('ALL DIALOGUES(E+T+RS+RV)'!$T$3:$T$89,'ALL DIALOGUES(E+T+RS+RV)'!$G$3:$G$89,$A119,'ALL DIALOGUES(E+T+RS+RV)'!$Q$3:$Q$89,$B119,'ALL DIALOGUES(E+T+RS+RV)'!$R$3:$R$89,"&gt;0")),SUMIFS('ALL DIALOGUES(E+T+RS+RV)'!$T$3:$T$89,'ALL DIALOGUES(E+T+RS+RV)'!$G$3:$G$89,$A119,'ALL DIALOGUES(E+T+RS+RV)'!$Q$3:$Q$89,$B119,'ALL DIALOGUES(E+T+RS+RV)'!$R$3:$R$89,"&gt;0"))</f>
        <v>0</v>
      </c>
    </row>
    <row r="120" spans="1:5" ht="32.25" thickBot="1" x14ac:dyDescent="0.3">
      <c r="A120" s="344" t="s">
        <v>112</v>
      </c>
      <c r="B120" s="355">
        <v>3</v>
      </c>
      <c r="C120" s="355">
        <v>0</v>
      </c>
      <c r="D120" s="355" t="s">
        <v>134</v>
      </c>
      <c r="E120" s="355">
        <f>IFERROR(IF(VALUE(C120)=0,SUMIFS('ALL DIALOGUES(E+T+RS+RV)'!$T$3:$T$89,'ALL DIALOGUES(E+T+RS+RV)'!$G$3:$G$89,$A120,'ALL DIALOGUES(E+T+RS+RV)'!$Q$3:$Q$89,$B120,'ALL DIALOGUES(E+T+RS+RV)'!$R$3:$R$89,0),SUMIFS('ALL DIALOGUES(E+T+RS+RV)'!$T$3:$T$89,'ALL DIALOGUES(E+T+RS+RV)'!$G$3:$G$89,$A120,'ALL DIALOGUES(E+T+RS+RV)'!$Q$3:$Q$89,$B120,'ALL DIALOGUES(E+T+RS+RV)'!$R$3:$R$89,"&gt;0")),SUMIFS('ALL DIALOGUES(E+T+RS+RV)'!$T$3:$T$89,'ALL DIALOGUES(E+T+RS+RV)'!$G$3:$G$89,$A120,'ALL DIALOGUES(E+T+RS+RV)'!$Q$3:$Q$89,$B120,'ALL DIALOGUES(E+T+RS+RV)'!$R$3:$R$89,"&gt;0"))</f>
        <v>0</v>
      </c>
    </row>
    <row r="121" spans="1:5" ht="31.5" x14ac:dyDescent="0.25">
      <c r="A121" s="361" t="s">
        <v>112</v>
      </c>
      <c r="B121" s="462">
        <v>3</v>
      </c>
      <c r="C121" s="462" t="s">
        <v>1937</v>
      </c>
      <c r="D121" s="420" t="s">
        <v>134</v>
      </c>
      <c r="E121" s="462">
        <f>IFERROR(IF(VALUE(C121)=0,SUMIFS('ALL DIALOGUES(E+T+RS+RV)'!$T$3:$T$89,'ALL DIALOGUES(E+T+RS+RV)'!$G$3:$G$89,$A121,'ALL DIALOGUES(E+T+RS+RV)'!$Q$3:$Q$89,$B121,'ALL DIALOGUES(E+T+RS+RV)'!$R$3:$R$89,0),SUMIFS('ALL DIALOGUES(E+T+RS+RV)'!$T$3:$T$89,'ALL DIALOGUES(E+T+RS+RV)'!$G$3:$G$89,$A121,'ALL DIALOGUES(E+T+RS+RV)'!$Q$3:$Q$89,$B121,'ALL DIALOGUES(E+T+RS+RV)'!$R$3:$R$89,"&gt;0")),SUMIFS('ALL DIALOGUES(E+T+RS+RV)'!$T$3:$T$89,'ALL DIALOGUES(E+T+RS+RV)'!$G$3:$G$89,$A121,'ALL DIALOGUES(E+T+RS+RV)'!$Q$3:$Q$89,$B121,'ALL DIALOGUES(E+T+RS+RV)'!$R$3:$R$89,"&gt;0"))</f>
        <v>0</v>
      </c>
    </row>
    <row r="122" spans="1:5" x14ac:dyDescent="0.25">
      <c r="A122" s="361" t="s">
        <v>1842</v>
      </c>
      <c r="B122" s="360">
        <v>1</v>
      </c>
      <c r="C122" s="360">
        <v>0</v>
      </c>
      <c r="D122" s="231" t="s">
        <v>133</v>
      </c>
      <c r="E122" s="360">
        <f>IFERROR(IF(VALUE(C122)=0,SUMIFS('ALL DIALOGUES(E+T+RS+RV)'!$T$3:$T$89,'ALL DIALOGUES(E+T+RS+RV)'!$G$3:$G$89,$A122,'ALL DIALOGUES(E+T+RS+RV)'!$Q$3:$Q$89,$B122,'ALL DIALOGUES(E+T+RS+RV)'!$R$3:$R$89,0),SUMIFS('ALL DIALOGUES(E+T+RS+RV)'!$T$3:$T$89,'ALL DIALOGUES(E+T+RS+RV)'!$G$3:$G$89,$A122,'ALL DIALOGUES(E+T+RS+RV)'!$Q$3:$Q$89,$B122,'ALL DIALOGUES(E+T+RS+RV)'!$R$3:$R$89,"&gt;0")),SUMIFS('ALL DIALOGUES(E+T+RS+RV)'!$T$3:$T$89,'ALL DIALOGUES(E+T+RS+RV)'!$G$3:$G$89,$A122,'ALL DIALOGUES(E+T+RS+RV)'!$Q$3:$Q$89,$B122,'ALL DIALOGUES(E+T+RS+RV)'!$R$3:$R$89,"&gt;0"))</f>
        <v>0</v>
      </c>
    </row>
    <row r="123" spans="1:5" x14ac:dyDescent="0.25">
      <c r="A123" s="318" t="s">
        <v>1842</v>
      </c>
      <c r="B123" s="321">
        <v>1</v>
      </c>
      <c r="C123" s="321" t="s">
        <v>1937</v>
      </c>
      <c r="D123" s="231" t="s">
        <v>133</v>
      </c>
      <c r="E123" s="321">
        <f>IFERROR(IF(VALUE(C123)=0,SUMIFS('ALL DIALOGUES(E+T+RS+RV)'!$T$3:$T$89,'ALL DIALOGUES(E+T+RS+RV)'!$G$3:$G$89,$A123,'ALL DIALOGUES(E+T+RS+RV)'!$Q$3:$Q$89,$B123,'ALL DIALOGUES(E+T+RS+RV)'!$R$3:$R$89,0),SUMIFS('ALL DIALOGUES(E+T+RS+RV)'!$T$3:$T$89,'ALL DIALOGUES(E+T+RS+RV)'!$G$3:$G$89,$A123,'ALL DIALOGUES(E+T+RS+RV)'!$Q$3:$Q$89,$B123,'ALL DIALOGUES(E+T+RS+RV)'!$R$3:$R$89,"&gt;0")),SUMIFS('ALL DIALOGUES(E+T+RS+RV)'!$T$3:$T$89,'ALL DIALOGUES(E+T+RS+RV)'!$G$3:$G$89,$A123,'ALL DIALOGUES(E+T+RS+RV)'!$Q$3:$Q$89,$B123,'ALL DIALOGUES(E+T+RS+RV)'!$R$3:$R$89,"&gt;0"))</f>
        <v>0</v>
      </c>
    </row>
    <row r="124" spans="1:5" ht="31.5" x14ac:dyDescent="0.25">
      <c r="A124" s="318" t="s">
        <v>163</v>
      </c>
      <c r="B124" s="297">
        <v>1</v>
      </c>
      <c r="C124" s="297">
        <v>0</v>
      </c>
      <c r="D124" s="297" t="s">
        <v>134</v>
      </c>
      <c r="E124" s="297">
        <f>IFERROR(IF(VALUE(C124)=0,SUMIFS('ALL DIALOGUES(E+T+RS+RV)'!$T$3:$T$89,'ALL DIALOGUES(E+T+RS+RV)'!$G$3:$G$89,$A124,'ALL DIALOGUES(E+T+RS+RV)'!$Q$3:$Q$89,$B124,'ALL DIALOGUES(E+T+RS+RV)'!$R$3:$R$89,0),SUMIFS('ALL DIALOGUES(E+T+RS+RV)'!$T$3:$T$89,'ALL DIALOGUES(E+T+RS+RV)'!$G$3:$G$89,$A124,'ALL DIALOGUES(E+T+RS+RV)'!$Q$3:$Q$89,$B124,'ALL DIALOGUES(E+T+RS+RV)'!$R$3:$R$89,"&gt;0")),SUMIFS('ALL DIALOGUES(E+T+RS+RV)'!$T$3:$T$89,'ALL DIALOGUES(E+T+RS+RV)'!$G$3:$G$89,$A124,'ALL DIALOGUES(E+T+RS+RV)'!$Q$3:$Q$89,$B124,'ALL DIALOGUES(E+T+RS+RV)'!$R$3:$R$89,"&gt;0"))</f>
        <v>0</v>
      </c>
    </row>
    <row r="125" spans="1:5" ht="31.5" x14ac:dyDescent="0.25">
      <c r="A125" s="318" t="s">
        <v>163</v>
      </c>
      <c r="B125" s="297">
        <v>1</v>
      </c>
      <c r="C125" s="297" t="s">
        <v>1937</v>
      </c>
      <c r="D125" s="297" t="s">
        <v>134</v>
      </c>
      <c r="E125" s="297">
        <f>IFERROR(IF(VALUE(C125)=0,SUMIFS('ALL DIALOGUES(E+T+RS+RV)'!$T$3:$T$89,'ALL DIALOGUES(E+T+RS+RV)'!$G$3:$G$89,$A125,'ALL DIALOGUES(E+T+RS+RV)'!$Q$3:$Q$89,$B125,'ALL DIALOGUES(E+T+RS+RV)'!$R$3:$R$89,0),SUMIFS('ALL DIALOGUES(E+T+RS+RV)'!$T$3:$T$89,'ALL DIALOGUES(E+T+RS+RV)'!$G$3:$G$89,$A125,'ALL DIALOGUES(E+T+RS+RV)'!$Q$3:$Q$89,$B125,'ALL DIALOGUES(E+T+RS+RV)'!$R$3:$R$89,"&gt;0")),SUMIFS('ALL DIALOGUES(E+T+RS+RV)'!$T$3:$T$89,'ALL DIALOGUES(E+T+RS+RV)'!$G$3:$G$89,$A125,'ALL DIALOGUES(E+T+RS+RV)'!$Q$3:$Q$89,$B125,'ALL DIALOGUES(E+T+RS+RV)'!$R$3:$R$89,"&gt;0"))</f>
        <v>0</v>
      </c>
    </row>
    <row r="126" spans="1:5" ht="31.5" x14ac:dyDescent="0.25">
      <c r="A126" s="318" t="s">
        <v>163</v>
      </c>
      <c r="B126" s="297">
        <v>2</v>
      </c>
      <c r="C126" s="297">
        <v>0</v>
      </c>
      <c r="D126" s="297" t="s">
        <v>134</v>
      </c>
      <c r="E126" s="297">
        <f>IFERROR(IF(VALUE(C126)=0,SUMIFS('ALL DIALOGUES(E+T+RS+RV)'!$T$3:$T$89,'ALL DIALOGUES(E+T+RS+RV)'!$G$3:$G$89,$A126,'ALL DIALOGUES(E+T+RS+RV)'!$Q$3:$Q$89,$B126,'ALL DIALOGUES(E+T+RS+RV)'!$R$3:$R$89,0),SUMIFS('ALL DIALOGUES(E+T+RS+RV)'!$T$3:$T$89,'ALL DIALOGUES(E+T+RS+RV)'!$G$3:$G$89,$A126,'ALL DIALOGUES(E+T+RS+RV)'!$Q$3:$Q$89,$B126,'ALL DIALOGUES(E+T+RS+RV)'!$R$3:$R$89,"&gt;0")),SUMIFS('ALL DIALOGUES(E+T+RS+RV)'!$T$3:$T$89,'ALL DIALOGUES(E+T+RS+RV)'!$G$3:$G$89,$A126,'ALL DIALOGUES(E+T+RS+RV)'!$Q$3:$Q$89,$B126,'ALL DIALOGUES(E+T+RS+RV)'!$R$3:$R$89,"&gt;0"))</f>
        <v>0</v>
      </c>
    </row>
    <row r="127" spans="1:5" ht="31.5" x14ac:dyDescent="0.25">
      <c r="A127" s="318" t="s">
        <v>163</v>
      </c>
      <c r="B127" s="297">
        <v>2</v>
      </c>
      <c r="C127" s="297" t="s">
        <v>1937</v>
      </c>
      <c r="D127" s="297" t="s">
        <v>134</v>
      </c>
      <c r="E127" s="297">
        <f>IFERROR(IF(VALUE(C127)=0,SUMIFS('ALL DIALOGUES(E+T+RS+RV)'!$T$3:$T$89,'ALL DIALOGUES(E+T+RS+RV)'!$G$3:$G$89,$A127,'ALL DIALOGUES(E+T+RS+RV)'!$Q$3:$Q$89,$B127,'ALL DIALOGUES(E+T+RS+RV)'!$R$3:$R$89,0),SUMIFS('ALL DIALOGUES(E+T+RS+RV)'!$T$3:$T$89,'ALL DIALOGUES(E+T+RS+RV)'!$G$3:$G$89,$A127,'ALL DIALOGUES(E+T+RS+RV)'!$Q$3:$Q$89,$B127,'ALL DIALOGUES(E+T+RS+RV)'!$R$3:$R$89,"&gt;0")),SUMIFS('ALL DIALOGUES(E+T+RS+RV)'!$T$3:$T$89,'ALL DIALOGUES(E+T+RS+RV)'!$G$3:$G$89,$A127,'ALL DIALOGUES(E+T+RS+RV)'!$Q$3:$Q$89,$B127,'ALL DIALOGUES(E+T+RS+RV)'!$R$3:$R$89,"&gt;0"))</f>
        <v>0</v>
      </c>
    </row>
    <row r="128" spans="1:5" ht="32.25" thickBot="1" x14ac:dyDescent="0.3">
      <c r="A128" s="344" t="s">
        <v>163</v>
      </c>
      <c r="B128" s="355">
        <v>3</v>
      </c>
      <c r="C128" s="355">
        <v>0</v>
      </c>
      <c r="D128" s="355" t="s">
        <v>134</v>
      </c>
      <c r="E128" s="355">
        <f>IFERROR(IF(VALUE(C128)=0,SUMIFS('ALL DIALOGUES(E+T+RS+RV)'!$T$3:$T$89,'ALL DIALOGUES(E+T+RS+RV)'!$G$3:$G$89,$A128,'ALL DIALOGUES(E+T+RS+RV)'!$Q$3:$Q$89,$B128,'ALL DIALOGUES(E+T+RS+RV)'!$R$3:$R$89,0),SUMIFS('ALL DIALOGUES(E+T+RS+RV)'!$T$3:$T$89,'ALL DIALOGUES(E+T+RS+RV)'!$G$3:$G$89,$A128,'ALL DIALOGUES(E+T+RS+RV)'!$Q$3:$Q$89,$B128,'ALL DIALOGUES(E+T+RS+RV)'!$R$3:$R$89,"&gt;0")),SUMIFS('ALL DIALOGUES(E+T+RS+RV)'!$T$3:$T$89,'ALL DIALOGUES(E+T+RS+RV)'!$G$3:$G$89,$A128,'ALL DIALOGUES(E+T+RS+RV)'!$Q$3:$Q$89,$B128,'ALL DIALOGUES(E+T+RS+RV)'!$R$3:$R$89,"&gt;0"))</f>
        <v>0</v>
      </c>
    </row>
    <row r="129" spans="1:5" ht="31.5" x14ac:dyDescent="0.25">
      <c r="A129" s="361" t="s">
        <v>163</v>
      </c>
      <c r="B129" s="418">
        <v>3</v>
      </c>
      <c r="C129" s="418" t="s">
        <v>1937</v>
      </c>
      <c r="D129" s="418" t="s">
        <v>134</v>
      </c>
      <c r="E129" s="418">
        <f>IFERROR(IF(VALUE(C129)=0,SUMIFS('ALL DIALOGUES(E+T+RS+RV)'!$T$3:$T$89,'ALL DIALOGUES(E+T+RS+RV)'!$G$3:$G$89,$A129,'ALL DIALOGUES(E+T+RS+RV)'!$Q$3:$Q$89,$B129,'ALL DIALOGUES(E+T+RS+RV)'!$R$3:$R$89,0),SUMIFS('ALL DIALOGUES(E+T+RS+RV)'!$T$3:$T$89,'ALL DIALOGUES(E+T+RS+RV)'!$G$3:$G$89,$A129,'ALL DIALOGUES(E+T+RS+RV)'!$Q$3:$Q$89,$B129,'ALL DIALOGUES(E+T+RS+RV)'!$R$3:$R$89,"&gt;0")),SUMIFS('ALL DIALOGUES(E+T+RS+RV)'!$T$3:$T$89,'ALL DIALOGUES(E+T+RS+RV)'!$G$3:$G$89,$A129,'ALL DIALOGUES(E+T+RS+RV)'!$Q$3:$Q$89,$B129,'ALL DIALOGUES(E+T+RS+RV)'!$R$3:$R$89,"&gt;0"))</f>
        <v>0</v>
      </c>
    </row>
    <row r="130" spans="1:5" ht="31.5" x14ac:dyDescent="0.25">
      <c r="A130" s="361" t="s">
        <v>163</v>
      </c>
      <c r="B130" s="418">
        <v>4</v>
      </c>
      <c r="C130" s="418">
        <v>0</v>
      </c>
      <c r="D130" s="418" t="s">
        <v>134</v>
      </c>
      <c r="E130" s="418">
        <f>IFERROR(IF(VALUE(C130)=0,SUMIFS('ALL DIALOGUES(E+T+RS+RV)'!$T$3:$T$89,'ALL DIALOGUES(E+T+RS+RV)'!$G$3:$G$89,$A130,'ALL DIALOGUES(E+T+RS+RV)'!$Q$3:$Q$89,$B130,'ALL DIALOGUES(E+T+RS+RV)'!$R$3:$R$89,0),SUMIFS('ALL DIALOGUES(E+T+RS+RV)'!$T$3:$T$89,'ALL DIALOGUES(E+T+RS+RV)'!$G$3:$G$89,$A130,'ALL DIALOGUES(E+T+RS+RV)'!$Q$3:$Q$89,$B130,'ALL DIALOGUES(E+T+RS+RV)'!$R$3:$R$89,"&gt;0")),SUMIFS('ALL DIALOGUES(E+T+RS+RV)'!$T$3:$T$89,'ALL DIALOGUES(E+T+RS+RV)'!$G$3:$G$89,$A130,'ALL DIALOGUES(E+T+RS+RV)'!$Q$3:$Q$89,$B130,'ALL DIALOGUES(E+T+RS+RV)'!$R$3:$R$89,"&gt;0"))</f>
        <v>0</v>
      </c>
    </row>
    <row r="131" spans="1:5" ht="32.25" thickBot="1" x14ac:dyDescent="0.3">
      <c r="A131" s="344" t="s">
        <v>163</v>
      </c>
      <c r="B131" s="355">
        <v>4</v>
      </c>
      <c r="C131" s="355" t="s">
        <v>1937</v>
      </c>
      <c r="D131" s="301" t="s">
        <v>134</v>
      </c>
      <c r="E131" s="355">
        <f>IFERROR(IF(VALUE(C131)=0,SUMIFS('ALL DIALOGUES(E+T+RS+RV)'!$T$3:$T$89,'ALL DIALOGUES(E+T+RS+RV)'!$G$3:$G$89,$A131,'ALL DIALOGUES(E+T+RS+RV)'!$Q$3:$Q$89,$B131,'ALL DIALOGUES(E+T+RS+RV)'!$R$3:$R$89,0),SUMIFS('ALL DIALOGUES(E+T+RS+RV)'!$T$3:$T$89,'ALL DIALOGUES(E+T+RS+RV)'!$G$3:$G$89,$A131,'ALL DIALOGUES(E+T+RS+RV)'!$Q$3:$Q$89,$B131,'ALL DIALOGUES(E+T+RS+RV)'!$R$3:$R$89,"&gt;0")),SUMIFS('ALL DIALOGUES(E+T+RS+RV)'!$T$3:$T$89,'ALL DIALOGUES(E+T+RS+RV)'!$G$3:$G$89,$A131,'ALL DIALOGUES(E+T+RS+RV)'!$Q$3:$Q$89,$B131,'ALL DIALOGUES(E+T+RS+RV)'!$R$3:$R$89,"&gt;0"))</f>
        <v>0</v>
      </c>
    </row>
    <row r="132" spans="1:5" ht="31.5" x14ac:dyDescent="0.25">
      <c r="A132" s="425" t="s">
        <v>163</v>
      </c>
      <c r="B132" s="423">
        <v>5</v>
      </c>
      <c r="C132" s="423">
        <v>0</v>
      </c>
      <c r="D132" s="294" t="s">
        <v>134</v>
      </c>
      <c r="E132" s="423">
        <f>IFERROR(IF(VALUE(C132)=0,SUMIFS('ALL DIALOGUES(E+T+RS+RV)'!$T$3:$T$89,'ALL DIALOGUES(E+T+RS+RV)'!$G$3:$G$89,$A132,'ALL DIALOGUES(E+T+RS+RV)'!$Q$3:$Q$89,$B132,'ALL DIALOGUES(E+T+RS+RV)'!$R$3:$R$89,0),SUMIFS('ALL DIALOGUES(E+T+RS+RV)'!$T$3:$T$89,'ALL DIALOGUES(E+T+RS+RV)'!$G$3:$G$89,$A132,'ALL DIALOGUES(E+T+RS+RV)'!$Q$3:$Q$89,$B132,'ALL DIALOGUES(E+T+RS+RV)'!$R$3:$R$89,"&gt;0")),SUMIFS('ALL DIALOGUES(E+T+RS+RV)'!$T$3:$T$89,'ALL DIALOGUES(E+T+RS+RV)'!$G$3:$G$89,$A132,'ALL DIALOGUES(E+T+RS+RV)'!$Q$3:$Q$89,$B132,'ALL DIALOGUES(E+T+RS+RV)'!$R$3:$R$89,"&gt;0"))</f>
        <v>0</v>
      </c>
    </row>
    <row r="133" spans="1:5" ht="31.5" x14ac:dyDescent="0.25">
      <c r="A133" s="318" t="s">
        <v>163</v>
      </c>
      <c r="B133" s="297">
        <v>5</v>
      </c>
      <c r="C133" s="297" t="s">
        <v>1937</v>
      </c>
      <c r="D133" s="297" t="s">
        <v>134</v>
      </c>
      <c r="E133" s="297">
        <f>IFERROR(IF(VALUE(C133)=0,SUMIFS('ALL DIALOGUES(E+T+RS+RV)'!$T$3:$T$89,'ALL DIALOGUES(E+T+RS+RV)'!$G$3:$G$89,$A133,'ALL DIALOGUES(E+T+RS+RV)'!$Q$3:$Q$89,$B133,'ALL DIALOGUES(E+T+RS+RV)'!$R$3:$R$89,0),SUMIFS('ALL DIALOGUES(E+T+RS+RV)'!$T$3:$T$89,'ALL DIALOGUES(E+T+RS+RV)'!$G$3:$G$89,$A133,'ALL DIALOGUES(E+T+RS+RV)'!$Q$3:$Q$89,$B133,'ALL DIALOGUES(E+T+RS+RV)'!$R$3:$R$89,"&gt;0")),SUMIFS('ALL DIALOGUES(E+T+RS+RV)'!$T$3:$T$89,'ALL DIALOGUES(E+T+RS+RV)'!$G$3:$G$89,$A133,'ALL DIALOGUES(E+T+RS+RV)'!$Q$3:$Q$89,$B133,'ALL DIALOGUES(E+T+RS+RV)'!$R$3:$R$89,"&gt;0"))</f>
        <v>0</v>
      </c>
    </row>
    <row r="134" spans="1:5" ht="16.5" thickBot="1" x14ac:dyDescent="0.3">
      <c r="A134" s="365" t="s">
        <v>165</v>
      </c>
      <c r="B134" s="301">
        <v>1</v>
      </c>
      <c r="C134" s="301">
        <v>0</v>
      </c>
      <c r="D134" s="301" t="s">
        <v>137</v>
      </c>
      <c r="E134" s="301">
        <f>IFERROR(IF(VALUE(C134)=0,SUMIFS('ALL DIALOGUES(E+T+RS+RV)'!$T$3:$T$89,'ALL DIALOGUES(E+T+RS+RV)'!$G$3:$G$89,$A134,'ALL DIALOGUES(E+T+RS+RV)'!$Q$3:$Q$89,$B134,'ALL DIALOGUES(E+T+RS+RV)'!$R$3:$R$89,0),SUMIFS('ALL DIALOGUES(E+T+RS+RV)'!$T$3:$T$89,'ALL DIALOGUES(E+T+RS+RV)'!$G$3:$G$89,$A134,'ALL DIALOGUES(E+T+RS+RV)'!$Q$3:$Q$89,$B134,'ALL DIALOGUES(E+T+RS+RV)'!$R$3:$R$89,"&gt;0")),SUMIFS('ALL DIALOGUES(E+T+RS+RV)'!$T$3:$T$89,'ALL DIALOGUES(E+T+RS+RV)'!$G$3:$G$89,$A134,'ALL DIALOGUES(E+T+RS+RV)'!$Q$3:$Q$89,$B134,'ALL DIALOGUES(E+T+RS+RV)'!$R$3:$R$89,"&gt;0"))</f>
        <v>0</v>
      </c>
    </row>
    <row r="135" spans="1:5" x14ac:dyDescent="0.25">
      <c r="A135" s="311" t="s">
        <v>165</v>
      </c>
      <c r="B135" s="420">
        <v>1</v>
      </c>
      <c r="C135" s="420" t="s">
        <v>1937</v>
      </c>
      <c r="D135" s="420" t="s">
        <v>137</v>
      </c>
      <c r="E135" s="420">
        <f>IFERROR(IF(VALUE(C135)=0,SUMIFS('ALL DIALOGUES(E+T+RS+RV)'!$T$3:$T$89,'ALL DIALOGUES(E+T+RS+RV)'!$G$3:$G$89,$A135,'ALL DIALOGUES(E+T+RS+RV)'!$Q$3:$Q$89,$B135,'ALL DIALOGUES(E+T+RS+RV)'!$R$3:$R$89,0),SUMIFS('ALL DIALOGUES(E+T+RS+RV)'!$T$3:$T$89,'ALL DIALOGUES(E+T+RS+RV)'!$G$3:$G$89,$A135,'ALL DIALOGUES(E+T+RS+RV)'!$Q$3:$Q$89,$B135,'ALL DIALOGUES(E+T+RS+RV)'!$R$3:$R$89,"&gt;0")),SUMIFS('ALL DIALOGUES(E+T+RS+RV)'!$T$3:$T$89,'ALL DIALOGUES(E+T+RS+RV)'!$G$3:$G$89,$A135,'ALL DIALOGUES(E+T+RS+RV)'!$Q$3:$Q$89,$B135,'ALL DIALOGUES(E+T+RS+RV)'!$R$3:$R$89,"&gt;0"))</f>
        <v>0</v>
      </c>
    </row>
    <row r="136" spans="1:5" x14ac:dyDescent="0.25">
      <c r="A136" s="318" t="s">
        <v>165</v>
      </c>
      <c r="B136" s="297">
        <v>2</v>
      </c>
      <c r="C136" s="297">
        <v>0</v>
      </c>
      <c r="D136" s="297" t="s">
        <v>137</v>
      </c>
      <c r="E136" s="297">
        <f>IFERROR(IF(VALUE(C136)=0,SUMIFS('ALL DIALOGUES(E+T+RS+RV)'!$T$3:$T$89,'ALL DIALOGUES(E+T+RS+RV)'!$G$3:$G$89,$A136,'ALL DIALOGUES(E+T+RS+RV)'!$Q$3:$Q$89,$B136,'ALL DIALOGUES(E+T+RS+RV)'!$R$3:$R$89,0),SUMIFS('ALL DIALOGUES(E+T+RS+RV)'!$T$3:$T$89,'ALL DIALOGUES(E+T+RS+RV)'!$G$3:$G$89,$A136,'ALL DIALOGUES(E+T+RS+RV)'!$Q$3:$Q$89,$B136,'ALL DIALOGUES(E+T+RS+RV)'!$R$3:$R$89,"&gt;0")),SUMIFS('ALL DIALOGUES(E+T+RS+RV)'!$T$3:$T$89,'ALL DIALOGUES(E+T+RS+RV)'!$G$3:$G$89,$A136,'ALL DIALOGUES(E+T+RS+RV)'!$Q$3:$Q$89,$B136,'ALL DIALOGUES(E+T+RS+RV)'!$R$3:$R$89,"&gt;0"))</f>
        <v>0</v>
      </c>
    </row>
    <row r="137" spans="1:5" x14ac:dyDescent="0.25">
      <c r="A137" s="318" t="s">
        <v>165</v>
      </c>
      <c r="B137" s="297">
        <v>2</v>
      </c>
      <c r="C137" s="297" t="s">
        <v>1937</v>
      </c>
      <c r="D137" s="297" t="s">
        <v>137</v>
      </c>
      <c r="E137" s="297">
        <f>IFERROR(IF(VALUE(C137)=0,SUMIFS('ALL DIALOGUES(E+T+RS+RV)'!$T$3:$T$89,'ALL DIALOGUES(E+T+RS+RV)'!$G$3:$G$89,$A137,'ALL DIALOGUES(E+T+RS+RV)'!$Q$3:$Q$89,$B137,'ALL DIALOGUES(E+T+RS+RV)'!$R$3:$R$89,0),SUMIFS('ALL DIALOGUES(E+T+RS+RV)'!$T$3:$T$89,'ALL DIALOGUES(E+T+RS+RV)'!$G$3:$G$89,$A137,'ALL DIALOGUES(E+T+RS+RV)'!$Q$3:$Q$89,$B137,'ALL DIALOGUES(E+T+RS+RV)'!$R$3:$R$89,"&gt;0")),SUMIFS('ALL DIALOGUES(E+T+RS+RV)'!$T$3:$T$89,'ALL DIALOGUES(E+T+RS+RV)'!$G$3:$G$89,$A137,'ALL DIALOGUES(E+T+RS+RV)'!$Q$3:$Q$89,$B137,'ALL DIALOGUES(E+T+RS+RV)'!$R$3:$R$89,"&gt;0"))</f>
        <v>0</v>
      </c>
    </row>
    <row r="138" spans="1:5" x14ac:dyDescent="0.25">
      <c r="A138" s="318" t="s">
        <v>165</v>
      </c>
      <c r="B138" s="297">
        <v>3</v>
      </c>
      <c r="C138" s="297">
        <v>0</v>
      </c>
      <c r="D138" s="297" t="s">
        <v>137</v>
      </c>
      <c r="E138" s="297">
        <f>IFERROR(IF(VALUE(C138)=0,SUMIFS('ALL DIALOGUES(E+T+RS+RV)'!$T$3:$T$89,'ALL DIALOGUES(E+T+RS+RV)'!$G$3:$G$89,$A138,'ALL DIALOGUES(E+T+RS+RV)'!$Q$3:$Q$89,$B138,'ALL DIALOGUES(E+T+RS+RV)'!$R$3:$R$89,0),SUMIFS('ALL DIALOGUES(E+T+RS+RV)'!$T$3:$T$89,'ALL DIALOGUES(E+T+RS+RV)'!$G$3:$G$89,$A138,'ALL DIALOGUES(E+T+RS+RV)'!$Q$3:$Q$89,$B138,'ALL DIALOGUES(E+T+RS+RV)'!$R$3:$R$89,"&gt;0")),SUMIFS('ALL DIALOGUES(E+T+RS+RV)'!$T$3:$T$89,'ALL DIALOGUES(E+T+RS+RV)'!$G$3:$G$89,$A138,'ALL DIALOGUES(E+T+RS+RV)'!$Q$3:$Q$89,$B138,'ALL DIALOGUES(E+T+RS+RV)'!$R$3:$R$89,"&gt;0"))</f>
        <v>0</v>
      </c>
    </row>
    <row r="139" spans="1:5" ht="16.5" thickBot="1" x14ac:dyDescent="0.3">
      <c r="A139" s="344" t="s">
        <v>165</v>
      </c>
      <c r="B139" s="355">
        <v>3</v>
      </c>
      <c r="C139" s="355" t="s">
        <v>1937</v>
      </c>
      <c r="D139" s="355" t="s">
        <v>137</v>
      </c>
      <c r="E139" s="355">
        <f>IFERROR(IF(VALUE(C139)=0,SUMIFS('ALL DIALOGUES(E+T+RS+RV)'!$T$3:$T$89,'ALL DIALOGUES(E+T+RS+RV)'!$G$3:$G$89,$A139,'ALL DIALOGUES(E+T+RS+RV)'!$Q$3:$Q$89,$B139,'ALL DIALOGUES(E+T+RS+RV)'!$R$3:$R$89,0),SUMIFS('ALL DIALOGUES(E+T+RS+RV)'!$T$3:$T$89,'ALL DIALOGUES(E+T+RS+RV)'!$G$3:$G$89,$A139,'ALL DIALOGUES(E+T+RS+RV)'!$Q$3:$Q$89,$B139,'ALL DIALOGUES(E+T+RS+RV)'!$R$3:$R$89,"&gt;0")),SUMIFS('ALL DIALOGUES(E+T+RS+RV)'!$T$3:$T$89,'ALL DIALOGUES(E+T+RS+RV)'!$G$3:$G$89,$A139,'ALL DIALOGUES(E+T+RS+RV)'!$Q$3:$Q$89,$B139,'ALL DIALOGUES(E+T+RS+RV)'!$R$3:$R$89,"&gt;0"))</f>
        <v>0</v>
      </c>
    </row>
    <row r="140" spans="1:5" x14ac:dyDescent="0.25">
      <c r="A140" s="425" t="s">
        <v>165</v>
      </c>
      <c r="B140" s="423">
        <v>4</v>
      </c>
      <c r="C140" s="423">
        <v>0</v>
      </c>
      <c r="D140" s="423" t="s">
        <v>137</v>
      </c>
      <c r="E140" s="423">
        <f>IFERROR(IF(VALUE(C140)=0,SUMIFS('ALL DIALOGUES(E+T+RS+RV)'!$T$3:$T$89,'ALL DIALOGUES(E+T+RS+RV)'!$G$3:$G$89,$A140,'ALL DIALOGUES(E+T+RS+RV)'!$Q$3:$Q$89,$B140,'ALL DIALOGUES(E+T+RS+RV)'!$R$3:$R$89,0),SUMIFS('ALL DIALOGUES(E+T+RS+RV)'!$T$3:$T$89,'ALL DIALOGUES(E+T+RS+RV)'!$G$3:$G$89,$A140,'ALL DIALOGUES(E+T+RS+RV)'!$Q$3:$Q$89,$B140,'ALL DIALOGUES(E+T+RS+RV)'!$R$3:$R$89,"&gt;0")),SUMIFS('ALL DIALOGUES(E+T+RS+RV)'!$T$3:$T$89,'ALL DIALOGUES(E+T+RS+RV)'!$G$3:$G$89,$A140,'ALL DIALOGUES(E+T+RS+RV)'!$Q$3:$Q$89,$B140,'ALL DIALOGUES(E+T+RS+RV)'!$R$3:$R$89,"&gt;0"))</f>
        <v>0</v>
      </c>
    </row>
    <row r="141" spans="1:5" ht="16.5" thickBot="1" x14ac:dyDescent="0.3">
      <c r="A141" s="344" t="s">
        <v>165</v>
      </c>
      <c r="B141" s="355">
        <v>4</v>
      </c>
      <c r="C141" s="355" t="s">
        <v>1937</v>
      </c>
      <c r="D141" s="355" t="s">
        <v>137</v>
      </c>
      <c r="E141" s="355">
        <f>IFERROR(IF(VALUE(C141)=0,SUMIFS('ALL DIALOGUES(E+T+RS+RV)'!$T$3:$T$89,'ALL DIALOGUES(E+T+RS+RV)'!$G$3:$G$89,$A141,'ALL DIALOGUES(E+T+RS+RV)'!$Q$3:$Q$89,$B141,'ALL DIALOGUES(E+T+RS+RV)'!$R$3:$R$89,0),SUMIFS('ALL DIALOGUES(E+T+RS+RV)'!$T$3:$T$89,'ALL DIALOGUES(E+T+RS+RV)'!$G$3:$G$89,$A141,'ALL DIALOGUES(E+T+RS+RV)'!$Q$3:$Q$89,$B141,'ALL DIALOGUES(E+T+RS+RV)'!$R$3:$R$89,"&gt;0")),SUMIFS('ALL DIALOGUES(E+T+RS+RV)'!$T$3:$T$89,'ALL DIALOGUES(E+T+RS+RV)'!$G$3:$G$89,$A141,'ALL DIALOGUES(E+T+RS+RV)'!$Q$3:$Q$89,$B141,'ALL DIALOGUES(E+T+RS+RV)'!$R$3:$R$89,"&gt;0"))</f>
        <v>0</v>
      </c>
    </row>
    <row r="142" spans="1:5" x14ac:dyDescent="0.25">
      <c r="A142" s="361" t="s">
        <v>165</v>
      </c>
      <c r="B142" s="464">
        <v>5</v>
      </c>
      <c r="C142" s="464">
        <v>0</v>
      </c>
      <c r="D142" s="418" t="s">
        <v>137</v>
      </c>
      <c r="E142" s="464">
        <f>IFERROR(IF(VALUE(C142)=0,SUMIFS('ALL DIALOGUES(E+T+RS+RV)'!$T$3:$T$89,'ALL DIALOGUES(E+T+RS+RV)'!$G$3:$G$89,$A142,'ALL DIALOGUES(E+T+RS+RV)'!$Q$3:$Q$89,$B142,'ALL DIALOGUES(E+T+RS+RV)'!$R$3:$R$89,0),SUMIFS('ALL DIALOGUES(E+T+RS+RV)'!$T$3:$T$89,'ALL DIALOGUES(E+T+RS+RV)'!$G$3:$G$89,$A142,'ALL DIALOGUES(E+T+RS+RV)'!$Q$3:$Q$89,$B142,'ALL DIALOGUES(E+T+RS+RV)'!$R$3:$R$89,"&gt;0")),SUMIFS('ALL DIALOGUES(E+T+RS+RV)'!$T$3:$T$89,'ALL DIALOGUES(E+T+RS+RV)'!$G$3:$G$89,$A142,'ALL DIALOGUES(E+T+RS+RV)'!$Q$3:$Q$89,$B142,'ALL DIALOGUES(E+T+RS+RV)'!$R$3:$R$89,"&gt;0"))</f>
        <v>0</v>
      </c>
    </row>
    <row r="143" spans="1:5" x14ac:dyDescent="0.25">
      <c r="A143" s="318" t="s">
        <v>165</v>
      </c>
      <c r="B143" s="297">
        <v>5</v>
      </c>
      <c r="C143" s="297" t="s">
        <v>1937</v>
      </c>
      <c r="D143" s="297" t="s">
        <v>137</v>
      </c>
      <c r="E143" s="297">
        <f>IFERROR(IF(VALUE(C143)=0,SUMIFS('ALL DIALOGUES(E+T+RS+RV)'!$T$3:$T$89,'ALL DIALOGUES(E+T+RS+RV)'!$G$3:$G$89,$A143,'ALL DIALOGUES(E+T+RS+RV)'!$Q$3:$Q$89,$B143,'ALL DIALOGUES(E+T+RS+RV)'!$R$3:$R$89,0),SUMIFS('ALL DIALOGUES(E+T+RS+RV)'!$T$3:$T$89,'ALL DIALOGUES(E+T+RS+RV)'!$G$3:$G$89,$A143,'ALL DIALOGUES(E+T+RS+RV)'!$Q$3:$Q$89,$B143,'ALL DIALOGUES(E+T+RS+RV)'!$R$3:$R$89,"&gt;0")),SUMIFS('ALL DIALOGUES(E+T+RS+RV)'!$T$3:$T$89,'ALL DIALOGUES(E+T+RS+RV)'!$G$3:$G$89,$A143,'ALL DIALOGUES(E+T+RS+RV)'!$Q$3:$Q$89,$B143,'ALL DIALOGUES(E+T+RS+RV)'!$R$3:$R$89,"&gt;0"))</f>
        <v>0</v>
      </c>
    </row>
    <row r="144" spans="1:5" x14ac:dyDescent="0.25">
      <c r="A144" s="318" t="s">
        <v>165</v>
      </c>
      <c r="B144" s="297">
        <v>6</v>
      </c>
      <c r="C144" s="297">
        <v>0</v>
      </c>
      <c r="D144" s="297" t="s">
        <v>137</v>
      </c>
      <c r="E144" s="297">
        <f>IFERROR(IF(VALUE(C144)=0,SUMIFS('ALL DIALOGUES(E+T+RS+RV)'!$T$3:$T$89,'ALL DIALOGUES(E+T+RS+RV)'!$G$3:$G$89,$A144,'ALL DIALOGUES(E+T+RS+RV)'!$Q$3:$Q$89,$B144,'ALL DIALOGUES(E+T+RS+RV)'!$R$3:$R$89,0),SUMIFS('ALL DIALOGUES(E+T+RS+RV)'!$T$3:$T$89,'ALL DIALOGUES(E+T+RS+RV)'!$G$3:$G$89,$A144,'ALL DIALOGUES(E+T+RS+RV)'!$Q$3:$Q$89,$B144,'ALL DIALOGUES(E+T+RS+RV)'!$R$3:$R$89,"&gt;0")),SUMIFS('ALL DIALOGUES(E+T+RS+RV)'!$T$3:$T$89,'ALL DIALOGUES(E+T+RS+RV)'!$G$3:$G$89,$A144,'ALL DIALOGUES(E+T+RS+RV)'!$Q$3:$Q$89,$B144,'ALL DIALOGUES(E+T+RS+RV)'!$R$3:$R$89,"&gt;0"))</f>
        <v>0</v>
      </c>
    </row>
    <row r="145" spans="1:5" x14ac:dyDescent="0.25">
      <c r="A145" s="318" t="s">
        <v>165</v>
      </c>
      <c r="B145" s="297">
        <v>6</v>
      </c>
      <c r="C145" s="297" t="s">
        <v>1937</v>
      </c>
      <c r="D145" s="297" t="s">
        <v>137</v>
      </c>
      <c r="E145" s="297">
        <f>IFERROR(IF(VALUE(C145)=0,SUMIFS('ALL DIALOGUES(E+T+RS+RV)'!$T$3:$T$89,'ALL DIALOGUES(E+T+RS+RV)'!$G$3:$G$89,$A145,'ALL DIALOGUES(E+T+RS+RV)'!$Q$3:$Q$89,$B145,'ALL DIALOGUES(E+T+RS+RV)'!$R$3:$R$89,0),SUMIFS('ALL DIALOGUES(E+T+RS+RV)'!$T$3:$T$89,'ALL DIALOGUES(E+T+RS+RV)'!$G$3:$G$89,$A145,'ALL DIALOGUES(E+T+RS+RV)'!$Q$3:$Q$89,$B145,'ALL DIALOGUES(E+T+RS+RV)'!$R$3:$R$89,"&gt;0")),SUMIFS('ALL DIALOGUES(E+T+RS+RV)'!$T$3:$T$89,'ALL DIALOGUES(E+T+RS+RV)'!$G$3:$G$89,$A145,'ALL DIALOGUES(E+T+RS+RV)'!$Q$3:$Q$89,$B145,'ALL DIALOGUES(E+T+RS+RV)'!$R$3:$R$89,"&gt;0"))</f>
        <v>0</v>
      </c>
    </row>
    <row r="146" spans="1:5" x14ac:dyDescent="0.25">
      <c r="A146" s="318" t="s">
        <v>165</v>
      </c>
      <c r="B146" s="297">
        <v>7</v>
      </c>
      <c r="C146" s="297">
        <v>0</v>
      </c>
      <c r="D146" s="297" t="s">
        <v>137</v>
      </c>
      <c r="E146" s="297">
        <f>IFERROR(IF(VALUE(C146)=0,SUMIFS('ALL DIALOGUES(E+T+RS+RV)'!$T$3:$T$89,'ALL DIALOGUES(E+T+RS+RV)'!$G$3:$G$89,$A146,'ALL DIALOGUES(E+T+RS+RV)'!$Q$3:$Q$89,$B146,'ALL DIALOGUES(E+T+RS+RV)'!$R$3:$R$89,0),SUMIFS('ALL DIALOGUES(E+T+RS+RV)'!$T$3:$T$89,'ALL DIALOGUES(E+T+RS+RV)'!$G$3:$G$89,$A146,'ALL DIALOGUES(E+T+RS+RV)'!$Q$3:$Q$89,$B146,'ALL DIALOGUES(E+T+RS+RV)'!$R$3:$R$89,"&gt;0")),SUMIFS('ALL DIALOGUES(E+T+RS+RV)'!$T$3:$T$89,'ALL DIALOGUES(E+T+RS+RV)'!$G$3:$G$89,$A146,'ALL DIALOGUES(E+T+RS+RV)'!$Q$3:$Q$89,$B146,'ALL DIALOGUES(E+T+RS+RV)'!$R$3:$R$89,"&gt;0"))</f>
        <v>0</v>
      </c>
    </row>
    <row r="147" spans="1:5" x14ac:dyDescent="0.25">
      <c r="A147" s="318" t="s">
        <v>165</v>
      </c>
      <c r="B147" s="297">
        <v>7</v>
      </c>
      <c r="C147" s="297" t="s">
        <v>1937</v>
      </c>
      <c r="D147" s="297" t="s">
        <v>137</v>
      </c>
      <c r="E147" s="297">
        <f>IFERROR(IF(VALUE(C147)=0,SUMIFS('ALL DIALOGUES(E+T+RS+RV)'!$T$3:$T$89,'ALL DIALOGUES(E+T+RS+RV)'!$G$3:$G$89,$A147,'ALL DIALOGUES(E+T+RS+RV)'!$Q$3:$Q$89,$B147,'ALL DIALOGUES(E+T+RS+RV)'!$R$3:$R$89,0),SUMIFS('ALL DIALOGUES(E+T+RS+RV)'!$T$3:$T$89,'ALL DIALOGUES(E+T+RS+RV)'!$G$3:$G$89,$A147,'ALL DIALOGUES(E+T+RS+RV)'!$Q$3:$Q$89,$B147,'ALL DIALOGUES(E+T+RS+RV)'!$R$3:$R$89,"&gt;0")),SUMIFS('ALL DIALOGUES(E+T+RS+RV)'!$T$3:$T$89,'ALL DIALOGUES(E+T+RS+RV)'!$G$3:$G$89,$A147,'ALL DIALOGUES(E+T+RS+RV)'!$Q$3:$Q$89,$B147,'ALL DIALOGUES(E+T+RS+RV)'!$R$3:$R$89,"&gt;0"))</f>
        <v>0</v>
      </c>
    </row>
    <row r="148" spans="1:5" x14ac:dyDescent="0.25">
      <c r="A148" s="318" t="s">
        <v>165</v>
      </c>
      <c r="B148" s="297">
        <v>8</v>
      </c>
      <c r="C148" s="297">
        <v>0</v>
      </c>
      <c r="D148" s="297" t="s">
        <v>137</v>
      </c>
      <c r="E148" s="297">
        <f>IFERROR(IF(VALUE(C148)=0,SUMIFS('ALL DIALOGUES(E+T+RS+RV)'!$T$3:$T$89,'ALL DIALOGUES(E+T+RS+RV)'!$G$3:$G$89,$A148,'ALL DIALOGUES(E+T+RS+RV)'!$Q$3:$Q$89,$B148,'ALL DIALOGUES(E+T+RS+RV)'!$R$3:$R$89,0),SUMIFS('ALL DIALOGUES(E+T+RS+RV)'!$T$3:$T$89,'ALL DIALOGUES(E+T+RS+RV)'!$G$3:$G$89,$A148,'ALL DIALOGUES(E+T+RS+RV)'!$Q$3:$Q$89,$B148,'ALL DIALOGUES(E+T+RS+RV)'!$R$3:$R$89,"&gt;0")),SUMIFS('ALL DIALOGUES(E+T+RS+RV)'!$T$3:$T$89,'ALL DIALOGUES(E+T+RS+RV)'!$G$3:$G$89,$A148,'ALL DIALOGUES(E+T+RS+RV)'!$Q$3:$Q$89,$B148,'ALL DIALOGUES(E+T+RS+RV)'!$R$3:$R$89,"&gt;0"))</f>
        <v>0</v>
      </c>
    </row>
    <row r="149" spans="1:5" x14ac:dyDescent="0.25">
      <c r="A149" s="584" t="s">
        <v>162</v>
      </c>
      <c r="B149" s="297">
        <v>1</v>
      </c>
      <c r="C149" s="297">
        <v>0</v>
      </c>
      <c r="D149" s="297" t="s">
        <v>1068</v>
      </c>
      <c r="E149" s="297">
        <f>IFERROR(IF(VALUE(C149)=0,SUMIFS('ALL DIALOGUES(E+T+RS+RV)'!$T$3:$T$89,'ALL DIALOGUES(E+T+RS+RV)'!$G$3:$G$89,$A149,'ALL DIALOGUES(E+T+RS+RV)'!$Q$3:$Q$89,$B149,'ALL DIALOGUES(E+T+RS+RV)'!$R$3:$R$89,0),SUMIFS('ALL DIALOGUES(E+T+RS+RV)'!$T$3:$T$89,'ALL DIALOGUES(E+T+RS+RV)'!$G$3:$G$89,$A149,'ALL DIALOGUES(E+T+RS+RV)'!$Q$3:$Q$89,$B149,'ALL DIALOGUES(E+T+RS+RV)'!$R$3:$R$89,"&gt;0")),SUMIFS('ALL DIALOGUES(E+T+RS+RV)'!$T$3:$T$89,'ALL DIALOGUES(E+T+RS+RV)'!$G$3:$G$89,$A149,'ALL DIALOGUES(E+T+RS+RV)'!$Q$3:$Q$89,$B149,'ALL DIALOGUES(E+T+RS+RV)'!$R$3:$R$89,"&gt;0"))</f>
        <v>0</v>
      </c>
    </row>
    <row r="150" spans="1:5" x14ac:dyDescent="0.25">
      <c r="A150" s="584" t="s">
        <v>162</v>
      </c>
      <c r="B150" s="452">
        <v>1</v>
      </c>
      <c r="C150" s="452" t="s">
        <v>1937</v>
      </c>
      <c r="D150" s="589" t="s">
        <v>1068</v>
      </c>
      <c r="E150" s="589">
        <f>IFERROR(IF(VALUE(C150)=0,SUMIFS('ALL DIALOGUES(E+T+RS+RV)'!$T$3:$T$89,'ALL DIALOGUES(E+T+RS+RV)'!$G$3:$G$89,$A150,'ALL DIALOGUES(E+T+RS+RV)'!$Q$3:$Q$89,$B150,'ALL DIALOGUES(E+T+RS+RV)'!$R$3:$R$89,0),SUMIFS('ALL DIALOGUES(E+T+RS+RV)'!$T$3:$T$89,'ALL DIALOGUES(E+T+RS+RV)'!$G$3:$G$89,$A150,'ALL DIALOGUES(E+T+RS+RV)'!$Q$3:$Q$89,$B150,'ALL DIALOGUES(E+T+RS+RV)'!$R$3:$R$89,"&gt;0")),SUMIFS('ALL DIALOGUES(E+T+RS+RV)'!$T$3:$T$89,'ALL DIALOGUES(E+T+RS+RV)'!$G$3:$G$89,$A150,'ALL DIALOGUES(E+T+RS+RV)'!$Q$3:$Q$89,$B150,'ALL DIALOGUES(E+T+RS+RV)'!$R$3:$R$89,"&gt;0"))</f>
        <v>0</v>
      </c>
    </row>
    <row r="151" spans="1:5" ht="16.5" thickBot="1" x14ac:dyDescent="0.3">
      <c r="A151" s="344" t="s">
        <v>164</v>
      </c>
      <c r="B151" s="464">
        <v>1</v>
      </c>
      <c r="C151" s="464">
        <v>0</v>
      </c>
      <c r="D151" s="454" t="s">
        <v>137</v>
      </c>
      <c r="E151" s="596">
        <f>IFERROR(IF(VALUE(C151)=0,SUMIFS('ALL DIALOGUES(E+T+RS+RV)'!$T$3:$T$89,'ALL DIALOGUES(E+T+RS+RV)'!$G$3:$G$89,$A151,'ALL DIALOGUES(E+T+RS+RV)'!$Q$3:$Q$89,$B151,'ALL DIALOGUES(E+T+RS+RV)'!$R$3:$R$89,0),SUMIFS('ALL DIALOGUES(E+T+RS+RV)'!$T$3:$T$89,'ALL DIALOGUES(E+T+RS+RV)'!$G$3:$G$89,$A151,'ALL DIALOGUES(E+T+RS+RV)'!$Q$3:$Q$89,$B151,'ALL DIALOGUES(E+T+RS+RV)'!$R$3:$R$89,"&gt;0")),SUMIFS('ALL DIALOGUES(E+T+RS+RV)'!$T$3:$T$89,'ALL DIALOGUES(E+T+RS+RV)'!$G$3:$G$89,$A151,'ALL DIALOGUES(E+T+RS+RV)'!$Q$3:$Q$89,$B151,'ALL DIALOGUES(E+T+RS+RV)'!$R$3:$R$89,"&gt;0"))</f>
        <v>0</v>
      </c>
    </row>
    <row r="152" spans="1:5" x14ac:dyDescent="0.25">
      <c r="A152" s="384" t="s">
        <v>164</v>
      </c>
      <c r="B152" s="420">
        <v>1</v>
      </c>
      <c r="C152" s="420" t="s">
        <v>1937</v>
      </c>
      <c r="D152" s="448" t="s">
        <v>137</v>
      </c>
      <c r="E152" s="449">
        <f>IFERROR(IF(VALUE(C152)=0,SUMIFS('ALL DIALOGUES(E+T+RS+RV)'!$T$3:$T$89,'ALL DIALOGUES(E+T+RS+RV)'!$G$3:$G$89,$A152,'ALL DIALOGUES(E+T+RS+RV)'!$Q$3:$Q$89,$B152,'ALL DIALOGUES(E+T+RS+RV)'!$R$3:$R$89,0),SUMIFS('ALL DIALOGUES(E+T+RS+RV)'!$T$3:$T$89,'ALL DIALOGUES(E+T+RS+RV)'!$G$3:$G$89,$A152,'ALL DIALOGUES(E+T+RS+RV)'!$Q$3:$Q$89,$B152,'ALL DIALOGUES(E+T+RS+RV)'!$R$3:$R$89,"&gt;0")),SUMIFS('ALL DIALOGUES(E+T+RS+RV)'!$T$3:$T$89,'ALL DIALOGUES(E+T+RS+RV)'!$G$3:$G$89,$A152,'ALL DIALOGUES(E+T+RS+RV)'!$Q$3:$Q$89,$B152,'ALL DIALOGUES(E+T+RS+RV)'!$R$3:$R$89,"&gt;0"))</f>
        <v>0</v>
      </c>
    </row>
    <row r="153" spans="1:5" x14ac:dyDescent="0.25">
      <c r="A153" s="384" t="s">
        <v>164</v>
      </c>
      <c r="B153" s="297">
        <v>2</v>
      </c>
      <c r="C153" s="297">
        <v>0</v>
      </c>
      <c r="D153" s="451" t="s">
        <v>137</v>
      </c>
      <c r="E153" s="452">
        <f>IFERROR(IF(VALUE(C153)=0,SUMIFS('ALL DIALOGUES(E+T+RS+RV)'!$T$3:$T$89,'ALL DIALOGUES(E+T+RS+RV)'!$G$3:$G$89,$A153,'ALL DIALOGUES(E+T+RS+RV)'!$Q$3:$Q$89,$B153,'ALL DIALOGUES(E+T+RS+RV)'!$R$3:$R$89,0),SUMIFS('ALL DIALOGUES(E+T+RS+RV)'!$T$3:$T$89,'ALL DIALOGUES(E+T+RS+RV)'!$G$3:$G$89,$A153,'ALL DIALOGUES(E+T+RS+RV)'!$Q$3:$Q$89,$B153,'ALL DIALOGUES(E+T+RS+RV)'!$R$3:$R$89,"&gt;0")),SUMIFS('ALL DIALOGUES(E+T+RS+RV)'!$T$3:$T$89,'ALL DIALOGUES(E+T+RS+RV)'!$G$3:$G$89,$A153,'ALL DIALOGUES(E+T+RS+RV)'!$Q$3:$Q$89,$B153,'ALL DIALOGUES(E+T+RS+RV)'!$R$3:$R$89,"&gt;0"))</f>
        <v>0</v>
      </c>
    </row>
    <row r="154" spans="1:5" x14ac:dyDescent="0.25">
      <c r="A154" s="384" t="s">
        <v>164</v>
      </c>
      <c r="B154" s="297">
        <v>2</v>
      </c>
      <c r="C154" s="297" t="s">
        <v>1937</v>
      </c>
      <c r="D154" s="451" t="s">
        <v>137</v>
      </c>
      <c r="E154" s="452">
        <f>IFERROR(IF(VALUE(C154)=0,SUMIFS('ALL DIALOGUES(E+T+RS+RV)'!$T$3:$T$89,'ALL DIALOGUES(E+T+RS+RV)'!$G$3:$G$89,$A154,'ALL DIALOGUES(E+T+RS+RV)'!$Q$3:$Q$89,$B154,'ALL DIALOGUES(E+T+RS+RV)'!$R$3:$R$89,0),SUMIFS('ALL DIALOGUES(E+T+RS+RV)'!$T$3:$T$89,'ALL DIALOGUES(E+T+RS+RV)'!$G$3:$G$89,$A154,'ALL DIALOGUES(E+T+RS+RV)'!$Q$3:$Q$89,$B154,'ALL DIALOGUES(E+T+RS+RV)'!$R$3:$R$89,"&gt;0")),SUMIFS('ALL DIALOGUES(E+T+RS+RV)'!$T$3:$T$89,'ALL DIALOGUES(E+T+RS+RV)'!$G$3:$G$89,$A154,'ALL DIALOGUES(E+T+RS+RV)'!$Q$3:$Q$89,$B154,'ALL DIALOGUES(E+T+RS+RV)'!$R$3:$R$89,"&gt;0"))</f>
        <v>0</v>
      </c>
    </row>
    <row r="155" spans="1:5" x14ac:dyDescent="0.25">
      <c r="A155" s="384" t="s">
        <v>164</v>
      </c>
      <c r="B155" s="297">
        <v>3</v>
      </c>
      <c r="C155" s="297">
        <v>0</v>
      </c>
      <c r="D155" s="451" t="s">
        <v>137</v>
      </c>
      <c r="E155" s="452">
        <f>IFERROR(IF(VALUE(C155)=0,SUMIFS('ALL DIALOGUES(E+T+RS+RV)'!$T$3:$T$89,'ALL DIALOGUES(E+T+RS+RV)'!$G$3:$G$89,$A155,'ALL DIALOGUES(E+T+RS+RV)'!$Q$3:$Q$89,$B155,'ALL DIALOGUES(E+T+RS+RV)'!$R$3:$R$89,0),SUMIFS('ALL DIALOGUES(E+T+RS+RV)'!$T$3:$T$89,'ALL DIALOGUES(E+T+RS+RV)'!$G$3:$G$89,$A155,'ALL DIALOGUES(E+T+RS+RV)'!$Q$3:$Q$89,$B155,'ALL DIALOGUES(E+T+RS+RV)'!$R$3:$R$89,"&gt;0")),SUMIFS('ALL DIALOGUES(E+T+RS+RV)'!$T$3:$T$89,'ALL DIALOGUES(E+T+RS+RV)'!$G$3:$G$89,$A155,'ALL DIALOGUES(E+T+RS+RV)'!$Q$3:$Q$89,$B155,'ALL DIALOGUES(E+T+RS+RV)'!$R$3:$R$89,"&gt;0"))</f>
        <v>0</v>
      </c>
    </row>
    <row r="156" spans="1:5" x14ac:dyDescent="0.25">
      <c r="A156" s="384" t="s">
        <v>164</v>
      </c>
      <c r="B156" s="297">
        <v>3</v>
      </c>
      <c r="C156" s="297" t="s">
        <v>1937</v>
      </c>
      <c r="D156" s="451" t="s">
        <v>137</v>
      </c>
      <c r="E156" s="452">
        <f>IFERROR(IF(VALUE(C156)=0,SUMIFS('ALL DIALOGUES(E+T+RS+RV)'!$T$3:$T$89,'ALL DIALOGUES(E+T+RS+RV)'!$G$3:$G$89,$A156,'ALL DIALOGUES(E+T+RS+RV)'!$Q$3:$Q$89,$B156,'ALL DIALOGUES(E+T+RS+RV)'!$R$3:$R$89,0),SUMIFS('ALL DIALOGUES(E+T+RS+RV)'!$T$3:$T$89,'ALL DIALOGUES(E+T+RS+RV)'!$G$3:$G$89,$A156,'ALL DIALOGUES(E+T+RS+RV)'!$Q$3:$Q$89,$B156,'ALL DIALOGUES(E+T+RS+RV)'!$R$3:$R$89,"&gt;0")),SUMIFS('ALL DIALOGUES(E+T+RS+RV)'!$T$3:$T$89,'ALL DIALOGUES(E+T+RS+RV)'!$G$3:$G$89,$A156,'ALL DIALOGUES(E+T+RS+RV)'!$Q$3:$Q$89,$B156,'ALL DIALOGUES(E+T+RS+RV)'!$R$3:$R$89,"&gt;0"))</f>
        <v>0</v>
      </c>
    </row>
    <row r="157" spans="1:5" x14ac:dyDescent="0.25">
      <c r="A157" s="384" t="s">
        <v>164</v>
      </c>
      <c r="B157" s="297">
        <v>4</v>
      </c>
      <c r="C157" s="297">
        <v>0</v>
      </c>
      <c r="D157" s="451" t="s">
        <v>137</v>
      </c>
      <c r="E157" s="452">
        <f>IFERROR(IF(VALUE(C157)=0,SUMIFS('ALL DIALOGUES(E+T+RS+RV)'!$T$3:$T$89,'ALL DIALOGUES(E+T+RS+RV)'!$G$3:$G$89,$A157,'ALL DIALOGUES(E+T+RS+RV)'!$Q$3:$Q$89,$B157,'ALL DIALOGUES(E+T+RS+RV)'!$R$3:$R$89,0),SUMIFS('ALL DIALOGUES(E+T+RS+RV)'!$T$3:$T$89,'ALL DIALOGUES(E+T+RS+RV)'!$G$3:$G$89,$A157,'ALL DIALOGUES(E+T+RS+RV)'!$Q$3:$Q$89,$B157,'ALL DIALOGUES(E+T+RS+RV)'!$R$3:$R$89,"&gt;0")),SUMIFS('ALL DIALOGUES(E+T+RS+RV)'!$T$3:$T$89,'ALL DIALOGUES(E+T+RS+RV)'!$G$3:$G$89,$A157,'ALL DIALOGUES(E+T+RS+RV)'!$Q$3:$Q$89,$B157,'ALL DIALOGUES(E+T+RS+RV)'!$R$3:$R$89,"&gt;0"))</f>
        <v>0</v>
      </c>
    </row>
    <row r="158" spans="1:5" x14ac:dyDescent="0.25">
      <c r="A158" s="384" t="s">
        <v>164</v>
      </c>
      <c r="B158" s="297">
        <v>4</v>
      </c>
      <c r="C158" s="297" t="s">
        <v>1937</v>
      </c>
      <c r="D158" s="451" t="s">
        <v>137</v>
      </c>
      <c r="E158" s="452">
        <f>IFERROR(IF(VALUE(C158)=0,SUMIFS('ALL DIALOGUES(E+T+RS+RV)'!$T$3:$T$89,'ALL DIALOGUES(E+T+RS+RV)'!$G$3:$G$89,$A158,'ALL DIALOGUES(E+T+RS+RV)'!$Q$3:$Q$89,$B158,'ALL DIALOGUES(E+T+RS+RV)'!$R$3:$R$89,0),SUMIFS('ALL DIALOGUES(E+T+RS+RV)'!$T$3:$T$89,'ALL DIALOGUES(E+T+RS+RV)'!$G$3:$G$89,$A158,'ALL DIALOGUES(E+T+RS+RV)'!$Q$3:$Q$89,$B158,'ALL DIALOGUES(E+T+RS+RV)'!$R$3:$R$89,"&gt;0")),SUMIFS('ALL DIALOGUES(E+T+RS+RV)'!$T$3:$T$89,'ALL DIALOGUES(E+T+RS+RV)'!$G$3:$G$89,$A158,'ALL DIALOGUES(E+T+RS+RV)'!$Q$3:$Q$89,$B158,'ALL DIALOGUES(E+T+RS+RV)'!$R$3:$R$89,"&gt;0"))</f>
        <v>0</v>
      </c>
    </row>
    <row r="159" spans="1:5" x14ac:dyDescent="0.25">
      <c r="A159" s="384" t="s">
        <v>164</v>
      </c>
      <c r="B159" s="297">
        <v>5</v>
      </c>
      <c r="C159" s="297">
        <v>0</v>
      </c>
      <c r="D159" s="451" t="s">
        <v>137</v>
      </c>
      <c r="E159" s="452">
        <f>IFERROR(IF(VALUE(C159)=0,SUMIFS('ALL DIALOGUES(E+T+RS+RV)'!$T$3:$T$89,'ALL DIALOGUES(E+T+RS+RV)'!$G$3:$G$89,$A159,'ALL DIALOGUES(E+T+RS+RV)'!$Q$3:$Q$89,$B159,'ALL DIALOGUES(E+T+RS+RV)'!$R$3:$R$89,0),SUMIFS('ALL DIALOGUES(E+T+RS+RV)'!$T$3:$T$89,'ALL DIALOGUES(E+T+RS+RV)'!$G$3:$G$89,$A159,'ALL DIALOGUES(E+T+RS+RV)'!$Q$3:$Q$89,$B159,'ALL DIALOGUES(E+T+RS+RV)'!$R$3:$R$89,"&gt;0")),SUMIFS('ALL DIALOGUES(E+T+RS+RV)'!$T$3:$T$89,'ALL DIALOGUES(E+T+RS+RV)'!$G$3:$G$89,$A159,'ALL DIALOGUES(E+T+RS+RV)'!$Q$3:$Q$89,$B159,'ALL DIALOGUES(E+T+RS+RV)'!$R$3:$R$89,"&gt;0"))</f>
        <v>0</v>
      </c>
    </row>
    <row r="160" spans="1:5" x14ac:dyDescent="0.25">
      <c r="A160" s="384" t="s">
        <v>164</v>
      </c>
      <c r="B160" s="297">
        <v>5</v>
      </c>
      <c r="C160" s="297" t="s">
        <v>1937</v>
      </c>
      <c r="D160" s="451" t="s">
        <v>137</v>
      </c>
      <c r="E160" s="452">
        <f>IFERROR(IF(VALUE(C160)=0,SUMIFS('ALL DIALOGUES(E+T+RS+RV)'!$T$3:$T$89,'ALL DIALOGUES(E+T+RS+RV)'!$G$3:$G$89,$A160,'ALL DIALOGUES(E+T+RS+RV)'!$Q$3:$Q$89,$B160,'ALL DIALOGUES(E+T+RS+RV)'!$R$3:$R$89,0),SUMIFS('ALL DIALOGUES(E+T+RS+RV)'!$T$3:$T$89,'ALL DIALOGUES(E+T+RS+RV)'!$G$3:$G$89,$A160,'ALL DIALOGUES(E+T+RS+RV)'!$Q$3:$Q$89,$B160,'ALL DIALOGUES(E+T+RS+RV)'!$R$3:$R$89,"&gt;0")),SUMIFS('ALL DIALOGUES(E+T+RS+RV)'!$T$3:$T$89,'ALL DIALOGUES(E+T+RS+RV)'!$G$3:$G$89,$A160,'ALL DIALOGUES(E+T+RS+RV)'!$Q$3:$Q$89,$B160,'ALL DIALOGUES(E+T+RS+RV)'!$R$3:$R$89,"&gt;0"))</f>
        <v>0</v>
      </c>
    </row>
    <row r="161" spans="1:5" x14ac:dyDescent="0.25">
      <c r="A161" s="384" t="s">
        <v>164</v>
      </c>
      <c r="B161" s="297">
        <v>6</v>
      </c>
      <c r="C161" s="297">
        <v>0</v>
      </c>
      <c r="D161" s="451" t="s">
        <v>137</v>
      </c>
      <c r="E161" s="452">
        <f>IFERROR(IF(VALUE(C161)=0,SUMIFS('ALL DIALOGUES(E+T+RS+RV)'!$T$3:$T$89,'ALL DIALOGUES(E+T+RS+RV)'!$G$3:$G$89,$A161,'ALL DIALOGUES(E+T+RS+RV)'!$Q$3:$Q$89,$B161,'ALL DIALOGUES(E+T+RS+RV)'!$R$3:$R$89,0),SUMIFS('ALL DIALOGUES(E+T+RS+RV)'!$T$3:$T$89,'ALL DIALOGUES(E+T+RS+RV)'!$G$3:$G$89,$A161,'ALL DIALOGUES(E+T+RS+RV)'!$Q$3:$Q$89,$B161,'ALL DIALOGUES(E+T+RS+RV)'!$R$3:$R$89,"&gt;0")),SUMIFS('ALL DIALOGUES(E+T+RS+RV)'!$T$3:$T$89,'ALL DIALOGUES(E+T+RS+RV)'!$G$3:$G$89,$A161,'ALL DIALOGUES(E+T+RS+RV)'!$Q$3:$Q$89,$B161,'ALL DIALOGUES(E+T+RS+RV)'!$R$3:$R$89,"&gt;0"))</f>
        <v>0</v>
      </c>
    </row>
    <row r="162" spans="1:5" x14ac:dyDescent="0.25">
      <c r="A162" s="384" t="s">
        <v>164</v>
      </c>
      <c r="B162" s="297">
        <v>6</v>
      </c>
      <c r="C162" s="297" t="s">
        <v>1937</v>
      </c>
      <c r="D162" s="451" t="s">
        <v>137</v>
      </c>
      <c r="E162" s="452">
        <f>IFERROR(IF(VALUE(C162)=0,SUMIFS('ALL DIALOGUES(E+T+RS+RV)'!$T$3:$T$89,'ALL DIALOGUES(E+T+RS+RV)'!$G$3:$G$89,$A162,'ALL DIALOGUES(E+T+RS+RV)'!$Q$3:$Q$89,$B162,'ALL DIALOGUES(E+T+RS+RV)'!$R$3:$R$89,0),SUMIFS('ALL DIALOGUES(E+T+RS+RV)'!$T$3:$T$89,'ALL DIALOGUES(E+T+RS+RV)'!$G$3:$G$89,$A162,'ALL DIALOGUES(E+T+RS+RV)'!$Q$3:$Q$89,$B162,'ALL DIALOGUES(E+T+RS+RV)'!$R$3:$R$89,"&gt;0")),SUMIFS('ALL DIALOGUES(E+T+RS+RV)'!$T$3:$T$89,'ALL DIALOGUES(E+T+RS+RV)'!$G$3:$G$89,$A162,'ALL DIALOGUES(E+T+RS+RV)'!$Q$3:$Q$89,$B162,'ALL DIALOGUES(E+T+RS+RV)'!$R$3:$R$89,"&gt;0"))</f>
        <v>0</v>
      </c>
    </row>
    <row r="163" spans="1:5" ht="16.5" thickBot="1" x14ac:dyDescent="0.3">
      <c r="A163" s="428" t="s">
        <v>164</v>
      </c>
      <c r="B163" s="301">
        <v>7</v>
      </c>
      <c r="C163" s="301">
        <v>0</v>
      </c>
      <c r="D163" s="454" t="s">
        <v>137</v>
      </c>
      <c r="E163" s="455">
        <f>IFERROR(IF(VALUE(C163)=0,SUMIFS('ALL DIALOGUES(E+T+RS+RV)'!$T$3:$T$89,'ALL DIALOGUES(E+T+RS+RV)'!$G$3:$G$89,$A163,'ALL DIALOGUES(E+T+RS+RV)'!$Q$3:$Q$89,$B163,'ALL DIALOGUES(E+T+RS+RV)'!$R$3:$R$89,0),SUMIFS('ALL DIALOGUES(E+T+RS+RV)'!$T$3:$T$89,'ALL DIALOGUES(E+T+RS+RV)'!$G$3:$G$89,$A163,'ALL DIALOGUES(E+T+RS+RV)'!$Q$3:$Q$89,$B163,'ALL DIALOGUES(E+T+RS+RV)'!$R$3:$R$89,"&gt;0")),SUMIFS('ALL DIALOGUES(E+T+RS+RV)'!$T$3:$T$89,'ALL DIALOGUES(E+T+RS+RV)'!$G$3:$G$89,$A163,'ALL DIALOGUES(E+T+RS+RV)'!$Q$3:$Q$89,$B163,'ALL DIALOGUES(E+T+RS+RV)'!$R$3:$R$89,"&gt;0"))</f>
        <v>0</v>
      </c>
    </row>
    <row r="164" spans="1:5" x14ac:dyDescent="0.25">
      <c r="A164" s="382" t="s">
        <v>164</v>
      </c>
      <c r="B164" s="420">
        <v>7</v>
      </c>
      <c r="C164" s="420" t="s">
        <v>1937</v>
      </c>
      <c r="D164" s="448" t="s">
        <v>137</v>
      </c>
      <c r="E164" s="449">
        <f>IFERROR(IF(VALUE(C164)=0,SUMIFS('ALL DIALOGUES(E+T+RS+RV)'!$T$3:$T$89,'ALL DIALOGUES(E+T+RS+RV)'!$G$3:$G$89,$A164,'ALL DIALOGUES(E+T+RS+RV)'!$Q$3:$Q$89,$B164,'ALL DIALOGUES(E+T+RS+RV)'!$R$3:$R$89,0),SUMIFS('ALL DIALOGUES(E+T+RS+RV)'!$T$3:$T$89,'ALL DIALOGUES(E+T+RS+RV)'!$G$3:$G$89,$A164,'ALL DIALOGUES(E+T+RS+RV)'!$Q$3:$Q$89,$B164,'ALL DIALOGUES(E+T+RS+RV)'!$R$3:$R$89,"&gt;0")),SUMIFS('ALL DIALOGUES(E+T+RS+RV)'!$T$3:$T$89,'ALL DIALOGUES(E+T+RS+RV)'!$G$3:$G$89,$A164,'ALL DIALOGUES(E+T+RS+RV)'!$Q$3:$Q$89,$B164,'ALL DIALOGUES(E+T+RS+RV)'!$R$3:$R$89,"&gt;0"))</f>
        <v>0</v>
      </c>
    </row>
    <row r="165" spans="1:5" x14ac:dyDescent="0.25">
      <c r="A165" s="429" t="s">
        <v>164</v>
      </c>
      <c r="B165" s="297">
        <v>8</v>
      </c>
      <c r="C165" s="297">
        <v>0</v>
      </c>
      <c r="D165" s="451" t="s">
        <v>137</v>
      </c>
      <c r="E165" s="452">
        <f>IFERROR(IF(VALUE(C165)=0,SUMIFS('ALL DIALOGUES(E+T+RS+RV)'!$T$3:$T$89,'ALL DIALOGUES(E+T+RS+RV)'!$G$3:$G$89,$A165,'ALL DIALOGUES(E+T+RS+RV)'!$Q$3:$Q$89,$B165,'ALL DIALOGUES(E+T+RS+RV)'!$R$3:$R$89,0),SUMIFS('ALL DIALOGUES(E+T+RS+RV)'!$T$3:$T$89,'ALL DIALOGUES(E+T+RS+RV)'!$G$3:$G$89,$A165,'ALL DIALOGUES(E+T+RS+RV)'!$Q$3:$Q$89,$B165,'ALL DIALOGUES(E+T+RS+RV)'!$R$3:$R$89,"&gt;0")),SUMIFS('ALL DIALOGUES(E+T+RS+RV)'!$T$3:$T$89,'ALL DIALOGUES(E+T+RS+RV)'!$G$3:$G$89,$A165,'ALL DIALOGUES(E+T+RS+RV)'!$Q$3:$Q$89,$B165,'ALL DIALOGUES(E+T+RS+RV)'!$R$3:$R$89,"&gt;0"))</f>
        <v>0</v>
      </c>
    </row>
    <row r="166" spans="1:5" x14ac:dyDescent="0.25">
      <c r="A166" s="429" t="s">
        <v>164</v>
      </c>
      <c r="B166" s="297">
        <v>8</v>
      </c>
      <c r="C166" s="297" t="s">
        <v>1937</v>
      </c>
      <c r="D166" s="451" t="s">
        <v>137</v>
      </c>
      <c r="E166" s="452">
        <f>IFERROR(IF(VALUE(C166)=0,SUMIFS('ALL DIALOGUES(E+T+RS+RV)'!$T$3:$T$89,'ALL DIALOGUES(E+T+RS+RV)'!$G$3:$G$89,$A166,'ALL DIALOGUES(E+T+RS+RV)'!$Q$3:$Q$89,$B166,'ALL DIALOGUES(E+T+RS+RV)'!$R$3:$R$89,0),SUMIFS('ALL DIALOGUES(E+T+RS+RV)'!$T$3:$T$89,'ALL DIALOGUES(E+T+RS+RV)'!$G$3:$G$89,$A166,'ALL DIALOGUES(E+T+RS+RV)'!$Q$3:$Q$89,$B166,'ALL DIALOGUES(E+T+RS+RV)'!$R$3:$R$89,"&gt;0")),SUMIFS('ALL DIALOGUES(E+T+RS+RV)'!$T$3:$T$89,'ALL DIALOGUES(E+T+RS+RV)'!$G$3:$G$89,$A166,'ALL DIALOGUES(E+T+RS+RV)'!$Q$3:$Q$89,$B166,'ALL DIALOGUES(E+T+RS+RV)'!$R$3:$R$89,"&gt;0"))</f>
        <v>0</v>
      </c>
    </row>
    <row r="167" spans="1:5" x14ac:dyDescent="0.25">
      <c r="A167" s="429" t="s">
        <v>164</v>
      </c>
      <c r="B167" s="297">
        <v>9</v>
      </c>
      <c r="C167" s="297">
        <v>0</v>
      </c>
      <c r="D167" s="451" t="s">
        <v>137</v>
      </c>
      <c r="E167" s="452">
        <f>IFERROR(IF(VALUE(C167)=0,SUMIFS('ALL DIALOGUES(E+T+RS+RV)'!$T$3:$T$89,'ALL DIALOGUES(E+T+RS+RV)'!$G$3:$G$89,$A167,'ALL DIALOGUES(E+T+RS+RV)'!$Q$3:$Q$89,$B167,'ALL DIALOGUES(E+T+RS+RV)'!$R$3:$R$89,0),SUMIFS('ALL DIALOGUES(E+T+RS+RV)'!$T$3:$T$89,'ALL DIALOGUES(E+T+RS+RV)'!$G$3:$G$89,$A167,'ALL DIALOGUES(E+T+RS+RV)'!$Q$3:$Q$89,$B167,'ALL DIALOGUES(E+T+RS+RV)'!$R$3:$R$89,"&gt;0")),SUMIFS('ALL DIALOGUES(E+T+RS+RV)'!$T$3:$T$89,'ALL DIALOGUES(E+T+RS+RV)'!$G$3:$G$89,$A167,'ALL DIALOGUES(E+T+RS+RV)'!$Q$3:$Q$89,$B167,'ALL DIALOGUES(E+T+RS+RV)'!$R$3:$R$89,"&gt;0"))</f>
        <v>0</v>
      </c>
    </row>
    <row r="168" spans="1:5" x14ac:dyDescent="0.25">
      <c r="A168" s="429" t="s">
        <v>1391</v>
      </c>
      <c r="B168" s="297">
        <v>1</v>
      </c>
      <c r="C168" s="297">
        <v>0</v>
      </c>
      <c r="D168" s="451" t="s">
        <v>137</v>
      </c>
      <c r="E168" s="452">
        <f>IFERROR(IF(VALUE(C168)=0,SUMIFS('ALL DIALOGUES(E+T+RS+RV)'!$T$3:$T$89,'ALL DIALOGUES(E+T+RS+RV)'!$G$3:$G$89,$A168,'ALL DIALOGUES(E+T+RS+RV)'!$Q$3:$Q$89,$B168,'ALL DIALOGUES(E+T+RS+RV)'!$R$3:$R$89,0),SUMIFS('ALL DIALOGUES(E+T+RS+RV)'!$T$3:$T$89,'ALL DIALOGUES(E+T+RS+RV)'!$G$3:$G$89,$A168,'ALL DIALOGUES(E+T+RS+RV)'!$Q$3:$Q$89,$B168,'ALL DIALOGUES(E+T+RS+RV)'!$R$3:$R$89,"&gt;0")),SUMIFS('ALL DIALOGUES(E+T+RS+RV)'!$T$3:$T$89,'ALL DIALOGUES(E+T+RS+RV)'!$G$3:$G$89,$A168,'ALL DIALOGUES(E+T+RS+RV)'!$Q$3:$Q$89,$B168,'ALL DIALOGUES(E+T+RS+RV)'!$R$3:$R$89,"&gt;0"))</f>
        <v>0</v>
      </c>
    </row>
    <row r="169" spans="1:5" x14ac:dyDescent="0.25">
      <c r="A169" s="429" t="s">
        <v>1391</v>
      </c>
      <c r="B169" s="297">
        <v>1</v>
      </c>
      <c r="C169" s="297" t="s">
        <v>1937</v>
      </c>
      <c r="D169" s="451" t="s">
        <v>137</v>
      </c>
      <c r="E169" s="452">
        <f>IFERROR(IF(VALUE(C169)=0,SUMIFS('ALL DIALOGUES(E+T+RS+RV)'!$T$3:$T$89,'ALL DIALOGUES(E+T+RS+RV)'!$G$3:$G$89,$A169,'ALL DIALOGUES(E+T+RS+RV)'!$Q$3:$Q$89,$B169,'ALL DIALOGUES(E+T+RS+RV)'!$R$3:$R$89,0),SUMIFS('ALL DIALOGUES(E+T+RS+RV)'!$T$3:$T$89,'ALL DIALOGUES(E+T+RS+RV)'!$G$3:$G$89,$A169,'ALL DIALOGUES(E+T+RS+RV)'!$Q$3:$Q$89,$B169,'ALL DIALOGUES(E+T+RS+RV)'!$R$3:$R$89,"&gt;0")),SUMIFS('ALL DIALOGUES(E+T+RS+RV)'!$T$3:$T$89,'ALL DIALOGUES(E+T+RS+RV)'!$G$3:$G$89,$A169,'ALL DIALOGUES(E+T+RS+RV)'!$Q$3:$Q$89,$B169,'ALL DIALOGUES(E+T+RS+RV)'!$R$3:$R$89,"&gt;0"))</f>
        <v>0</v>
      </c>
    </row>
    <row r="170" spans="1:5" x14ac:dyDescent="0.25">
      <c r="A170" s="429" t="s">
        <v>1391</v>
      </c>
      <c r="B170" s="297">
        <v>2</v>
      </c>
      <c r="C170" s="297">
        <v>0</v>
      </c>
      <c r="D170" s="451" t="s">
        <v>137</v>
      </c>
      <c r="E170" s="452">
        <f>IFERROR(IF(VALUE(C170)=0,SUMIFS('ALL DIALOGUES(E+T+RS+RV)'!$T$3:$T$89,'ALL DIALOGUES(E+T+RS+RV)'!$G$3:$G$89,$A170,'ALL DIALOGUES(E+T+RS+RV)'!$Q$3:$Q$89,$B170,'ALL DIALOGUES(E+T+RS+RV)'!$R$3:$R$89,0),SUMIFS('ALL DIALOGUES(E+T+RS+RV)'!$T$3:$T$89,'ALL DIALOGUES(E+T+RS+RV)'!$G$3:$G$89,$A170,'ALL DIALOGUES(E+T+RS+RV)'!$Q$3:$Q$89,$B170,'ALL DIALOGUES(E+T+RS+RV)'!$R$3:$R$89,"&gt;0")),SUMIFS('ALL DIALOGUES(E+T+RS+RV)'!$T$3:$T$89,'ALL DIALOGUES(E+T+RS+RV)'!$G$3:$G$89,$A170,'ALL DIALOGUES(E+T+RS+RV)'!$Q$3:$Q$89,$B170,'ALL DIALOGUES(E+T+RS+RV)'!$R$3:$R$89,"&gt;0"))</f>
        <v>0</v>
      </c>
    </row>
    <row r="171" spans="1:5" x14ac:dyDescent="0.25">
      <c r="A171" s="429" t="s">
        <v>170</v>
      </c>
      <c r="B171" s="231">
        <v>1</v>
      </c>
      <c r="C171" s="231">
        <v>0</v>
      </c>
      <c r="D171" s="451" t="s">
        <v>137</v>
      </c>
      <c r="E171" s="452">
        <f>IFERROR(IF(VALUE(C171)=0,SUMIFS('ALL DIALOGUES(E+T+RS+RV)'!$T$3:$T$89,'ALL DIALOGUES(E+T+RS+RV)'!$G$3:$G$89,$A171,'ALL DIALOGUES(E+T+RS+RV)'!$Q$3:$Q$89,$B171,'ALL DIALOGUES(E+T+RS+RV)'!$R$3:$R$89,0),SUMIFS('ALL DIALOGUES(E+T+RS+RV)'!$T$3:$T$89,'ALL DIALOGUES(E+T+RS+RV)'!$G$3:$G$89,$A171,'ALL DIALOGUES(E+T+RS+RV)'!$Q$3:$Q$89,$B171,'ALL DIALOGUES(E+T+RS+RV)'!$R$3:$R$89,"&gt;0")),SUMIFS('ALL DIALOGUES(E+T+RS+RV)'!$T$3:$T$89,'ALL DIALOGUES(E+T+RS+RV)'!$G$3:$G$89,$A171,'ALL DIALOGUES(E+T+RS+RV)'!$Q$3:$Q$89,$B171,'ALL DIALOGUES(E+T+RS+RV)'!$R$3:$R$89,"&gt;0"))</f>
        <v>0</v>
      </c>
    </row>
    <row r="172" spans="1:5" x14ac:dyDescent="0.25">
      <c r="A172" s="429" t="s">
        <v>170</v>
      </c>
      <c r="B172" s="231">
        <v>1</v>
      </c>
      <c r="C172" s="231" t="s">
        <v>1937</v>
      </c>
      <c r="D172" s="451" t="s">
        <v>137</v>
      </c>
      <c r="E172" s="452">
        <f>IFERROR(IF(VALUE(C172)=0,SUMIFS('ALL DIALOGUES(E+T+RS+RV)'!$T$3:$T$89,'ALL DIALOGUES(E+T+RS+RV)'!$G$3:$G$89,$A172,'ALL DIALOGUES(E+T+RS+RV)'!$Q$3:$Q$89,$B172,'ALL DIALOGUES(E+T+RS+RV)'!$R$3:$R$89,0),SUMIFS('ALL DIALOGUES(E+T+RS+RV)'!$T$3:$T$89,'ALL DIALOGUES(E+T+RS+RV)'!$G$3:$G$89,$A172,'ALL DIALOGUES(E+T+RS+RV)'!$Q$3:$Q$89,$B172,'ALL DIALOGUES(E+T+RS+RV)'!$R$3:$R$89,"&gt;0")),SUMIFS('ALL DIALOGUES(E+T+RS+RV)'!$T$3:$T$89,'ALL DIALOGUES(E+T+RS+RV)'!$G$3:$G$89,$A172,'ALL DIALOGUES(E+T+RS+RV)'!$Q$3:$Q$89,$B172,'ALL DIALOGUES(E+T+RS+RV)'!$R$3:$R$89,"&gt;0"))</f>
        <v>0</v>
      </c>
    </row>
    <row r="173" spans="1:5" x14ac:dyDescent="0.25">
      <c r="A173" s="429" t="s">
        <v>170</v>
      </c>
      <c r="B173" s="322">
        <v>2</v>
      </c>
      <c r="C173" s="322">
        <v>0</v>
      </c>
      <c r="D173" s="231" t="s">
        <v>137</v>
      </c>
      <c r="E173" s="322">
        <f>IFERROR(IF(VALUE(C173)=0,SUMIFS('ALL DIALOGUES(E+T+RS+RV)'!$T$3:$T$89,'ALL DIALOGUES(E+T+RS+RV)'!$G$3:$G$89,$A173,'ALL DIALOGUES(E+T+RS+RV)'!$Q$3:$Q$89,$B173,'ALL DIALOGUES(E+T+RS+RV)'!$R$3:$R$89,0),SUMIFS('ALL DIALOGUES(E+T+RS+RV)'!$T$3:$T$89,'ALL DIALOGUES(E+T+RS+RV)'!$G$3:$G$89,$A173,'ALL DIALOGUES(E+T+RS+RV)'!$Q$3:$Q$89,$B173,'ALL DIALOGUES(E+T+RS+RV)'!$R$3:$R$89,"&gt;0")),SUMIFS('ALL DIALOGUES(E+T+RS+RV)'!$T$3:$T$89,'ALL DIALOGUES(E+T+RS+RV)'!$G$3:$G$89,$A173,'ALL DIALOGUES(E+T+RS+RV)'!$Q$3:$Q$89,$B173,'ALL DIALOGUES(E+T+RS+RV)'!$R$3:$R$89,"&gt;0"))</f>
        <v>0</v>
      </c>
    </row>
    <row r="174" spans="1:5" x14ac:dyDescent="0.25">
      <c r="A174" s="581" t="s">
        <v>1704</v>
      </c>
      <c r="B174" s="321">
        <v>1</v>
      </c>
      <c r="C174" s="321">
        <v>0</v>
      </c>
      <c r="D174" s="231" t="s">
        <v>1068</v>
      </c>
      <c r="E174" s="321">
        <f>IFERROR(IF(VALUE(C174)=0,SUMIFS('ALL DIALOGUES(E+T+RS+RV)'!$T$3:$T$89,'ALL DIALOGUES(E+T+RS+RV)'!$G$3:$G$89,$A174,'ALL DIALOGUES(E+T+RS+RV)'!$Q$3:$Q$89,$B174,'ALL DIALOGUES(E+T+RS+RV)'!$R$3:$R$89,0),SUMIFS('ALL DIALOGUES(E+T+RS+RV)'!$T$3:$T$89,'ALL DIALOGUES(E+T+RS+RV)'!$G$3:$G$89,$A174,'ALL DIALOGUES(E+T+RS+RV)'!$Q$3:$Q$89,$B174,'ALL DIALOGUES(E+T+RS+RV)'!$R$3:$R$89,"&gt;0")),SUMIFS('ALL DIALOGUES(E+T+RS+RV)'!$T$3:$T$89,'ALL DIALOGUES(E+T+RS+RV)'!$G$3:$G$89,$A174,'ALL DIALOGUES(E+T+RS+RV)'!$Q$3:$Q$89,$B174,'ALL DIALOGUES(E+T+RS+RV)'!$R$3:$R$89,"&gt;0"))</f>
        <v>0</v>
      </c>
    </row>
    <row r="175" spans="1:5" ht="16.5" thickBot="1" x14ac:dyDescent="0.3">
      <c r="A175" s="586" t="s">
        <v>1704</v>
      </c>
      <c r="B175" s="349">
        <v>1</v>
      </c>
      <c r="C175" s="349" t="s">
        <v>1937</v>
      </c>
      <c r="D175" s="342" t="s">
        <v>1068</v>
      </c>
      <c r="E175" s="349">
        <f>IFERROR(IF(VALUE(C175)=0,SUMIFS('ALL DIALOGUES(E+T+RS+RV)'!$T$3:$T$89,'ALL DIALOGUES(E+T+RS+RV)'!$G$3:$G$89,$A175,'ALL DIALOGUES(E+T+RS+RV)'!$Q$3:$Q$89,$B175,'ALL DIALOGUES(E+T+RS+RV)'!$R$3:$R$89,0),SUMIFS('ALL DIALOGUES(E+T+RS+RV)'!$T$3:$T$89,'ALL DIALOGUES(E+T+RS+RV)'!$G$3:$G$89,$A175,'ALL DIALOGUES(E+T+RS+RV)'!$Q$3:$Q$89,$B175,'ALL DIALOGUES(E+T+RS+RV)'!$R$3:$R$89,"&gt;0")),SUMIFS('ALL DIALOGUES(E+T+RS+RV)'!$T$3:$T$89,'ALL DIALOGUES(E+T+RS+RV)'!$G$3:$G$89,$A175,'ALL DIALOGUES(E+T+RS+RV)'!$Q$3:$Q$89,$B175,'ALL DIALOGUES(E+T+RS+RV)'!$R$3:$R$89,"&gt;0"))</f>
        <v>0</v>
      </c>
    </row>
    <row r="176" spans="1:5" x14ac:dyDescent="0.25">
      <c r="A176" s="384" t="s">
        <v>113</v>
      </c>
      <c r="B176" s="315">
        <v>1</v>
      </c>
      <c r="C176" s="315">
        <v>0</v>
      </c>
      <c r="D176" s="249" t="s">
        <v>137</v>
      </c>
      <c r="E176" s="315">
        <f>IFERROR(IF(VALUE(C176)=0,SUMIFS('ALL DIALOGUES(E+T+RS+RV)'!$T$3:$T$89,'ALL DIALOGUES(E+T+RS+RV)'!$G$3:$G$89,$A176,'ALL DIALOGUES(E+T+RS+RV)'!$Q$3:$Q$89,$B176,'ALL DIALOGUES(E+T+RS+RV)'!$R$3:$R$89,0),SUMIFS('ALL DIALOGUES(E+T+RS+RV)'!$T$3:$T$89,'ALL DIALOGUES(E+T+RS+RV)'!$G$3:$G$89,$A176,'ALL DIALOGUES(E+T+RS+RV)'!$Q$3:$Q$89,$B176,'ALL DIALOGUES(E+T+RS+RV)'!$R$3:$R$89,"&gt;0")),SUMIFS('ALL DIALOGUES(E+T+RS+RV)'!$T$3:$T$89,'ALL DIALOGUES(E+T+RS+RV)'!$G$3:$G$89,$A176,'ALL DIALOGUES(E+T+RS+RV)'!$Q$3:$Q$89,$B176,'ALL DIALOGUES(E+T+RS+RV)'!$R$3:$R$89,"&gt;0"))</f>
        <v>0</v>
      </c>
    </row>
    <row r="177" spans="1:5" x14ac:dyDescent="0.25">
      <c r="A177" s="384" t="s">
        <v>113</v>
      </c>
      <c r="B177" s="322">
        <v>1</v>
      </c>
      <c r="C177" s="322" t="s">
        <v>1937</v>
      </c>
      <c r="D177" s="231" t="s">
        <v>137</v>
      </c>
      <c r="E177" s="322">
        <f>IFERROR(IF(VALUE(C177)=0,SUMIFS('ALL DIALOGUES(E+T+RS+RV)'!$T$3:$T$89,'ALL DIALOGUES(E+T+RS+RV)'!$G$3:$G$89,$A177,'ALL DIALOGUES(E+T+RS+RV)'!$Q$3:$Q$89,$B177,'ALL DIALOGUES(E+T+RS+RV)'!$R$3:$R$89,0),SUMIFS('ALL DIALOGUES(E+T+RS+RV)'!$T$3:$T$89,'ALL DIALOGUES(E+T+RS+RV)'!$G$3:$G$89,$A177,'ALL DIALOGUES(E+T+RS+RV)'!$Q$3:$Q$89,$B177,'ALL DIALOGUES(E+T+RS+RV)'!$R$3:$R$89,"&gt;0")),SUMIFS('ALL DIALOGUES(E+T+RS+RV)'!$T$3:$T$89,'ALL DIALOGUES(E+T+RS+RV)'!$G$3:$G$89,$A177,'ALL DIALOGUES(E+T+RS+RV)'!$Q$3:$Q$89,$B177,'ALL DIALOGUES(E+T+RS+RV)'!$R$3:$R$89,"&gt;0"))</f>
        <v>0</v>
      </c>
    </row>
    <row r="178" spans="1:5" x14ac:dyDescent="0.25">
      <c r="A178" s="384" t="s">
        <v>113</v>
      </c>
      <c r="B178" s="322">
        <v>2</v>
      </c>
      <c r="C178" s="322">
        <v>0</v>
      </c>
      <c r="D178" s="231" t="s">
        <v>137</v>
      </c>
      <c r="E178" s="322">
        <f>IFERROR(IF(VALUE(C178)=0,SUMIFS('ALL DIALOGUES(E+T+RS+RV)'!$T$3:$T$89,'ALL DIALOGUES(E+T+RS+RV)'!$G$3:$G$89,$A178,'ALL DIALOGUES(E+T+RS+RV)'!$Q$3:$Q$89,$B178,'ALL DIALOGUES(E+T+RS+RV)'!$R$3:$R$89,0),SUMIFS('ALL DIALOGUES(E+T+RS+RV)'!$T$3:$T$89,'ALL DIALOGUES(E+T+RS+RV)'!$G$3:$G$89,$A178,'ALL DIALOGUES(E+T+RS+RV)'!$Q$3:$Q$89,$B178,'ALL DIALOGUES(E+T+RS+RV)'!$R$3:$R$89,"&gt;0")),SUMIFS('ALL DIALOGUES(E+T+RS+RV)'!$T$3:$T$89,'ALL DIALOGUES(E+T+RS+RV)'!$G$3:$G$89,$A178,'ALL DIALOGUES(E+T+RS+RV)'!$Q$3:$Q$89,$B178,'ALL DIALOGUES(E+T+RS+RV)'!$R$3:$R$89,"&gt;0"))</f>
        <v>0</v>
      </c>
    </row>
    <row r="179" spans="1:5" x14ac:dyDescent="0.25">
      <c r="A179" s="384" t="s">
        <v>113</v>
      </c>
      <c r="B179" s="322">
        <v>2</v>
      </c>
      <c r="C179" s="322" t="s">
        <v>1937</v>
      </c>
      <c r="D179" s="231" t="s">
        <v>137</v>
      </c>
      <c r="E179" s="322">
        <f>IFERROR(IF(VALUE(C179)=0,SUMIFS('ALL DIALOGUES(E+T+RS+RV)'!$T$3:$T$89,'ALL DIALOGUES(E+T+RS+RV)'!$G$3:$G$89,$A179,'ALL DIALOGUES(E+T+RS+RV)'!$Q$3:$Q$89,$B179,'ALL DIALOGUES(E+T+RS+RV)'!$R$3:$R$89,0),SUMIFS('ALL DIALOGUES(E+T+RS+RV)'!$T$3:$T$89,'ALL DIALOGUES(E+T+RS+RV)'!$G$3:$G$89,$A179,'ALL DIALOGUES(E+T+RS+RV)'!$Q$3:$Q$89,$B179,'ALL DIALOGUES(E+T+RS+RV)'!$R$3:$R$89,"&gt;0")),SUMIFS('ALL DIALOGUES(E+T+RS+RV)'!$T$3:$T$89,'ALL DIALOGUES(E+T+RS+RV)'!$G$3:$G$89,$A179,'ALL DIALOGUES(E+T+RS+RV)'!$Q$3:$Q$89,$B179,'ALL DIALOGUES(E+T+RS+RV)'!$R$3:$R$89,"&gt;0"))</f>
        <v>0</v>
      </c>
    </row>
    <row r="180" spans="1:5" x14ac:dyDescent="0.25">
      <c r="A180" s="384" t="s">
        <v>113</v>
      </c>
      <c r="B180" s="322">
        <v>3</v>
      </c>
      <c r="C180" s="322">
        <v>0</v>
      </c>
      <c r="D180" s="231" t="s">
        <v>137</v>
      </c>
      <c r="E180" s="322">
        <f>IFERROR(IF(VALUE(C180)=0,SUMIFS('ALL DIALOGUES(E+T+RS+RV)'!$T$3:$T$89,'ALL DIALOGUES(E+T+RS+RV)'!$G$3:$G$89,$A180,'ALL DIALOGUES(E+T+RS+RV)'!$Q$3:$Q$89,$B180,'ALL DIALOGUES(E+T+RS+RV)'!$R$3:$R$89,0),SUMIFS('ALL DIALOGUES(E+T+RS+RV)'!$T$3:$T$89,'ALL DIALOGUES(E+T+RS+RV)'!$G$3:$G$89,$A180,'ALL DIALOGUES(E+T+RS+RV)'!$Q$3:$Q$89,$B180,'ALL DIALOGUES(E+T+RS+RV)'!$R$3:$R$89,"&gt;0")),SUMIFS('ALL DIALOGUES(E+T+RS+RV)'!$T$3:$T$89,'ALL DIALOGUES(E+T+RS+RV)'!$G$3:$G$89,$A180,'ALL DIALOGUES(E+T+RS+RV)'!$Q$3:$Q$89,$B180,'ALL DIALOGUES(E+T+RS+RV)'!$R$3:$R$89,"&gt;0"))</f>
        <v>0</v>
      </c>
    </row>
    <row r="181" spans="1:5" x14ac:dyDescent="0.25">
      <c r="A181" s="384" t="s">
        <v>113</v>
      </c>
      <c r="B181" s="322">
        <v>3</v>
      </c>
      <c r="C181" s="322" t="s">
        <v>1937</v>
      </c>
      <c r="D181" s="231" t="s">
        <v>137</v>
      </c>
      <c r="E181" s="322">
        <f>IFERROR(IF(VALUE(C181)=0,SUMIFS('ALL DIALOGUES(E+T+RS+RV)'!$T$3:$T$89,'ALL DIALOGUES(E+T+RS+RV)'!$G$3:$G$89,$A181,'ALL DIALOGUES(E+T+RS+RV)'!$Q$3:$Q$89,$B181,'ALL DIALOGUES(E+T+RS+RV)'!$R$3:$R$89,0),SUMIFS('ALL DIALOGUES(E+T+RS+RV)'!$T$3:$T$89,'ALL DIALOGUES(E+T+RS+RV)'!$G$3:$G$89,$A181,'ALL DIALOGUES(E+T+RS+RV)'!$Q$3:$Q$89,$B181,'ALL DIALOGUES(E+T+RS+RV)'!$R$3:$R$89,"&gt;0")),SUMIFS('ALL DIALOGUES(E+T+RS+RV)'!$T$3:$T$89,'ALL DIALOGUES(E+T+RS+RV)'!$G$3:$G$89,$A181,'ALL DIALOGUES(E+T+RS+RV)'!$Q$3:$Q$89,$B181,'ALL DIALOGUES(E+T+RS+RV)'!$R$3:$R$89,"&gt;0"))</f>
        <v>0</v>
      </c>
    </row>
    <row r="182" spans="1:5" x14ac:dyDescent="0.25">
      <c r="A182" s="384" t="s">
        <v>114</v>
      </c>
      <c r="B182" s="322">
        <v>1</v>
      </c>
      <c r="C182" s="322">
        <v>0</v>
      </c>
      <c r="D182" s="231" t="s">
        <v>137</v>
      </c>
      <c r="E182" s="322">
        <f>IFERROR(IF(VALUE(C182)=0,SUMIFS('ALL DIALOGUES(E+T+RS+RV)'!$T$3:$T$89,'ALL DIALOGUES(E+T+RS+RV)'!$G$3:$G$89,$A182,'ALL DIALOGUES(E+T+RS+RV)'!$Q$3:$Q$89,$B182,'ALL DIALOGUES(E+T+RS+RV)'!$R$3:$R$89,0),SUMIFS('ALL DIALOGUES(E+T+RS+RV)'!$T$3:$T$89,'ALL DIALOGUES(E+T+RS+RV)'!$G$3:$G$89,$A182,'ALL DIALOGUES(E+T+RS+RV)'!$Q$3:$Q$89,$B182,'ALL DIALOGUES(E+T+RS+RV)'!$R$3:$R$89,"&gt;0")),SUMIFS('ALL DIALOGUES(E+T+RS+RV)'!$T$3:$T$89,'ALL DIALOGUES(E+T+RS+RV)'!$G$3:$G$89,$A182,'ALL DIALOGUES(E+T+RS+RV)'!$Q$3:$Q$89,$B182,'ALL DIALOGUES(E+T+RS+RV)'!$R$3:$R$89,"&gt;0"))</f>
        <v>0</v>
      </c>
    </row>
    <row r="183" spans="1:5" x14ac:dyDescent="0.25">
      <c r="A183" s="384" t="s">
        <v>116</v>
      </c>
      <c r="B183" s="322">
        <v>1</v>
      </c>
      <c r="C183" s="322">
        <v>0</v>
      </c>
      <c r="D183" s="231" t="s">
        <v>137</v>
      </c>
      <c r="E183" s="322">
        <f>IFERROR(IF(VALUE(C183)=0,SUMIFS('ALL DIALOGUES(E+T+RS+RV)'!$T$3:$T$89,'ALL DIALOGUES(E+T+RS+RV)'!$G$3:$G$89,$A183,'ALL DIALOGUES(E+T+RS+RV)'!$Q$3:$Q$89,$B183,'ALL DIALOGUES(E+T+RS+RV)'!$R$3:$R$89,0),SUMIFS('ALL DIALOGUES(E+T+RS+RV)'!$T$3:$T$89,'ALL DIALOGUES(E+T+RS+RV)'!$G$3:$G$89,$A183,'ALL DIALOGUES(E+T+RS+RV)'!$Q$3:$Q$89,$B183,'ALL DIALOGUES(E+T+RS+RV)'!$R$3:$R$89,"&gt;0")),SUMIFS('ALL DIALOGUES(E+T+RS+RV)'!$T$3:$T$89,'ALL DIALOGUES(E+T+RS+RV)'!$G$3:$G$89,$A183,'ALL DIALOGUES(E+T+RS+RV)'!$Q$3:$Q$89,$B183,'ALL DIALOGUES(E+T+RS+RV)'!$R$3:$R$89,"&gt;0"))</f>
        <v>0</v>
      </c>
    </row>
    <row r="184" spans="1:5" ht="16.5" thickBot="1" x14ac:dyDescent="0.3">
      <c r="A184" s="428" t="s">
        <v>116</v>
      </c>
      <c r="B184" s="343">
        <v>1</v>
      </c>
      <c r="C184" s="343" t="s">
        <v>1937</v>
      </c>
      <c r="D184" s="342" t="s">
        <v>137</v>
      </c>
      <c r="E184" s="343">
        <f>IFERROR(IF(VALUE(C184)=0,SUMIFS('ALL DIALOGUES(E+T+RS+RV)'!$T$3:$T$89,'ALL DIALOGUES(E+T+RS+RV)'!$G$3:$G$89,$A184,'ALL DIALOGUES(E+T+RS+RV)'!$Q$3:$Q$89,$B184,'ALL DIALOGUES(E+T+RS+RV)'!$R$3:$R$89,0),SUMIFS('ALL DIALOGUES(E+T+RS+RV)'!$T$3:$T$89,'ALL DIALOGUES(E+T+RS+RV)'!$G$3:$G$89,$A184,'ALL DIALOGUES(E+T+RS+RV)'!$Q$3:$Q$89,$B184,'ALL DIALOGUES(E+T+RS+RV)'!$R$3:$R$89,"&gt;0")),SUMIFS('ALL DIALOGUES(E+T+RS+RV)'!$T$3:$T$89,'ALL DIALOGUES(E+T+RS+RV)'!$G$3:$G$89,$A184,'ALL DIALOGUES(E+T+RS+RV)'!$Q$3:$Q$89,$B184,'ALL DIALOGUES(E+T+RS+RV)'!$R$3:$R$89,"&gt;0"))</f>
        <v>0</v>
      </c>
    </row>
    <row r="185" spans="1:5" x14ac:dyDescent="0.25">
      <c r="A185" s="382" t="s">
        <v>116</v>
      </c>
      <c r="B185" s="315">
        <v>2</v>
      </c>
      <c r="C185" s="315">
        <v>0</v>
      </c>
      <c r="D185" s="249" t="s">
        <v>137</v>
      </c>
      <c r="E185" s="315">
        <f>IFERROR(IF(VALUE(C185)=0,SUMIFS('ALL DIALOGUES(E+T+RS+RV)'!$T$3:$T$89,'ALL DIALOGUES(E+T+RS+RV)'!$G$3:$G$89,$A185,'ALL DIALOGUES(E+T+RS+RV)'!$Q$3:$Q$89,$B185,'ALL DIALOGUES(E+T+RS+RV)'!$R$3:$R$89,0),SUMIFS('ALL DIALOGUES(E+T+RS+RV)'!$T$3:$T$89,'ALL DIALOGUES(E+T+RS+RV)'!$G$3:$G$89,$A185,'ALL DIALOGUES(E+T+RS+RV)'!$Q$3:$Q$89,$B185,'ALL DIALOGUES(E+T+RS+RV)'!$R$3:$R$89,"&gt;0")),SUMIFS('ALL DIALOGUES(E+T+RS+RV)'!$T$3:$T$89,'ALL DIALOGUES(E+T+RS+RV)'!$G$3:$G$89,$A185,'ALL DIALOGUES(E+T+RS+RV)'!$Q$3:$Q$89,$B185,'ALL DIALOGUES(E+T+RS+RV)'!$R$3:$R$89,"&gt;0"))</f>
        <v>0</v>
      </c>
    </row>
    <row r="186" spans="1:5" x14ac:dyDescent="0.25">
      <c r="A186" s="429" t="s">
        <v>116</v>
      </c>
      <c r="B186" s="322">
        <v>2</v>
      </c>
      <c r="C186" s="322" t="s">
        <v>1937</v>
      </c>
      <c r="D186" s="231" t="s">
        <v>137</v>
      </c>
      <c r="E186" s="322">
        <f>IFERROR(IF(VALUE(C186)=0,SUMIFS('ALL DIALOGUES(E+T+RS+RV)'!$T$3:$T$89,'ALL DIALOGUES(E+T+RS+RV)'!$G$3:$G$89,$A186,'ALL DIALOGUES(E+T+RS+RV)'!$Q$3:$Q$89,$B186,'ALL DIALOGUES(E+T+RS+RV)'!$R$3:$R$89,0),SUMIFS('ALL DIALOGUES(E+T+RS+RV)'!$T$3:$T$89,'ALL DIALOGUES(E+T+RS+RV)'!$G$3:$G$89,$A186,'ALL DIALOGUES(E+T+RS+RV)'!$Q$3:$Q$89,$B186,'ALL DIALOGUES(E+T+RS+RV)'!$R$3:$R$89,"&gt;0")),SUMIFS('ALL DIALOGUES(E+T+RS+RV)'!$T$3:$T$89,'ALL DIALOGUES(E+T+RS+RV)'!$G$3:$G$89,$A186,'ALL DIALOGUES(E+T+RS+RV)'!$Q$3:$Q$89,$B186,'ALL DIALOGUES(E+T+RS+RV)'!$R$3:$R$89,"&gt;0"))</f>
        <v>0</v>
      </c>
    </row>
    <row r="187" spans="1:5" x14ac:dyDescent="0.25">
      <c r="A187" s="429" t="s">
        <v>116</v>
      </c>
      <c r="B187" s="322">
        <v>3</v>
      </c>
      <c r="C187" s="322">
        <v>0</v>
      </c>
      <c r="D187" s="231" t="s">
        <v>137</v>
      </c>
      <c r="E187" s="322">
        <f>IFERROR(IF(VALUE(C187)=0,SUMIFS('ALL DIALOGUES(E+T+RS+RV)'!$T$3:$T$89,'ALL DIALOGUES(E+T+RS+RV)'!$G$3:$G$89,$A187,'ALL DIALOGUES(E+T+RS+RV)'!$Q$3:$Q$89,$B187,'ALL DIALOGUES(E+T+RS+RV)'!$R$3:$R$89,0),SUMIFS('ALL DIALOGUES(E+T+RS+RV)'!$T$3:$T$89,'ALL DIALOGUES(E+T+RS+RV)'!$G$3:$G$89,$A187,'ALL DIALOGUES(E+T+RS+RV)'!$Q$3:$Q$89,$B187,'ALL DIALOGUES(E+T+RS+RV)'!$R$3:$R$89,"&gt;0")),SUMIFS('ALL DIALOGUES(E+T+RS+RV)'!$T$3:$T$89,'ALL DIALOGUES(E+T+RS+RV)'!$G$3:$G$89,$A187,'ALL DIALOGUES(E+T+RS+RV)'!$Q$3:$Q$89,$B187,'ALL DIALOGUES(E+T+RS+RV)'!$R$3:$R$89,"&gt;0"))</f>
        <v>0</v>
      </c>
    </row>
    <row r="188" spans="1:5" x14ac:dyDescent="0.25">
      <c r="A188" s="429" t="s">
        <v>116</v>
      </c>
      <c r="B188" s="322">
        <v>3</v>
      </c>
      <c r="C188" s="322" t="s">
        <v>1937</v>
      </c>
      <c r="D188" s="231" t="s">
        <v>137</v>
      </c>
      <c r="E188" s="322">
        <f>IFERROR(IF(VALUE(C188)=0,SUMIFS('ALL DIALOGUES(E+T+RS+RV)'!$T$3:$T$89,'ALL DIALOGUES(E+T+RS+RV)'!$G$3:$G$89,$A188,'ALL DIALOGUES(E+T+RS+RV)'!$Q$3:$Q$89,$B188,'ALL DIALOGUES(E+T+RS+RV)'!$R$3:$R$89,0),SUMIFS('ALL DIALOGUES(E+T+RS+RV)'!$T$3:$T$89,'ALL DIALOGUES(E+T+RS+RV)'!$G$3:$G$89,$A188,'ALL DIALOGUES(E+T+RS+RV)'!$Q$3:$Q$89,$B188,'ALL DIALOGUES(E+T+RS+RV)'!$R$3:$R$89,"&gt;0")),SUMIFS('ALL DIALOGUES(E+T+RS+RV)'!$T$3:$T$89,'ALL DIALOGUES(E+T+RS+RV)'!$G$3:$G$89,$A188,'ALL DIALOGUES(E+T+RS+RV)'!$Q$3:$Q$89,$B188,'ALL DIALOGUES(E+T+RS+RV)'!$R$3:$R$89,"&gt;0"))</f>
        <v>0</v>
      </c>
    </row>
    <row r="189" spans="1:5" ht="31.5" x14ac:dyDescent="0.25">
      <c r="A189" s="429" t="s">
        <v>117</v>
      </c>
      <c r="B189" s="322">
        <v>1</v>
      </c>
      <c r="C189" s="322">
        <v>0</v>
      </c>
      <c r="D189" s="231" t="s">
        <v>134</v>
      </c>
      <c r="E189" s="322">
        <f>IFERROR(IF(VALUE(C189)=0,SUMIFS('ALL DIALOGUES(E+T+RS+RV)'!$T$3:$T$89,'ALL DIALOGUES(E+T+RS+RV)'!$G$3:$G$89,$A189,'ALL DIALOGUES(E+T+RS+RV)'!$Q$3:$Q$89,$B189,'ALL DIALOGUES(E+T+RS+RV)'!$R$3:$R$89,0),SUMIFS('ALL DIALOGUES(E+T+RS+RV)'!$T$3:$T$89,'ALL DIALOGUES(E+T+RS+RV)'!$G$3:$G$89,$A189,'ALL DIALOGUES(E+T+RS+RV)'!$Q$3:$Q$89,$B189,'ALL DIALOGUES(E+T+RS+RV)'!$R$3:$R$89,"&gt;0")),SUMIFS('ALL DIALOGUES(E+T+RS+RV)'!$T$3:$T$89,'ALL DIALOGUES(E+T+RS+RV)'!$G$3:$G$89,$A189,'ALL DIALOGUES(E+T+RS+RV)'!$Q$3:$Q$89,$B189,'ALL DIALOGUES(E+T+RS+RV)'!$R$3:$R$89,"&gt;0"))</f>
        <v>0</v>
      </c>
    </row>
    <row r="190" spans="1:5" ht="32.25" thickBot="1" x14ac:dyDescent="0.3">
      <c r="A190" s="386" t="s">
        <v>117</v>
      </c>
      <c r="B190" s="343">
        <v>1</v>
      </c>
      <c r="C190" s="343" t="s">
        <v>1937</v>
      </c>
      <c r="D190" s="342" t="s">
        <v>134</v>
      </c>
      <c r="E190" s="343">
        <f>IFERROR(IF(VALUE(C190)=0,SUMIFS('ALL DIALOGUES(E+T+RS+RV)'!$T$3:$T$89,'ALL DIALOGUES(E+T+RS+RV)'!$G$3:$G$89,$A190,'ALL DIALOGUES(E+T+RS+RV)'!$Q$3:$Q$89,$B190,'ALL DIALOGUES(E+T+RS+RV)'!$R$3:$R$89,0),SUMIFS('ALL DIALOGUES(E+T+RS+RV)'!$T$3:$T$89,'ALL DIALOGUES(E+T+RS+RV)'!$G$3:$G$89,$A190,'ALL DIALOGUES(E+T+RS+RV)'!$Q$3:$Q$89,$B190,'ALL DIALOGUES(E+T+RS+RV)'!$R$3:$R$89,"&gt;0")),SUMIFS('ALL DIALOGUES(E+T+RS+RV)'!$T$3:$T$89,'ALL DIALOGUES(E+T+RS+RV)'!$G$3:$G$89,$A190,'ALL DIALOGUES(E+T+RS+RV)'!$Q$3:$Q$89,$B190,'ALL DIALOGUES(E+T+RS+RV)'!$R$3:$R$89,"&gt;0"))</f>
        <v>0</v>
      </c>
    </row>
    <row r="191" spans="1:5" ht="31.5" x14ac:dyDescent="0.25">
      <c r="A191" s="384" t="s">
        <v>117</v>
      </c>
      <c r="B191" s="315">
        <v>2</v>
      </c>
      <c r="C191" s="315">
        <v>0</v>
      </c>
      <c r="D191" s="249" t="s">
        <v>134</v>
      </c>
      <c r="E191" s="315">
        <f>IFERROR(IF(VALUE(C191)=0,SUMIFS('ALL DIALOGUES(E+T+RS+RV)'!$T$3:$T$89,'ALL DIALOGUES(E+T+RS+RV)'!$G$3:$G$89,$A191,'ALL DIALOGUES(E+T+RS+RV)'!$Q$3:$Q$89,$B191,'ALL DIALOGUES(E+T+RS+RV)'!$R$3:$R$89,0),SUMIFS('ALL DIALOGUES(E+T+RS+RV)'!$T$3:$T$89,'ALL DIALOGUES(E+T+RS+RV)'!$G$3:$G$89,$A191,'ALL DIALOGUES(E+T+RS+RV)'!$Q$3:$Q$89,$B191,'ALL DIALOGUES(E+T+RS+RV)'!$R$3:$R$89,"&gt;0")),SUMIFS('ALL DIALOGUES(E+T+RS+RV)'!$T$3:$T$89,'ALL DIALOGUES(E+T+RS+RV)'!$G$3:$G$89,$A191,'ALL DIALOGUES(E+T+RS+RV)'!$Q$3:$Q$89,$B191,'ALL DIALOGUES(E+T+RS+RV)'!$R$3:$R$89,"&gt;0"))</f>
        <v>0</v>
      </c>
    </row>
    <row r="192" spans="1:5" ht="31.5" x14ac:dyDescent="0.25">
      <c r="A192" s="384" t="s">
        <v>117</v>
      </c>
      <c r="B192" s="322">
        <v>2</v>
      </c>
      <c r="C192" s="322" t="s">
        <v>1937</v>
      </c>
      <c r="D192" s="231" t="s">
        <v>134</v>
      </c>
      <c r="E192" s="322">
        <f>IFERROR(IF(VALUE(C192)=0,SUMIFS('ALL DIALOGUES(E+T+RS+RV)'!$T$3:$T$89,'ALL DIALOGUES(E+T+RS+RV)'!$G$3:$G$89,$A192,'ALL DIALOGUES(E+T+RS+RV)'!$Q$3:$Q$89,$B192,'ALL DIALOGUES(E+T+RS+RV)'!$R$3:$R$89,0),SUMIFS('ALL DIALOGUES(E+T+RS+RV)'!$T$3:$T$89,'ALL DIALOGUES(E+T+RS+RV)'!$G$3:$G$89,$A192,'ALL DIALOGUES(E+T+RS+RV)'!$Q$3:$Q$89,$B192,'ALL DIALOGUES(E+T+RS+RV)'!$R$3:$R$89,"&gt;0")),SUMIFS('ALL DIALOGUES(E+T+RS+RV)'!$T$3:$T$89,'ALL DIALOGUES(E+T+RS+RV)'!$G$3:$G$89,$A192,'ALL DIALOGUES(E+T+RS+RV)'!$Q$3:$Q$89,$B192,'ALL DIALOGUES(E+T+RS+RV)'!$R$3:$R$89,"&gt;0"))</f>
        <v>0</v>
      </c>
    </row>
    <row r="193" spans="1:5" ht="31.5" x14ac:dyDescent="0.25">
      <c r="A193" s="384" t="s">
        <v>117</v>
      </c>
      <c r="B193" s="322">
        <v>3</v>
      </c>
      <c r="C193" s="322">
        <v>0</v>
      </c>
      <c r="D193" s="231" t="s">
        <v>134</v>
      </c>
      <c r="E193" s="322">
        <f>IFERROR(IF(VALUE(C193)=0,SUMIFS('ALL DIALOGUES(E+T+RS+RV)'!$T$3:$T$89,'ALL DIALOGUES(E+T+RS+RV)'!$G$3:$G$89,$A193,'ALL DIALOGUES(E+T+RS+RV)'!$Q$3:$Q$89,$B193,'ALL DIALOGUES(E+T+RS+RV)'!$R$3:$R$89,0),SUMIFS('ALL DIALOGUES(E+T+RS+RV)'!$T$3:$T$89,'ALL DIALOGUES(E+T+RS+RV)'!$G$3:$G$89,$A193,'ALL DIALOGUES(E+T+RS+RV)'!$Q$3:$Q$89,$B193,'ALL DIALOGUES(E+T+RS+RV)'!$R$3:$R$89,"&gt;0")),SUMIFS('ALL DIALOGUES(E+T+RS+RV)'!$T$3:$T$89,'ALL DIALOGUES(E+T+RS+RV)'!$G$3:$G$89,$A193,'ALL DIALOGUES(E+T+RS+RV)'!$Q$3:$Q$89,$B193,'ALL DIALOGUES(E+T+RS+RV)'!$R$3:$R$89,"&gt;0"))</f>
        <v>0</v>
      </c>
    </row>
    <row r="194" spans="1:5" ht="31.5" x14ac:dyDescent="0.25">
      <c r="A194" s="384" t="s">
        <v>117</v>
      </c>
      <c r="B194" s="322">
        <v>3</v>
      </c>
      <c r="C194" s="322" t="s">
        <v>1937</v>
      </c>
      <c r="D194" s="231" t="s">
        <v>134</v>
      </c>
      <c r="E194" s="322">
        <f>IFERROR(IF(VALUE(C194)=0,SUMIFS('ALL DIALOGUES(E+T+RS+RV)'!$T$3:$T$89,'ALL DIALOGUES(E+T+RS+RV)'!$G$3:$G$89,$A194,'ALL DIALOGUES(E+T+RS+RV)'!$Q$3:$Q$89,$B194,'ALL DIALOGUES(E+T+RS+RV)'!$R$3:$R$89,0),SUMIFS('ALL DIALOGUES(E+T+RS+RV)'!$T$3:$T$89,'ALL DIALOGUES(E+T+RS+RV)'!$G$3:$G$89,$A194,'ALL DIALOGUES(E+T+RS+RV)'!$Q$3:$Q$89,$B194,'ALL DIALOGUES(E+T+RS+RV)'!$R$3:$R$89,"&gt;0")),SUMIFS('ALL DIALOGUES(E+T+RS+RV)'!$T$3:$T$89,'ALL DIALOGUES(E+T+RS+RV)'!$G$3:$G$89,$A194,'ALL DIALOGUES(E+T+RS+RV)'!$Q$3:$Q$89,$B194,'ALL DIALOGUES(E+T+RS+RV)'!$R$3:$R$89,"&gt;0"))</f>
        <v>0</v>
      </c>
    </row>
    <row r="195" spans="1:5" ht="31.5" x14ac:dyDescent="0.25">
      <c r="A195" s="384" t="s">
        <v>117</v>
      </c>
      <c r="B195" s="322">
        <v>4</v>
      </c>
      <c r="C195" s="322">
        <v>0</v>
      </c>
      <c r="D195" s="231" t="s">
        <v>134</v>
      </c>
      <c r="E195" s="322">
        <f>IFERROR(IF(VALUE(C195)=0,SUMIFS('ALL DIALOGUES(E+T+RS+RV)'!$T$3:$T$89,'ALL DIALOGUES(E+T+RS+RV)'!$G$3:$G$89,$A195,'ALL DIALOGUES(E+T+RS+RV)'!$Q$3:$Q$89,$B195,'ALL DIALOGUES(E+T+RS+RV)'!$R$3:$R$89,0),SUMIFS('ALL DIALOGUES(E+T+RS+RV)'!$T$3:$T$89,'ALL DIALOGUES(E+T+RS+RV)'!$G$3:$G$89,$A195,'ALL DIALOGUES(E+T+RS+RV)'!$Q$3:$Q$89,$B195,'ALL DIALOGUES(E+T+RS+RV)'!$R$3:$R$89,"&gt;0")),SUMIFS('ALL DIALOGUES(E+T+RS+RV)'!$T$3:$T$89,'ALL DIALOGUES(E+T+RS+RV)'!$G$3:$G$89,$A195,'ALL DIALOGUES(E+T+RS+RV)'!$Q$3:$Q$89,$B195,'ALL DIALOGUES(E+T+RS+RV)'!$R$3:$R$89,"&gt;0"))</f>
        <v>0</v>
      </c>
    </row>
    <row r="196" spans="1:5" ht="31.5" x14ac:dyDescent="0.25">
      <c r="A196" s="384" t="s">
        <v>117</v>
      </c>
      <c r="B196" s="322">
        <v>4</v>
      </c>
      <c r="C196" s="322" t="s">
        <v>1937</v>
      </c>
      <c r="D196" s="231" t="s">
        <v>134</v>
      </c>
      <c r="E196" s="322">
        <f>IFERROR(IF(VALUE(C196)=0,SUMIFS('ALL DIALOGUES(E+T+RS+RV)'!$T$3:$T$89,'ALL DIALOGUES(E+T+RS+RV)'!$G$3:$G$89,$A196,'ALL DIALOGUES(E+T+RS+RV)'!$Q$3:$Q$89,$B196,'ALL DIALOGUES(E+T+RS+RV)'!$R$3:$R$89,0),SUMIFS('ALL DIALOGUES(E+T+RS+RV)'!$T$3:$T$89,'ALL DIALOGUES(E+T+RS+RV)'!$G$3:$G$89,$A196,'ALL DIALOGUES(E+T+RS+RV)'!$Q$3:$Q$89,$B196,'ALL DIALOGUES(E+T+RS+RV)'!$R$3:$R$89,"&gt;0")),SUMIFS('ALL DIALOGUES(E+T+RS+RV)'!$T$3:$T$89,'ALL DIALOGUES(E+T+RS+RV)'!$G$3:$G$89,$A196,'ALL DIALOGUES(E+T+RS+RV)'!$Q$3:$Q$89,$B196,'ALL DIALOGUES(E+T+RS+RV)'!$R$3:$R$89,"&gt;0"))</f>
        <v>0</v>
      </c>
    </row>
    <row r="197" spans="1:5" ht="31.5" x14ac:dyDescent="0.25">
      <c r="A197" s="384" t="s">
        <v>117</v>
      </c>
      <c r="B197" s="322">
        <v>5</v>
      </c>
      <c r="C197" s="322">
        <v>0</v>
      </c>
      <c r="D197" s="231" t="s">
        <v>134</v>
      </c>
      <c r="E197" s="322">
        <f>IFERROR(IF(VALUE(C197)=0,SUMIFS('ALL DIALOGUES(E+T+RS+RV)'!$T$3:$T$89,'ALL DIALOGUES(E+T+RS+RV)'!$G$3:$G$89,$A197,'ALL DIALOGUES(E+T+RS+RV)'!$Q$3:$Q$89,$B197,'ALL DIALOGUES(E+T+RS+RV)'!$R$3:$R$89,0),SUMIFS('ALL DIALOGUES(E+T+RS+RV)'!$T$3:$T$89,'ALL DIALOGUES(E+T+RS+RV)'!$G$3:$G$89,$A197,'ALL DIALOGUES(E+T+RS+RV)'!$Q$3:$Q$89,$B197,'ALL DIALOGUES(E+T+RS+RV)'!$R$3:$R$89,"&gt;0")),SUMIFS('ALL DIALOGUES(E+T+RS+RV)'!$T$3:$T$89,'ALL DIALOGUES(E+T+RS+RV)'!$G$3:$G$89,$A197,'ALL DIALOGUES(E+T+RS+RV)'!$Q$3:$Q$89,$B197,'ALL DIALOGUES(E+T+RS+RV)'!$R$3:$R$89,"&gt;0"))</f>
        <v>0</v>
      </c>
    </row>
    <row r="198" spans="1:5" ht="32.25" thickBot="1" x14ac:dyDescent="0.3">
      <c r="A198" s="428" t="s">
        <v>117</v>
      </c>
      <c r="B198" s="343">
        <v>5</v>
      </c>
      <c r="C198" s="343" t="s">
        <v>1937</v>
      </c>
      <c r="D198" s="342" t="s">
        <v>134</v>
      </c>
      <c r="E198" s="343">
        <f>IFERROR(IF(VALUE(C198)=0,SUMIFS('ALL DIALOGUES(E+T+RS+RV)'!$T$3:$T$89,'ALL DIALOGUES(E+T+RS+RV)'!$G$3:$G$89,$A198,'ALL DIALOGUES(E+T+RS+RV)'!$Q$3:$Q$89,$B198,'ALL DIALOGUES(E+T+RS+RV)'!$R$3:$R$89,0),SUMIFS('ALL DIALOGUES(E+T+RS+RV)'!$T$3:$T$89,'ALL DIALOGUES(E+T+RS+RV)'!$G$3:$G$89,$A198,'ALL DIALOGUES(E+T+RS+RV)'!$Q$3:$Q$89,$B198,'ALL DIALOGUES(E+T+RS+RV)'!$R$3:$R$89,"&gt;0")),SUMIFS('ALL DIALOGUES(E+T+RS+RV)'!$T$3:$T$89,'ALL DIALOGUES(E+T+RS+RV)'!$G$3:$G$89,$A198,'ALL DIALOGUES(E+T+RS+RV)'!$Q$3:$Q$89,$B198,'ALL DIALOGUES(E+T+RS+RV)'!$R$3:$R$89,"&gt;0"))</f>
        <v>0</v>
      </c>
    </row>
    <row r="199" spans="1:5" x14ac:dyDescent="0.25">
      <c r="A199" s="311" t="s">
        <v>1705</v>
      </c>
      <c r="B199" s="314">
        <v>1</v>
      </c>
      <c r="C199" s="314">
        <v>0</v>
      </c>
      <c r="D199" s="249" t="s">
        <v>133</v>
      </c>
      <c r="E199" s="314">
        <f>IFERROR(IF(VALUE(C199)=0,SUMIFS('ALL DIALOGUES(E+T+RS+RV)'!$T$3:$T$89,'ALL DIALOGUES(E+T+RS+RV)'!$G$3:$G$89,$A199,'ALL DIALOGUES(E+T+RS+RV)'!$Q$3:$Q$89,$B199,'ALL DIALOGUES(E+T+RS+RV)'!$R$3:$R$89,0),SUMIFS('ALL DIALOGUES(E+T+RS+RV)'!$T$3:$T$89,'ALL DIALOGUES(E+T+RS+RV)'!$G$3:$G$89,$A199,'ALL DIALOGUES(E+T+RS+RV)'!$Q$3:$Q$89,$B199,'ALL DIALOGUES(E+T+RS+RV)'!$R$3:$R$89,"&gt;0")),SUMIFS('ALL DIALOGUES(E+T+RS+RV)'!$T$3:$T$89,'ALL DIALOGUES(E+T+RS+RV)'!$G$3:$G$89,$A199,'ALL DIALOGUES(E+T+RS+RV)'!$Q$3:$Q$89,$B199,'ALL DIALOGUES(E+T+RS+RV)'!$R$3:$R$89,"&gt;0"))</f>
        <v>0</v>
      </c>
    </row>
    <row r="200" spans="1:5" x14ac:dyDescent="0.25">
      <c r="A200" s="318" t="s">
        <v>1705</v>
      </c>
      <c r="B200" s="321">
        <v>1</v>
      </c>
      <c r="C200" s="321" t="s">
        <v>1937</v>
      </c>
      <c r="D200" s="231" t="s">
        <v>133</v>
      </c>
      <c r="E200" s="321">
        <f>IFERROR(IF(VALUE(C200)=0,SUMIFS('ALL DIALOGUES(E+T+RS+RV)'!$T$3:$T$89,'ALL DIALOGUES(E+T+RS+RV)'!$G$3:$G$89,$A200,'ALL DIALOGUES(E+T+RS+RV)'!$Q$3:$Q$89,$B200,'ALL DIALOGUES(E+T+RS+RV)'!$R$3:$R$89,0),SUMIFS('ALL DIALOGUES(E+T+RS+RV)'!$T$3:$T$89,'ALL DIALOGUES(E+T+RS+RV)'!$G$3:$G$89,$A200,'ALL DIALOGUES(E+T+RS+RV)'!$Q$3:$Q$89,$B200,'ALL DIALOGUES(E+T+RS+RV)'!$R$3:$R$89,"&gt;0")),SUMIFS('ALL DIALOGUES(E+T+RS+RV)'!$T$3:$T$89,'ALL DIALOGUES(E+T+RS+RV)'!$G$3:$G$89,$A200,'ALL DIALOGUES(E+T+RS+RV)'!$Q$3:$Q$89,$B200,'ALL DIALOGUES(E+T+RS+RV)'!$R$3:$R$89,"&gt;0"))</f>
        <v>0</v>
      </c>
    </row>
    <row r="201" spans="1:5" x14ac:dyDescent="0.25">
      <c r="A201" s="318" t="s">
        <v>1925</v>
      </c>
      <c r="B201" s="321">
        <v>1</v>
      </c>
      <c r="C201" s="321">
        <v>0</v>
      </c>
      <c r="D201" s="231" t="s">
        <v>133</v>
      </c>
      <c r="E201" s="321">
        <f>IFERROR(IF(VALUE(C201)=0,SUMIFS('ALL DIALOGUES(E+T+RS+RV)'!$T$3:$T$89,'ALL DIALOGUES(E+T+RS+RV)'!$G$3:$G$89,$A201,'ALL DIALOGUES(E+T+RS+RV)'!$Q$3:$Q$89,$B201,'ALL DIALOGUES(E+T+RS+RV)'!$R$3:$R$89,0),SUMIFS('ALL DIALOGUES(E+T+RS+RV)'!$T$3:$T$89,'ALL DIALOGUES(E+T+RS+RV)'!$G$3:$G$89,$A201,'ALL DIALOGUES(E+T+RS+RV)'!$Q$3:$Q$89,$B201,'ALL DIALOGUES(E+T+RS+RV)'!$R$3:$R$89,"&gt;0")),SUMIFS('ALL DIALOGUES(E+T+RS+RV)'!$T$3:$T$89,'ALL DIALOGUES(E+T+RS+RV)'!$G$3:$G$89,$A201,'ALL DIALOGUES(E+T+RS+RV)'!$Q$3:$Q$89,$B201,'ALL DIALOGUES(E+T+RS+RV)'!$R$3:$R$89,"&gt;0"))</f>
        <v>0</v>
      </c>
    </row>
    <row r="202" spans="1:5" x14ac:dyDescent="0.25">
      <c r="A202" s="318" t="s">
        <v>1925</v>
      </c>
      <c r="B202" s="321">
        <v>1</v>
      </c>
      <c r="C202" s="321" t="s">
        <v>1937</v>
      </c>
      <c r="D202" s="231" t="s">
        <v>133</v>
      </c>
      <c r="E202" s="321">
        <f>IFERROR(IF(VALUE(C202)=0,SUMIFS('ALL DIALOGUES(E+T+RS+RV)'!$T$3:$T$89,'ALL DIALOGUES(E+T+RS+RV)'!$G$3:$G$89,$A202,'ALL DIALOGUES(E+T+RS+RV)'!$Q$3:$Q$89,$B202,'ALL DIALOGUES(E+T+RS+RV)'!$R$3:$R$89,0),SUMIFS('ALL DIALOGUES(E+T+RS+RV)'!$T$3:$T$89,'ALL DIALOGUES(E+T+RS+RV)'!$G$3:$G$89,$A202,'ALL DIALOGUES(E+T+RS+RV)'!$Q$3:$Q$89,$B202,'ALL DIALOGUES(E+T+RS+RV)'!$R$3:$R$89,"&gt;0")),SUMIFS('ALL DIALOGUES(E+T+RS+RV)'!$T$3:$T$89,'ALL DIALOGUES(E+T+RS+RV)'!$G$3:$G$89,$A202,'ALL DIALOGUES(E+T+RS+RV)'!$Q$3:$Q$89,$B202,'ALL DIALOGUES(E+T+RS+RV)'!$R$3:$R$89,"&gt;0"))</f>
        <v>0</v>
      </c>
    </row>
    <row r="203" spans="1:5" x14ac:dyDescent="0.25">
      <c r="A203" s="318" t="s">
        <v>1926</v>
      </c>
      <c r="B203" s="321">
        <v>1</v>
      </c>
      <c r="C203" s="321">
        <v>0</v>
      </c>
      <c r="D203" s="231" t="s">
        <v>133</v>
      </c>
      <c r="E203" s="321">
        <f>IFERROR(IF(VALUE(C203)=0,SUMIFS('ALL DIALOGUES(E+T+RS+RV)'!$T$3:$T$89,'ALL DIALOGUES(E+T+RS+RV)'!$G$3:$G$89,$A203,'ALL DIALOGUES(E+T+RS+RV)'!$Q$3:$Q$89,$B203,'ALL DIALOGUES(E+T+RS+RV)'!$R$3:$R$89,0),SUMIFS('ALL DIALOGUES(E+T+RS+RV)'!$T$3:$T$89,'ALL DIALOGUES(E+T+RS+RV)'!$G$3:$G$89,$A203,'ALL DIALOGUES(E+T+RS+RV)'!$Q$3:$Q$89,$B203,'ALL DIALOGUES(E+T+RS+RV)'!$R$3:$R$89,"&gt;0")),SUMIFS('ALL DIALOGUES(E+T+RS+RV)'!$T$3:$T$89,'ALL DIALOGUES(E+T+RS+RV)'!$G$3:$G$89,$A203,'ALL DIALOGUES(E+T+RS+RV)'!$Q$3:$Q$89,$B203,'ALL DIALOGUES(E+T+RS+RV)'!$R$3:$R$89,"&gt;0"))</f>
        <v>0</v>
      </c>
    </row>
    <row r="204" spans="1:5" x14ac:dyDescent="0.25">
      <c r="A204" s="318" t="s">
        <v>1926</v>
      </c>
      <c r="B204" s="321">
        <v>1</v>
      </c>
      <c r="C204" s="321" t="s">
        <v>1937</v>
      </c>
      <c r="D204" s="231" t="s">
        <v>133</v>
      </c>
      <c r="E204" s="321">
        <f>IFERROR(IF(VALUE(C204)=0,SUMIFS('ALL DIALOGUES(E+T+RS+RV)'!$T$3:$T$89,'ALL DIALOGUES(E+T+RS+RV)'!$G$3:$G$89,$A204,'ALL DIALOGUES(E+T+RS+RV)'!$Q$3:$Q$89,$B204,'ALL DIALOGUES(E+T+RS+RV)'!$R$3:$R$89,0),SUMIFS('ALL DIALOGUES(E+T+RS+RV)'!$T$3:$T$89,'ALL DIALOGUES(E+T+RS+RV)'!$G$3:$G$89,$A204,'ALL DIALOGUES(E+T+RS+RV)'!$Q$3:$Q$89,$B204,'ALL DIALOGUES(E+T+RS+RV)'!$R$3:$R$89,"&gt;0")),SUMIFS('ALL DIALOGUES(E+T+RS+RV)'!$T$3:$T$89,'ALL DIALOGUES(E+T+RS+RV)'!$G$3:$G$89,$A204,'ALL DIALOGUES(E+T+RS+RV)'!$Q$3:$Q$89,$B204,'ALL DIALOGUES(E+T+RS+RV)'!$R$3:$R$89,"&gt;0"))</f>
        <v>0</v>
      </c>
    </row>
    <row r="205" spans="1:5" ht="31.5" x14ac:dyDescent="0.25">
      <c r="A205" s="318" t="s">
        <v>115</v>
      </c>
      <c r="B205" s="322">
        <v>1</v>
      </c>
      <c r="C205" s="322">
        <v>0</v>
      </c>
      <c r="D205" s="231" t="s">
        <v>134</v>
      </c>
      <c r="E205" s="322">
        <f>IFERROR(IF(VALUE(C205)=0,SUMIFS('ALL DIALOGUES(E+T+RS+RV)'!$T$3:$T$89,'ALL DIALOGUES(E+T+RS+RV)'!$G$3:$G$89,$A205,'ALL DIALOGUES(E+T+RS+RV)'!$Q$3:$Q$89,$B205,'ALL DIALOGUES(E+T+RS+RV)'!$R$3:$R$89,0),SUMIFS('ALL DIALOGUES(E+T+RS+RV)'!$T$3:$T$89,'ALL DIALOGUES(E+T+RS+RV)'!$G$3:$G$89,$A205,'ALL DIALOGUES(E+T+RS+RV)'!$Q$3:$Q$89,$B205,'ALL DIALOGUES(E+T+RS+RV)'!$R$3:$R$89,"&gt;0")),SUMIFS('ALL DIALOGUES(E+T+RS+RV)'!$T$3:$T$89,'ALL DIALOGUES(E+T+RS+RV)'!$G$3:$G$89,$A205,'ALL DIALOGUES(E+T+RS+RV)'!$Q$3:$Q$89,$B205,'ALL DIALOGUES(E+T+RS+RV)'!$R$3:$R$89,"&gt;0"))</f>
        <v>0</v>
      </c>
    </row>
    <row r="206" spans="1:5" ht="31.5" x14ac:dyDescent="0.25">
      <c r="A206" s="318" t="s">
        <v>115</v>
      </c>
      <c r="B206" s="322">
        <v>1</v>
      </c>
      <c r="C206" s="322" t="s">
        <v>1937</v>
      </c>
      <c r="D206" s="231" t="s">
        <v>134</v>
      </c>
      <c r="E206" s="322">
        <f>IFERROR(IF(VALUE(C206)=0,SUMIFS('ALL DIALOGUES(E+T+RS+RV)'!$T$3:$T$89,'ALL DIALOGUES(E+T+RS+RV)'!$G$3:$G$89,$A206,'ALL DIALOGUES(E+T+RS+RV)'!$Q$3:$Q$89,$B206,'ALL DIALOGUES(E+T+RS+RV)'!$R$3:$R$89,0),SUMIFS('ALL DIALOGUES(E+T+RS+RV)'!$T$3:$T$89,'ALL DIALOGUES(E+T+RS+RV)'!$G$3:$G$89,$A206,'ALL DIALOGUES(E+T+RS+RV)'!$Q$3:$Q$89,$B206,'ALL DIALOGUES(E+T+RS+RV)'!$R$3:$R$89,"&gt;0")),SUMIFS('ALL DIALOGUES(E+T+RS+RV)'!$T$3:$T$89,'ALL DIALOGUES(E+T+RS+RV)'!$G$3:$G$89,$A206,'ALL DIALOGUES(E+T+RS+RV)'!$Q$3:$Q$89,$B206,'ALL DIALOGUES(E+T+RS+RV)'!$R$3:$R$89,"&gt;0"))</f>
        <v>0</v>
      </c>
    </row>
    <row r="207" spans="1:5" ht="32.25" thickBot="1" x14ac:dyDescent="0.3">
      <c r="A207" s="430" t="s">
        <v>115</v>
      </c>
      <c r="B207" s="434">
        <v>2</v>
      </c>
      <c r="C207" s="434">
        <v>0</v>
      </c>
      <c r="D207" s="433" t="s">
        <v>134</v>
      </c>
      <c r="E207" s="434">
        <f>IFERROR(IF(VALUE(C207)=0,SUMIFS('ALL DIALOGUES(E+T+RS+RV)'!$T$3:$T$89,'ALL DIALOGUES(E+T+RS+RV)'!$G$3:$G$89,$A207,'ALL DIALOGUES(E+T+RS+RV)'!$Q$3:$Q$89,$B207,'ALL DIALOGUES(E+T+RS+RV)'!$R$3:$R$89,0),SUMIFS('ALL DIALOGUES(E+T+RS+RV)'!$T$3:$T$89,'ALL DIALOGUES(E+T+RS+RV)'!$G$3:$G$89,$A207,'ALL DIALOGUES(E+T+RS+RV)'!$Q$3:$Q$89,$B207,'ALL DIALOGUES(E+T+RS+RV)'!$R$3:$R$89,"&gt;0")),SUMIFS('ALL DIALOGUES(E+T+RS+RV)'!$T$3:$T$89,'ALL DIALOGUES(E+T+RS+RV)'!$G$3:$G$89,$A207,'ALL DIALOGUES(E+T+RS+RV)'!$Q$3:$Q$89,$B207,'ALL DIALOGUES(E+T+RS+RV)'!$R$3:$R$89,"&gt;0"))</f>
        <v>0</v>
      </c>
    </row>
    <row r="208" spans="1:5" ht="32.25" thickTop="1" x14ac:dyDescent="0.25">
      <c r="A208" s="361" t="s">
        <v>115</v>
      </c>
      <c r="B208" s="362">
        <v>2</v>
      </c>
      <c r="C208" s="362" t="s">
        <v>1937</v>
      </c>
      <c r="D208" s="437" t="s">
        <v>134</v>
      </c>
      <c r="E208" s="362">
        <f>IFERROR(IF(VALUE(C208)=0,SUMIFS('ALL DIALOGUES(E+T+RS+RV)'!$T$3:$T$89,'ALL DIALOGUES(E+T+RS+RV)'!$G$3:$G$89,$A208,'ALL DIALOGUES(E+T+RS+RV)'!$Q$3:$Q$89,$B208,'ALL DIALOGUES(E+T+RS+RV)'!$R$3:$R$89,0),SUMIFS('ALL DIALOGUES(E+T+RS+RV)'!$T$3:$T$89,'ALL DIALOGUES(E+T+RS+RV)'!$G$3:$G$89,$A208,'ALL DIALOGUES(E+T+RS+RV)'!$Q$3:$Q$89,$B208,'ALL DIALOGUES(E+T+RS+RV)'!$R$3:$R$89,"&gt;0")),SUMIFS('ALL DIALOGUES(E+T+RS+RV)'!$T$3:$T$89,'ALL DIALOGUES(E+T+RS+RV)'!$G$3:$G$89,$A208,'ALL DIALOGUES(E+T+RS+RV)'!$Q$3:$Q$89,$B208,'ALL DIALOGUES(E+T+RS+RV)'!$R$3:$R$89,"&gt;0"))</f>
        <v>0</v>
      </c>
    </row>
    <row r="209" spans="1:5" ht="31.5" x14ac:dyDescent="0.25">
      <c r="A209" s="361" t="s">
        <v>115</v>
      </c>
      <c r="B209" s="362">
        <v>3</v>
      </c>
      <c r="C209" s="362">
        <v>0</v>
      </c>
      <c r="D209" s="437" t="s">
        <v>134</v>
      </c>
      <c r="E209" s="362">
        <f>IFERROR(IF(VALUE(C209)=0,SUMIFS('ALL DIALOGUES(E+T+RS+RV)'!$T$3:$T$89,'ALL DIALOGUES(E+T+RS+RV)'!$G$3:$G$89,$A209,'ALL DIALOGUES(E+T+RS+RV)'!$Q$3:$Q$89,$B209,'ALL DIALOGUES(E+T+RS+RV)'!$R$3:$R$89,0),SUMIFS('ALL DIALOGUES(E+T+RS+RV)'!$T$3:$T$89,'ALL DIALOGUES(E+T+RS+RV)'!$G$3:$G$89,$A209,'ALL DIALOGUES(E+T+RS+RV)'!$Q$3:$Q$89,$B209,'ALL DIALOGUES(E+T+RS+RV)'!$R$3:$R$89,"&gt;0")),SUMIFS('ALL DIALOGUES(E+T+RS+RV)'!$T$3:$T$89,'ALL DIALOGUES(E+T+RS+RV)'!$G$3:$G$89,$A209,'ALL DIALOGUES(E+T+RS+RV)'!$Q$3:$Q$89,$B209,'ALL DIALOGUES(E+T+RS+RV)'!$R$3:$R$89,"&gt;0"))</f>
        <v>0</v>
      </c>
    </row>
    <row r="210" spans="1:5" ht="32.25" thickBot="1" x14ac:dyDescent="0.3">
      <c r="A210" s="344" t="s">
        <v>115</v>
      </c>
      <c r="B210" s="343">
        <v>3</v>
      </c>
      <c r="C210" s="343" t="s">
        <v>1937</v>
      </c>
      <c r="D210" s="437" t="s">
        <v>134</v>
      </c>
      <c r="E210" s="343">
        <f>IFERROR(IF(VALUE(C210)=0,SUMIFS('ALL DIALOGUES(E+T+RS+RV)'!$T$3:$T$89,'ALL DIALOGUES(E+T+RS+RV)'!$G$3:$G$89,$A210,'ALL DIALOGUES(E+T+RS+RV)'!$Q$3:$Q$89,$B210,'ALL DIALOGUES(E+T+RS+RV)'!$R$3:$R$89,0),SUMIFS('ALL DIALOGUES(E+T+RS+RV)'!$T$3:$T$89,'ALL DIALOGUES(E+T+RS+RV)'!$G$3:$G$89,$A210,'ALL DIALOGUES(E+T+RS+RV)'!$Q$3:$Q$89,$B210,'ALL DIALOGUES(E+T+RS+RV)'!$R$3:$R$89,"&gt;0")),SUMIFS('ALL DIALOGUES(E+T+RS+RV)'!$T$3:$T$89,'ALL DIALOGUES(E+T+RS+RV)'!$G$3:$G$89,$A210,'ALL DIALOGUES(E+T+RS+RV)'!$Q$3:$Q$89,$B210,'ALL DIALOGUES(E+T+RS+RV)'!$R$3:$R$89,"&gt;0"))</f>
        <v>0</v>
      </c>
    </row>
    <row r="211" spans="1:5" ht="31.5" x14ac:dyDescent="0.25">
      <c r="A211" s="384" t="s">
        <v>115</v>
      </c>
      <c r="B211" s="315">
        <v>4</v>
      </c>
      <c r="C211" s="315">
        <v>0</v>
      </c>
      <c r="D211" s="249" t="s">
        <v>134</v>
      </c>
      <c r="E211" s="315">
        <f>IFERROR(IF(VALUE(C211)=0,SUMIFS('ALL DIALOGUES(E+T+RS+RV)'!$T$3:$T$89,'ALL DIALOGUES(E+T+RS+RV)'!$G$3:$G$89,$A211,'ALL DIALOGUES(E+T+RS+RV)'!$Q$3:$Q$89,$B211,'ALL DIALOGUES(E+T+RS+RV)'!$R$3:$R$89,0),SUMIFS('ALL DIALOGUES(E+T+RS+RV)'!$T$3:$T$89,'ALL DIALOGUES(E+T+RS+RV)'!$G$3:$G$89,$A211,'ALL DIALOGUES(E+T+RS+RV)'!$Q$3:$Q$89,$B211,'ALL DIALOGUES(E+T+RS+RV)'!$R$3:$R$89,"&gt;0")),SUMIFS('ALL DIALOGUES(E+T+RS+RV)'!$T$3:$T$89,'ALL DIALOGUES(E+T+RS+RV)'!$G$3:$G$89,$A211,'ALL DIALOGUES(E+T+RS+RV)'!$Q$3:$Q$89,$B211,'ALL DIALOGUES(E+T+RS+RV)'!$R$3:$R$89,"&gt;0"))</f>
        <v>0</v>
      </c>
    </row>
    <row r="212" spans="1:5" ht="31.5" x14ac:dyDescent="0.25">
      <c r="A212" s="384" t="s">
        <v>115</v>
      </c>
      <c r="B212" s="322">
        <v>4</v>
      </c>
      <c r="C212" s="322" t="s">
        <v>1937</v>
      </c>
      <c r="D212" s="231" t="s">
        <v>134</v>
      </c>
      <c r="E212" s="322">
        <f>IFERROR(IF(VALUE(C212)=0,SUMIFS('ALL DIALOGUES(E+T+RS+RV)'!$T$3:$T$89,'ALL DIALOGUES(E+T+RS+RV)'!$G$3:$G$89,$A212,'ALL DIALOGUES(E+T+RS+RV)'!$Q$3:$Q$89,$B212,'ALL DIALOGUES(E+T+RS+RV)'!$R$3:$R$89,0),SUMIFS('ALL DIALOGUES(E+T+RS+RV)'!$T$3:$T$89,'ALL DIALOGUES(E+T+RS+RV)'!$G$3:$G$89,$A212,'ALL DIALOGUES(E+T+RS+RV)'!$Q$3:$Q$89,$B212,'ALL DIALOGUES(E+T+RS+RV)'!$R$3:$R$89,"&gt;0")),SUMIFS('ALL DIALOGUES(E+T+RS+RV)'!$T$3:$T$89,'ALL DIALOGUES(E+T+RS+RV)'!$G$3:$G$89,$A212,'ALL DIALOGUES(E+T+RS+RV)'!$Q$3:$Q$89,$B212,'ALL DIALOGUES(E+T+RS+RV)'!$R$3:$R$89,"&gt;0"))</f>
        <v>0</v>
      </c>
    </row>
    <row r="213" spans="1:5" ht="31.5" x14ac:dyDescent="0.25">
      <c r="A213" s="384" t="s">
        <v>115</v>
      </c>
      <c r="B213" s="322">
        <v>5</v>
      </c>
      <c r="C213" s="322">
        <v>0</v>
      </c>
      <c r="D213" s="231" t="s">
        <v>134</v>
      </c>
      <c r="E213" s="322">
        <f>IFERROR(IF(VALUE(C213)=0,SUMIFS('ALL DIALOGUES(E+T+RS+RV)'!$T$3:$T$89,'ALL DIALOGUES(E+T+RS+RV)'!$G$3:$G$89,$A213,'ALL DIALOGUES(E+T+RS+RV)'!$Q$3:$Q$89,$B213,'ALL DIALOGUES(E+T+RS+RV)'!$R$3:$R$89,0),SUMIFS('ALL DIALOGUES(E+T+RS+RV)'!$T$3:$T$89,'ALL DIALOGUES(E+T+RS+RV)'!$G$3:$G$89,$A213,'ALL DIALOGUES(E+T+RS+RV)'!$Q$3:$Q$89,$B213,'ALL DIALOGUES(E+T+RS+RV)'!$R$3:$R$89,"&gt;0")),SUMIFS('ALL DIALOGUES(E+T+RS+RV)'!$T$3:$T$89,'ALL DIALOGUES(E+T+RS+RV)'!$G$3:$G$89,$A213,'ALL DIALOGUES(E+T+RS+RV)'!$Q$3:$Q$89,$B213,'ALL DIALOGUES(E+T+RS+RV)'!$R$3:$R$89,"&gt;0"))</f>
        <v>0</v>
      </c>
    </row>
    <row r="214" spans="1:5" ht="31.5" x14ac:dyDescent="0.25">
      <c r="A214" s="384" t="s">
        <v>115</v>
      </c>
      <c r="B214" s="322">
        <v>5</v>
      </c>
      <c r="C214" s="322" t="s">
        <v>1937</v>
      </c>
      <c r="D214" s="231" t="s">
        <v>134</v>
      </c>
      <c r="E214" s="322">
        <f>IFERROR(IF(VALUE(C214)=0,SUMIFS('ALL DIALOGUES(E+T+RS+RV)'!$T$3:$T$89,'ALL DIALOGUES(E+T+RS+RV)'!$G$3:$G$89,$A214,'ALL DIALOGUES(E+T+RS+RV)'!$Q$3:$Q$89,$B214,'ALL DIALOGUES(E+T+RS+RV)'!$R$3:$R$89,0),SUMIFS('ALL DIALOGUES(E+T+RS+RV)'!$T$3:$T$89,'ALL DIALOGUES(E+T+RS+RV)'!$G$3:$G$89,$A214,'ALL DIALOGUES(E+T+RS+RV)'!$Q$3:$Q$89,$B214,'ALL DIALOGUES(E+T+RS+RV)'!$R$3:$R$89,"&gt;0")),SUMIFS('ALL DIALOGUES(E+T+RS+RV)'!$T$3:$T$89,'ALL DIALOGUES(E+T+RS+RV)'!$G$3:$G$89,$A214,'ALL DIALOGUES(E+T+RS+RV)'!$Q$3:$Q$89,$B214,'ALL DIALOGUES(E+T+RS+RV)'!$R$3:$R$89,"&gt;0"))</f>
        <v>0</v>
      </c>
    </row>
    <row r="215" spans="1:5" ht="31.5" x14ac:dyDescent="0.25">
      <c r="A215" s="384" t="s">
        <v>115</v>
      </c>
      <c r="B215" s="322">
        <v>6</v>
      </c>
      <c r="C215" s="322">
        <v>0</v>
      </c>
      <c r="D215" s="231" t="s">
        <v>134</v>
      </c>
      <c r="E215" s="322">
        <f>IFERROR(IF(VALUE(C215)=0,SUMIFS('ALL DIALOGUES(E+T+RS+RV)'!$T$3:$T$89,'ALL DIALOGUES(E+T+RS+RV)'!$G$3:$G$89,$A215,'ALL DIALOGUES(E+T+RS+RV)'!$Q$3:$Q$89,$B215,'ALL DIALOGUES(E+T+RS+RV)'!$R$3:$R$89,0),SUMIFS('ALL DIALOGUES(E+T+RS+RV)'!$T$3:$T$89,'ALL DIALOGUES(E+T+RS+RV)'!$G$3:$G$89,$A215,'ALL DIALOGUES(E+T+RS+RV)'!$Q$3:$Q$89,$B215,'ALL DIALOGUES(E+T+RS+RV)'!$R$3:$R$89,"&gt;0")),SUMIFS('ALL DIALOGUES(E+T+RS+RV)'!$T$3:$T$89,'ALL DIALOGUES(E+T+RS+RV)'!$G$3:$G$89,$A215,'ALL DIALOGUES(E+T+RS+RV)'!$Q$3:$Q$89,$B215,'ALL DIALOGUES(E+T+RS+RV)'!$R$3:$R$89,"&gt;0"))</f>
        <v>0</v>
      </c>
    </row>
    <row r="216" spans="1:5" ht="31.5" x14ac:dyDescent="0.25">
      <c r="A216" s="384" t="s">
        <v>115</v>
      </c>
      <c r="B216" s="322">
        <v>6</v>
      </c>
      <c r="C216" s="322" t="s">
        <v>1937</v>
      </c>
      <c r="D216" s="231" t="s">
        <v>134</v>
      </c>
      <c r="E216" s="322">
        <f>IFERROR(IF(VALUE(C216)=0,SUMIFS('ALL DIALOGUES(E+T+RS+RV)'!$T$3:$T$89,'ALL DIALOGUES(E+T+RS+RV)'!$G$3:$G$89,$A216,'ALL DIALOGUES(E+T+RS+RV)'!$Q$3:$Q$89,$B216,'ALL DIALOGUES(E+T+RS+RV)'!$R$3:$R$89,0),SUMIFS('ALL DIALOGUES(E+T+RS+RV)'!$T$3:$T$89,'ALL DIALOGUES(E+T+RS+RV)'!$G$3:$G$89,$A216,'ALL DIALOGUES(E+T+RS+RV)'!$Q$3:$Q$89,$B216,'ALL DIALOGUES(E+T+RS+RV)'!$R$3:$R$89,"&gt;0")),SUMIFS('ALL DIALOGUES(E+T+RS+RV)'!$T$3:$T$89,'ALL DIALOGUES(E+T+RS+RV)'!$G$3:$G$89,$A216,'ALL DIALOGUES(E+T+RS+RV)'!$Q$3:$Q$89,$B216,'ALL DIALOGUES(E+T+RS+RV)'!$R$3:$R$89,"&gt;0"))</f>
        <v>0</v>
      </c>
    </row>
    <row r="217" spans="1:5" x14ac:dyDescent="0.25">
      <c r="A217" s="384" t="s">
        <v>1706</v>
      </c>
      <c r="B217" s="321">
        <v>1</v>
      </c>
      <c r="C217" s="321">
        <v>0</v>
      </c>
      <c r="D217" s="231" t="s">
        <v>133</v>
      </c>
      <c r="E217" s="321">
        <f>IFERROR(IF(VALUE(C217)=0,SUMIFS('ALL DIALOGUES(E+T+RS+RV)'!$T$3:$T$89,'ALL DIALOGUES(E+T+RS+RV)'!$G$3:$G$89,$A217,'ALL DIALOGUES(E+T+RS+RV)'!$Q$3:$Q$89,$B217,'ALL DIALOGUES(E+T+RS+RV)'!$R$3:$R$89,0),SUMIFS('ALL DIALOGUES(E+T+RS+RV)'!$T$3:$T$89,'ALL DIALOGUES(E+T+RS+RV)'!$G$3:$G$89,$A217,'ALL DIALOGUES(E+T+RS+RV)'!$Q$3:$Q$89,$B217,'ALL DIALOGUES(E+T+RS+RV)'!$R$3:$R$89,"&gt;0")),SUMIFS('ALL DIALOGUES(E+T+RS+RV)'!$T$3:$T$89,'ALL DIALOGUES(E+T+RS+RV)'!$G$3:$G$89,$A217,'ALL DIALOGUES(E+T+RS+RV)'!$Q$3:$Q$89,$B217,'ALL DIALOGUES(E+T+RS+RV)'!$R$3:$R$89,"&gt;0"))</f>
        <v>0</v>
      </c>
    </row>
    <row r="218" spans="1:5" x14ac:dyDescent="0.25">
      <c r="A218" s="384" t="s">
        <v>1706</v>
      </c>
      <c r="B218" s="321">
        <v>1</v>
      </c>
      <c r="C218" s="321" t="s">
        <v>1937</v>
      </c>
      <c r="D218" s="231" t="s">
        <v>133</v>
      </c>
      <c r="E218" s="321">
        <f>IFERROR(IF(VALUE(C218)=0,SUMIFS('ALL DIALOGUES(E+T+RS+RV)'!$T$3:$T$89,'ALL DIALOGUES(E+T+RS+RV)'!$G$3:$G$89,$A218,'ALL DIALOGUES(E+T+RS+RV)'!$Q$3:$Q$89,$B218,'ALL DIALOGUES(E+T+RS+RV)'!$R$3:$R$89,0),SUMIFS('ALL DIALOGUES(E+T+RS+RV)'!$T$3:$T$89,'ALL DIALOGUES(E+T+RS+RV)'!$G$3:$G$89,$A218,'ALL DIALOGUES(E+T+RS+RV)'!$Q$3:$Q$89,$B218,'ALL DIALOGUES(E+T+RS+RV)'!$R$3:$R$89,"&gt;0")),SUMIFS('ALL DIALOGUES(E+T+RS+RV)'!$T$3:$T$89,'ALL DIALOGUES(E+T+RS+RV)'!$G$3:$G$89,$A218,'ALL DIALOGUES(E+T+RS+RV)'!$Q$3:$Q$89,$B218,'ALL DIALOGUES(E+T+RS+RV)'!$R$3:$R$89,"&gt;0"))</f>
        <v>0</v>
      </c>
    </row>
    <row r="219" spans="1:5" x14ac:dyDescent="0.25">
      <c r="A219" s="384" t="s">
        <v>1927</v>
      </c>
      <c r="B219" s="321">
        <v>1</v>
      </c>
      <c r="C219" s="321">
        <v>0</v>
      </c>
      <c r="D219" s="231" t="s">
        <v>133</v>
      </c>
      <c r="E219" s="321">
        <f>IFERROR(IF(VALUE(C219)=0,SUMIFS('ALL DIALOGUES(E+T+RS+RV)'!$T$3:$T$89,'ALL DIALOGUES(E+T+RS+RV)'!$G$3:$G$89,$A219,'ALL DIALOGUES(E+T+RS+RV)'!$Q$3:$Q$89,$B219,'ALL DIALOGUES(E+T+RS+RV)'!$R$3:$R$89,0),SUMIFS('ALL DIALOGUES(E+T+RS+RV)'!$T$3:$T$89,'ALL DIALOGUES(E+T+RS+RV)'!$G$3:$G$89,$A219,'ALL DIALOGUES(E+T+RS+RV)'!$Q$3:$Q$89,$B219,'ALL DIALOGUES(E+T+RS+RV)'!$R$3:$R$89,"&gt;0")),SUMIFS('ALL DIALOGUES(E+T+RS+RV)'!$T$3:$T$89,'ALL DIALOGUES(E+T+RS+RV)'!$G$3:$G$89,$A219,'ALL DIALOGUES(E+T+RS+RV)'!$Q$3:$Q$89,$B219,'ALL DIALOGUES(E+T+RS+RV)'!$R$3:$R$89,"&gt;0"))</f>
        <v>0</v>
      </c>
    </row>
    <row r="220" spans="1:5" x14ac:dyDescent="0.25">
      <c r="A220" s="384" t="s">
        <v>1927</v>
      </c>
      <c r="B220" s="321">
        <v>1</v>
      </c>
      <c r="C220" s="321" t="s">
        <v>1937</v>
      </c>
      <c r="D220" s="231" t="s">
        <v>133</v>
      </c>
      <c r="E220" s="321">
        <f>IFERROR(IF(VALUE(C220)=0,SUMIFS('ALL DIALOGUES(E+T+RS+RV)'!$T$3:$T$89,'ALL DIALOGUES(E+T+RS+RV)'!$G$3:$G$89,$A220,'ALL DIALOGUES(E+T+RS+RV)'!$Q$3:$Q$89,$B220,'ALL DIALOGUES(E+T+RS+RV)'!$R$3:$R$89,0),SUMIFS('ALL DIALOGUES(E+T+RS+RV)'!$T$3:$T$89,'ALL DIALOGUES(E+T+RS+RV)'!$G$3:$G$89,$A220,'ALL DIALOGUES(E+T+RS+RV)'!$Q$3:$Q$89,$B220,'ALL DIALOGUES(E+T+RS+RV)'!$R$3:$R$89,"&gt;0")),SUMIFS('ALL DIALOGUES(E+T+RS+RV)'!$T$3:$T$89,'ALL DIALOGUES(E+T+RS+RV)'!$G$3:$G$89,$A220,'ALL DIALOGUES(E+T+RS+RV)'!$Q$3:$Q$89,$B220,'ALL DIALOGUES(E+T+RS+RV)'!$R$3:$R$89,"&gt;0"))</f>
        <v>0</v>
      </c>
    </row>
    <row r="221" spans="1:5" ht="32.25" thickBot="1" x14ac:dyDescent="0.3">
      <c r="A221" s="384" t="s">
        <v>118</v>
      </c>
      <c r="B221" s="343">
        <v>1</v>
      </c>
      <c r="C221" s="343">
        <v>0</v>
      </c>
      <c r="D221" s="342" t="s">
        <v>134</v>
      </c>
      <c r="E221" s="343">
        <f>IFERROR(IF(VALUE(C221)=0,SUMIFS('ALL DIALOGUES(E+T+RS+RV)'!$T$3:$T$89,'ALL DIALOGUES(E+T+RS+RV)'!$G$3:$G$89,$A221,'ALL DIALOGUES(E+T+RS+RV)'!$Q$3:$Q$89,$B221,'ALL DIALOGUES(E+T+RS+RV)'!$R$3:$R$89,0),SUMIFS('ALL DIALOGUES(E+T+RS+RV)'!$T$3:$T$89,'ALL DIALOGUES(E+T+RS+RV)'!$G$3:$G$89,$A221,'ALL DIALOGUES(E+T+RS+RV)'!$Q$3:$Q$89,$B221,'ALL DIALOGUES(E+T+RS+RV)'!$R$3:$R$89,"&gt;0")),SUMIFS('ALL DIALOGUES(E+T+RS+RV)'!$T$3:$T$89,'ALL DIALOGUES(E+T+RS+RV)'!$G$3:$G$89,$A221,'ALL DIALOGUES(E+T+RS+RV)'!$Q$3:$Q$89,$B221,'ALL DIALOGUES(E+T+RS+RV)'!$R$3:$R$89,"&gt;0"))</f>
        <v>0</v>
      </c>
    </row>
    <row r="222" spans="1:5" ht="31.5" x14ac:dyDescent="0.25">
      <c r="A222" s="311" t="s">
        <v>118</v>
      </c>
      <c r="B222" s="383">
        <v>1</v>
      </c>
      <c r="C222" s="383" t="s">
        <v>1937</v>
      </c>
      <c r="D222" s="249" t="s">
        <v>134</v>
      </c>
      <c r="E222" s="383">
        <f>IFERROR(IF(VALUE(C222)=0,SUMIFS('ALL DIALOGUES(E+T+RS+RV)'!$T$3:$T$89,'ALL DIALOGUES(E+T+RS+RV)'!$G$3:$G$89,$A222,'ALL DIALOGUES(E+T+RS+RV)'!$Q$3:$Q$89,$B222,'ALL DIALOGUES(E+T+RS+RV)'!$R$3:$R$89,0),SUMIFS('ALL DIALOGUES(E+T+RS+RV)'!$T$3:$T$89,'ALL DIALOGUES(E+T+RS+RV)'!$G$3:$G$89,$A222,'ALL DIALOGUES(E+T+RS+RV)'!$Q$3:$Q$89,$B222,'ALL DIALOGUES(E+T+RS+RV)'!$R$3:$R$89,"&gt;0")),SUMIFS('ALL DIALOGUES(E+T+RS+RV)'!$T$3:$T$89,'ALL DIALOGUES(E+T+RS+RV)'!$G$3:$G$89,$A222,'ALL DIALOGUES(E+T+RS+RV)'!$Q$3:$Q$89,$B222,'ALL DIALOGUES(E+T+RS+RV)'!$R$3:$R$89,"&gt;0"))</f>
        <v>0</v>
      </c>
    </row>
    <row r="223" spans="1:5" ht="31.5" x14ac:dyDescent="0.25">
      <c r="A223" s="318" t="s">
        <v>118</v>
      </c>
      <c r="B223" s="322">
        <v>2</v>
      </c>
      <c r="C223" s="322">
        <v>0</v>
      </c>
      <c r="D223" s="224" t="s">
        <v>134</v>
      </c>
      <c r="E223" s="322">
        <f>IFERROR(IF(VALUE(C223)=0,SUMIFS('ALL DIALOGUES(E+T+RS+RV)'!$T$3:$T$89,'ALL DIALOGUES(E+T+RS+RV)'!$G$3:$G$89,$A223,'ALL DIALOGUES(E+T+RS+RV)'!$Q$3:$Q$89,$B223,'ALL DIALOGUES(E+T+RS+RV)'!$R$3:$R$89,0),SUMIFS('ALL DIALOGUES(E+T+RS+RV)'!$T$3:$T$89,'ALL DIALOGUES(E+T+RS+RV)'!$G$3:$G$89,$A223,'ALL DIALOGUES(E+T+RS+RV)'!$Q$3:$Q$89,$B223,'ALL DIALOGUES(E+T+RS+RV)'!$R$3:$R$89,"&gt;0")),SUMIFS('ALL DIALOGUES(E+T+RS+RV)'!$T$3:$T$89,'ALL DIALOGUES(E+T+RS+RV)'!$G$3:$G$89,$A223,'ALL DIALOGUES(E+T+RS+RV)'!$Q$3:$Q$89,$B223,'ALL DIALOGUES(E+T+RS+RV)'!$R$3:$R$89,"&gt;0"))</f>
        <v>0</v>
      </c>
    </row>
    <row r="224" spans="1:5" ht="16.5" thickBot="1" x14ac:dyDescent="0.3">
      <c r="A224" s="344" t="s">
        <v>1707</v>
      </c>
      <c r="B224" s="394">
        <v>1</v>
      </c>
      <c r="C224" s="394">
        <v>0</v>
      </c>
      <c r="D224" s="367" t="s">
        <v>133</v>
      </c>
      <c r="E224" s="394">
        <f>IFERROR(IF(VALUE(C224)=0,SUMIFS('ALL DIALOGUES(E+T+RS+RV)'!$T$3:$T$89,'ALL DIALOGUES(E+T+RS+RV)'!$G$3:$G$89,$A224,'ALL DIALOGUES(E+T+RS+RV)'!$Q$3:$Q$89,$B224,'ALL DIALOGUES(E+T+RS+RV)'!$R$3:$R$89,0),SUMIFS('ALL DIALOGUES(E+T+RS+RV)'!$T$3:$T$89,'ALL DIALOGUES(E+T+RS+RV)'!$G$3:$G$89,$A224,'ALL DIALOGUES(E+T+RS+RV)'!$Q$3:$Q$89,$B224,'ALL DIALOGUES(E+T+RS+RV)'!$R$3:$R$89,"&gt;0")),SUMIFS('ALL DIALOGUES(E+T+RS+RV)'!$T$3:$T$89,'ALL DIALOGUES(E+T+RS+RV)'!$G$3:$G$89,$A224,'ALL DIALOGUES(E+T+RS+RV)'!$Q$3:$Q$89,$B224,'ALL DIALOGUES(E+T+RS+RV)'!$R$3:$R$89,"&gt;0"))</f>
        <v>0</v>
      </c>
    </row>
    <row r="225" spans="1:5" x14ac:dyDescent="0.25">
      <c r="A225" s="361" t="s">
        <v>1707</v>
      </c>
      <c r="B225" s="314">
        <v>1</v>
      </c>
      <c r="C225" s="314" t="s">
        <v>1937</v>
      </c>
      <c r="D225" s="249" t="s">
        <v>133</v>
      </c>
      <c r="E225" s="314">
        <f>IFERROR(IF(VALUE(C225)=0,SUMIFS('ALL DIALOGUES(E+T+RS+RV)'!$T$3:$T$89,'ALL DIALOGUES(E+T+RS+RV)'!$G$3:$G$89,$A225,'ALL DIALOGUES(E+T+RS+RV)'!$Q$3:$Q$89,$B225,'ALL DIALOGUES(E+T+RS+RV)'!$R$3:$R$89,0),SUMIFS('ALL DIALOGUES(E+T+RS+RV)'!$T$3:$T$89,'ALL DIALOGUES(E+T+RS+RV)'!$G$3:$G$89,$A225,'ALL DIALOGUES(E+T+RS+RV)'!$Q$3:$Q$89,$B225,'ALL DIALOGUES(E+T+RS+RV)'!$R$3:$R$89,"&gt;0")),SUMIFS('ALL DIALOGUES(E+T+RS+RV)'!$T$3:$T$89,'ALL DIALOGUES(E+T+RS+RV)'!$G$3:$G$89,$A225,'ALL DIALOGUES(E+T+RS+RV)'!$Q$3:$Q$89,$B225,'ALL DIALOGUES(E+T+RS+RV)'!$R$3:$R$89,"&gt;0"))</f>
        <v>0</v>
      </c>
    </row>
    <row r="226" spans="1:5" ht="31.5" x14ac:dyDescent="0.25">
      <c r="A226" s="318" t="s">
        <v>119</v>
      </c>
      <c r="B226" s="362">
        <v>1</v>
      </c>
      <c r="C226" s="362">
        <v>0</v>
      </c>
      <c r="D226" s="224" t="s">
        <v>134</v>
      </c>
      <c r="E226" s="362">
        <f>IFERROR(IF(VALUE(C226)=0,SUMIFS('ALL DIALOGUES(E+T+RS+RV)'!$T$3:$T$89,'ALL DIALOGUES(E+T+RS+RV)'!$G$3:$G$89,$A226,'ALL DIALOGUES(E+T+RS+RV)'!$Q$3:$Q$89,$B226,'ALL DIALOGUES(E+T+RS+RV)'!$R$3:$R$89,0),SUMIFS('ALL DIALOGUES(E+T+RS+RV)'!$T$3:$T$89,'ALL DIALOGUES(E+T+RS+RV)'!$G$3:$G$89,$A226,'ALL DIALOGUES(E+T+RS+RV)'!$Q$3:$Q$89,$B226,'ALL DIALOGUES(E+T+RS+RV)'!$R$3:$R$89,"&gt;0")),SUMIFS('ALL DIALOGUES(E+T+RS+RV)'!$T$3:$T$89,'ALL DIALOGUES(E+T+RS+RV)'!$G$3:$G$89,$A226,'ALL DIALOGUES(E+T+RS+RV)'!$Q$3:$Q$89,$B226,'ALL DIALOGUES(E+T+RS+RV)'!$R$3:$R$89,"&gt;0"))</f>
        <v>0</v>
      </c>
    </row>
    <row r="227" spans="1:5" ht="31.5" x14ac:dyDescent="0.25">
      <c r="A227" s="318" t="s">
        <v>119</v>
      </c>
      <c r="B227" s="322">
        <v>1</v>
      </c>
      <c r="C227" s="322" t="s">
        <v>1937</v>
      </c>
      <c r="D227" s="231" t="s">
        <v>134</v>
      </c>
      <c r="E227" s="322">
        <f>IFERROR(IF(VALUE(C227)=0,SUMIFS('ALL DIALOGUES(E+T+RS+RV)'!$T$3:$T$89,'ALL DIALOGUES(E+T+RS+RV)'!$G$3:$G$89,$A227,'ALL DIALOGUES(E+T+RS+RV)'!$Q$3:$Q$89,$B227,'ALL DIALOGUES(E+T+RS+RV)'!$R$3:$R$89,0),SUMIFS('ALL DIALOGUES(E+T+RS+RV)'!$T$3:$T$89,'ALL DIALOGUES(E+T+RS+RV)'!$G$3:$G$89,$A227,'ALL DIALOGUES(E+T+RS+RV)'!$Q$3:$Q$89,$B227,'ALL DIALOGUES(E+T+RS+RV)'!$R$3:$R$89,"&gt;0")),SUMIFS('ALL DIALOGUES(E+T+RS+RV)'!$T$3:$T$89,'ALL DIALOGUES(E+T+RS+RV)'!$G$3:$G$89,$A227,'ALL DIALOGUES(E+T+RS+RV)'!$Q$3:$Q$89,$B227,'ALL DIALOGUES(E+T+RS+RV)'!$R$3:$R$89,"&gt;0"))</f>
        <v>0</v>
      </c>
    </row>
    <row r="228" spans="1:5" ht="31.5" x14ac:dyDescent="0.25">
      <c r="A228" s="318" t="s">
        <v>119</v>
      </c>
      <c r="B228" s="322">
        <v>2</v>
      </c>
      <c r="C228" s="322">
        <v>0</v>
      </c>
      <c r="D228" s="231" t="s">
        <v>134</v>
      </c>
      <c r="E228" s="322">
        <f>IFERROR(IF(VALUE(C228)=0,SUMIFS('ALL DIALOGUES(E+T+RS+RV)'!$T$3:$T$89,'ALL DIALOGUES(E+T+RS+RV)'!$G$3:$G$89,$A228,'ALL DIALOGUES(E+T+RS+RV)'!$Q$3:$Q$89,$B228,'ALL DIALOGUES(E+T+RS+RV)'!$R$3:$R$89,0),SUMIFS('ALL DIALOGUES(E+T+RS+RV)'!$T$3:$T$89,'ALL DIALOGUES(E+T+RS+RV)'!$G$3:$G$89,$A228,'ALL DIALOGUES(E+T+RS+RV)'!$Q$3:$Q$89,$B228,'ALL DIALOGUES(E+T+RS+RV)'!$R$3:$R$89,"&gt;0")),SUMIFS('ALL DIALOGUES(E+T+RS+RV)'!$T$3:$T$89,'ALL DIALOGUES(E+T+RS+RV)'!$G$3:$G$89,$A228,'ALL DIALOGUES(E+T+RS+RV)'!$Q$3:$Q$89,$B228,'ALL DIALOGUES(E+T+RS+RV)'!$R$3:$R$89,"&gt;0"))</f>
        <v>0</v>
      </c>
    </row>
    <row r="229" spans="1:5" ht="31.5" x14ac:dyDescent="0.25">
      <c r="A229" s="318" t="s">
        <v>119</v>
      </c>
      <c r="B229" s="322">
        <v>2</v>
      </c>
      <c r="C229" s="322" t="s">
        <v>1937</v>
      </c>
      <c r="D229" s="231" t="s">
        <v>134</v>
      </c>
      <c r="E229" s="322">
        <f>IFERROR(IF(VALUE(C229)=0,SUMIFS('ALL DIALOGUES(E+T+RS+RV)'!$T$3:$T$89,'ALL DIALOGUES(E+T+RS+RV)'!$G$3:$G$89,$A229,'ALL DIALOGUES(E+T+RS+RV)'!$Q$3:$Q$89,$B229,'ALL DIALOGUES(E+T+RS+RV)'!$R$3:$R$89,0),SUMIFS('ALL DIALOGUES(E+T+RS+RV)'!$T$3:$T$89,'ALL DIALOGUES(E+T+RS+RV)'!$G$3:$G$89,$A229,'ALL DIALOGUES(E+T+RS+RV)'!$Q$3:$Q$89,$B229,'ALL DIALOGUES(E+T+RS+RV)'!$R$3:$R$89,"&gt;0")),SUMIFS('ALL DIALOGUES(E+T+RS+RV)'!$T$3:$T$89,'ALL DIALOGUES(E+T+RS+RV)'!$G$3:$G$89,$A229,'ALL DIALOGUES(E+T+RS+RV)'!$Q$3:$Q$89,$B229,'ALL DIALOGUES(E+T+RS+RV)'!$R$3:$R$89,"&gt;0"))</f>
        <v>0</v>
      </c>
    </row>
    <row r="230" spans="1:5" ht="31.5" x14ac:dyDescent="0.25">
      <c r="A230" s="318" t="s">
        <v>119</v>
      </c>
      <c r="B230" s="322">
        <v>3</v>
      </c>
      <c r="C230" s="322">
        <v>0</v>
      </c>
      <c r="D230" s="231" t="s">
        <v>134</v>
      </c>
      <c r="E230" s="322">
        <f>IFERROR(IF(VALUE(C230)=0,SUMIFS('ALL DIALOGUES(E+T+RS+RV)'!$T$3:$T$89,'ALL DIALOGUES(E+T+RS+RV)'!$G$3:$G$89,$A230,'ALL DIALOGUES(E+T+RS+RV)'!$Q$3:$Q$89,$B230,'ALL DIALOGUES(E+T+RS+RV)'!$R$3:$R$89,0),SUMIFS('ALL DIALOGUES(E+T+RS+RV)'!$T$3:$T$89,'ALL DIALOGUES(E+T+RS+RV)'!$G$3:$G$89,$A230,'ALL DIALOGUES(E+T+RS+RV)'!$Q$3:$Q$89,$B230,'ALL DIALOGUES(E+T+RS+RV)'!$R$3:$R$89,"&gt;0")),SUMIFS('ALL DIALOGUES(E+T+RS+RV)'!$T$3:$T$89,'ALL DIALOGUES(E+T+RS+RV)'!$G$3:$G$89,$A230,'ALL DIALOGUES(E+T+RS+RV)'!$Q$3:$Q$89,$B230,'ALL DIALOGUES(E+T+RS+RV)'!$R$3:$R$89,"&gt;0"))</f>
        <v>0</v>
      </c>
    </row>
    <row r="231" spans="1:5" x14ac:dyDescent="0.25">
      <c r="A231" s="295" t="s">
        <v>173</v>
      </c>
      <c r="B231" s="321">
        <v>1</v>
      </c>
      <c r="C231" s="321">
        <v>0</v>
      </c>
      <c r="D231" s="231" t="s">
        <v>133</v>
      </c>
      <c r="E231" s="321">
        <f>IFERROR(IF(VALUE(C231)=0,SUMIFS('ALL DIALOGUES(E+T+RS+RV)'!$T$3:$T$89,'ALL DIALOGUES(E+T+RS+RV)'!$G$3:$G$89,$A231,'ALL DIALOGUES(E+T+RS+RV)'!$Q$3:$Q$89,$B231,'ALL DIALOGUES(E+T+RS+RV)'!$R$3:$R$89,0),SUMIFS('ALL DIALOGUES(E+T+RS+RV)'!$T$3:$T$89,'ALL DIALOGUES(E+T+RS+RV)'!$G$3:$G$89,$A231,'ALL DIALOGUES(E+T+RS+RV)'!$Q$3:$Q$89,$B231,'ALL DIALOGUES(E+T+RS+RV)'!$R$3:$R$89,"&gt;0")),SUMIFS('ALL DIALOGUES(E+T+RS+RV)'!$T$3:$T$89,'ALL DIALOGUES(E+T+RS+RV)'!$G$3:$G$89,$A231,'ALL DIALOGUES(E+T+RS+RV)'!$Q$3:$Q$89,$B231,'ALL DIALOGUES(E+T+RS+RV)'!$R$3:$R$89,"&gt;0"))</f>
        <v>0</v>
      </c>
    </row>
    <row r="232" spans="1:5" x14ac:dyDescent="0.25">
      <c r="A232" s="295" t="s">
        <v>173</v>
      </c>
      <c r="B232" s="322">
        <v>1</v>
      </c>
      <c r="C232" s="322" t="s">
        <v>1937</v>
      </c>
      <c r="D232" s="297" t="s">
        <v>133</v>
      </c>
      <c r="E232" s="297">
        <f>IFERROR(IF(VALUE(C232)=0,SUMIFS('ALL DIALOGUES(E+T+RS+RV)'!$T$3:$T$89,'ALL DIALOGUES(E+T+RS+RV)'!$G$3:$G$89,$A232,'ALL DIALOGUES(E+T+RS+RV)'!$Q$3:$Q$89,$B232,'ALL DIALOGUES(E+T+RS+RV)'!$R$3:$R$89,0),SUMIFS('ALL DIALOGUES(E+T+RS+RV)'!$T$3:$T$89,'ALL DIALOGUES(E+T+RS+RV)'!$G$3:$G$89,$A232,'ALL DIALOGUES(E+T+RS+RV)'!$Q$3:$Q$89,$B232,'ALL DIALOGUES(E+T+RS+RV)'!$R$3:$R$89,"&gt;0")),SUMIFS('ALL DIALOGUES(E+T+RS+RV)'!$T$3:$T$89,'ALL DIALOGUES(E+T+RS+RV)'!$G$3:$G$89,$A232,'ALL DIALOGUES(E+T+RS+RV)'!$Q$3:$Q$89,$B232,'ALL DIALOGUES(E+T+RS+RV)'!$R$3:$R$89,"&gt;0"))</f>
        <v>0</v>
      </c>
    </row>
    <row r="233" spans="1:5" ht="31.5" x14ac:dyDescent="0.25">
      <c r="A233" s="295" t="s">
        <v>174</v>
      </c>
      <c r="B233" s="322">
        <v>1</v>
      </c>
      <c r="C233" s="322">
        <v>0</v>
      </c>
      <c r="D233" s="297" t="s">
        <v>134</v>
      </c>
      <c r="E233" s="297">
        <f>IFERROR(IF(VALUE(C233)=0,SUMIFS('ALL DIALOGUES(E+T+RS+RV)'!$T$3:$T$89,'ALL DIALOGUES(E+T+RS+RV)'!$G$3:$G$89,$A233,'ALL DIALOGUES(E+T+RS+RV)'!$Q$3:$Q$89,$B233,'ALL DIALOGUES(E+T+RS+RV)'!$R$3:$R$89,0),SUMIFS('ALL DIALOGUES(E+T+RS+RV)'!$T$3:$T$89,'ALL DIALOGUES(E+T+RS+RV)'!$G$3:$G$89,$A233,'ALL DIALOGUES(E+T+RS+RV)'!$Q$3:$Q$89,$B233,'ALL DIALOGUES(E+T+RS+RV)'!$R$3:$R$89,"&gt;0")),SUMIFS('ALL DIALOGUES(E+T+RS+RV)'!$T$3:$T$89,'ALL DIALOGUES(E+T+RS+RV)'!$G$3:$G$89,$A233,'ALL DIALOGUES(E+T+RS+RV)'!$Q$3:$Q$89,$B233,'ALL DIALOGUES(E+T+RS+RV)'!$R$3:$R$89,"&gt;0"))</f>
        <v>0</v>
      </c>
    </row>
    <row r="234" spans="1:5" ht="31.5" x14ac:dyDescent="0.25">
      <c r="A234" s="295" t="s">
        <v>174</v>
      </c>
      <c r="B234" s="322">
        <v>1</v>
      </c>
      <c r="C234" s="322" t="s">
        <v>1937</v>
      </c>
      <c r="D234" s="297" t="s">
        <v>134</v>
      </c>
      <c r="E234" s="297">
        <f>IFERROR(IF(VALUE(C234)=0,SUMIFS('ALL DIALOGUES(E+T+RS+RV)'!$T$3:$T$89,'ALL DIALOGUES(E+T+RS+RV)'!$G$3:$G$89,$A234,'ALL DIALOGUES(E+T+RS+RV)'!$Q$3:$Q$89,$B234,'ALL DIALOGUES(E+T+RS+RV)'!$R$3:$R$89,0),SUMIFS('ALL DIALOGUES(E+T+RS+RV)'!$T$3:$T$89,'ALL DIALOGUES(E+T+RS+RV)'!$G$3:$G$89,$A234,'ALL DIALOGUES(E+T+RS+RV)'!$Q$3:$Q$89,$B234,'ALL DIALOGUES(E+T+RS+RV)'!$R$3:$R$89,"&gt;0")),SUMIFS('ALL DIALOGUES(E+T+RS+RV)'!$T$3:$T$89,'ALL DIALOGUES(E+T+RS+RV)'!$G$3:$G$89,$A234,'ALL DIALOGUES(E+T+RS+RV)'!$Q$3:$Q$89,$B234,'ALL DIALOGUES(E+T+RS+RV)'!$R$3:$R$89,"&gt;0"))</f>
        <v>0</v>
      </c>
    </row>
    <row r="235" spans="1:5" ht="31.5" x14ac:dyDescent="0.25">
      <c r="A235" s="318" t="s">
        <v>176</v>
      </c>
      <c r="B235" s="322">
        <v>1</v>
      </c>
      <c r="C235" s="322">
        <v>0</v>
      </c>
      <c r="D235" s="231" t="s">
        <v>134</v>
      </c>
      <c r="E235" s="322">
        <f>IFERROR(IF(VALUE(C235)=0,SUMIFS('ALL DIALOGUES(E+T+RS+RV)'!$T$3:$T$89,'ALL DIALOGUES(E+T+RS+RV)'!$G$3:$G$89,$A235,'ALL DIALOGUES(E+T+RS+RV)'!$Q$3:$Q$89,$B235,'ALL DIALOGUES(E+T+RS+RV)'!$R$3:$R$89,0),SUMIFS('ALL DIALOGUES(E+T+RS+RV)'!$T$3:$T$89,'ALL DIALOGUES(E+T+RS+RV)'!$G$3:$G$89,$A235,'ALL DIALOGUES(E+T+RS+RV)'!$Q$3:$Q$89,$B235,'ALL DIALOGUES(E+T+RS+RV)'!$R$3:$R$89,"&gt;0")),SUMIFS('ALL DIALOGUES(E+T+RS+RV)'!$T$3:$T$89,'ALL DIALOGUES(E+T+RS+RV)'!$G$3:$G$89,$A235,'ALL DIALOGUES(E+T+RS+RV)'!$Q$3:$Q$89,$B235,'ALL DIALOGUES(E+T+RS+RV)'!$R$3:$R$89,"&gt;0"))</f>
        <v>0</v>
      </c>
    </row>
    <row r="236" spans="1:5" ht="31.5" x14ac:dyDescent="0.25">
      <c r="A236" s="295" t="s">
        <v>176</v>
      </c>
      <c r="B236" s="322">
        <v>1</v>
      </c>
      <c r="C236" s="322" t="s">
        <v>1937</v>
      </c>
      <c r="D236" s="231" t="s">
        <v>134</v>
      </c>
      <c r="E236" s="322">
        <f>IFERROR(IF(VALUE(C236)=0,SUMIFS('ALL DIALOGUES(E+T+RS+RV)'!$T$3:$T$89,'ALL DIALOGUES(E+T+RS+RV)'!$G$3:$G$89,$A236,'ALL DIALOGUES(E+T+RS+RV)'!$Q$3:$Q$89,$B236,'ALL DIALOGUES(E+T+RS+RV)'!$R$3:$R$89,0),SUMIFS('ALL DIALOGUES(E+T+RS+RV)'!$T$3:$T$89,'ALL DIALOGUES(E+T+RS+RV)'!$G$3:$G$89,$A236,'ALL DIALOGUES(E+T+RS+RV)'!$Q$3:$Q$89,$B236,'ALL DIALOGUES(E+T+RS+RV)'!$R$3:$R$89,"&gt;0")),SUMIFS('ALL DIALOGUES(E+T+RS+RV)'!$T$3:$T$89,'ALL DIALOGUES(E+T+RS+RV)'!$G$3:$G$89,$A236,'ALL DIALOGUES(E+T+RS+RV)'!$Q$3:$Q$89,$B236,'ALL DIALOGUES(E+T+RS+RV)'!$R$3:$R$89,"&gt;0"))</f>
        <v>0</v>
      </c>
    </row>
    <row r="237" spans="1:5" ht="31.5" x14ac:dyDescent="0.25">
      <c r="A237" s="295" t="s">
        <v>176</v>
      </c>
      <c r="B237" s="322">
        <v>2</v>
      </c>
      <c r="C237" s="322">
        <v>0</v>
      </c>
      <c r="D237" s="231" t="s">
        <v>134</v>
      </c>
      <c r="E237" s="322">
        <f>IFERROR(IF(VALUE(C237)=0,SUMIFS('ALL DIALOGUES(E+T+RS+RV)'!$T$3:$T$89,'ALL DIALOGUES(E+T+RS+RV)'!$G$3:$G$89,$A237,'ALL DIALOGUES(E+T+RS+RV)'!$Q$3:$Q$89,$B237,'ALL DIALOGUES(E+T+RS+RV)'!$R$3:$R$89,0),SUMIFS('ALL DIALOGUES(E+T+RS+RV)'!$T$3:$T$89,'ALL DIALOGUES(E+T+RS+RV)'!$G$3:$G$89,$A237,'ALL DIALOGUES(E+T+RS+RV)'!$Q$3:$Q$89,$B237,'ALL DIALOGUES(E+T+RS+RV)'!$R$3:$R$89,"&gt;0")),SUMIFS('ALL DIALOGUES(E+T+RS+RV)'!$T$3:$T$89,'ALL DIALOGUES(E+T+RS+RV)'!$G$3:$G$89,$A237,'ALL DIALOGUES(E+T+RS+RV)'!$Q$3:$Q$89,$B237,'ALL DIALOGUES(E+T+RS+RV)'!$R$3:$R$89,"&gt;0"))</f>
        <v>0</v>
      </c>
    </row>
    <row r="238" spans="1:5" x14ac:dyDescent="0.25">
      <c r="A238" s="318" t="s">
        <v>124</v>
      </c>
      <c r="B238" s="321">
        <v>1</v>
      </c>
      <c r="C238" s="321">
        <v>0</v>
      </c>
      <c r="D238" s="231" t="s">
        <v>133</v>
      </c>
      <c r="E238" s="321">
        <f>IFERROR(IF(VALUE(C238)=0,SUMIFS('ALL DIALOGUES(E+T+RS+RV)'!$T$3:$T$89,'ALL DIALOGUES(E+T+RS+RV)'!$G$3:$G$89,$A238,'ALL DIALOGUES(E+T+RS+RV)'!$Q$3:$Q$89,$B238,'ALL DIALOGUES(E+T+RS+RV)'!$R$3:$R$89,0),SUMIFS('ALL DIALOGUES(E+T+RS+RV)'!$T$3:$T$89,'ALL DIALOGUES(E+T+RS+RV)'!$G$3:$G$89,$A238,'ALL DIALOGUES(E+T+RS+RV)'!$Q$3:$Q$89,$B238,'ALL DIALOGUES(E+T+RS+RV)'!$R$3:$R$89,"&gt;0")),SUMIFS('ALL DIALOGUES(E+T+RS+RV)'!$T$3:$T$89,'ALL DIALOGUES(E+T+RS+RV)'!$G$3:$G$89,$A238,'ALL DIALOGUES(E+T+RS+RV)'!$Q$3:$Q$89,$B238,'ALL DIALOGUES(E+T+RS+RV)'!$R$3:$R$89,"&gt;0"))</f>
        <v>0</v>
      </c>
    </row>
    <row r="239" spans="1:5" x14ac:dyDescent="0.25">
      <c r="A239" s="318" t="s">
        <v>124</v>
      </c>
      <c r="B239" s="452">
        <v>1</v>
      </c>
      <c r="C239" s="452" t="s">
        <v>1937</v>
      </c>
      <c r="D239" s="589" t="s">
        <v>133</v>
      </c>
      <c r="E239" s="589">
        <f>IFERROR(IF(VALUE(C239)=0,SUMIFS('ALL DIALOGUES(E+T+RS+RV)'!$T$3:$T$89,'ALL DIALOGUES(E+T+RS+RV)'!$G$3:$G$89,$A239,'ALL DIALOGUES(E+T+RS+RV)'!$Q$3:$Q$89,$B239,'ALL DIALOGUES(E+T+RS+RV)'!$R$3:$R$89,0),SUMIFS('ALL DIALOGUES(E+T+RS+RV)'!$T$3:$T$89,'ALL DIALOGUES(E+T+RS+RV)'!$G$3:$G$89,$A239,'ALL DIALOGUES(E+T+RS+RV)'!$Q$3:$Q$89,$B239,'ALL DIALOGUES(E+T+RS+RV)'!$R$3:$R$89,"&gt;0")),SUMIFS('ALL DIALOGUES(E+T+RS+RV)'!$T$3:$T$89,'ALL DIALOGUES(E+T+RS+RV)'!$G$3:$G$89,$A239,'ALL DIALOGUES(E+T+RS+RV)'!$Q$3:$Q$89,$B239,'ALL DIALOGUES(E+T+RS+RV)'!$R$3:$R$89,"&gt;0"))</f>
        <v>0</v>
      </c>
    </row>
    <row r="240" spans="1:5" ht="31.5" x14ac:dyDescent="0.25">
      <c r="A240" s="318" t="s">
        <v>120</v>
      </c>
      <c r="B240" s="322">
        <v>1</v>
      </c>
      <c r="C240" s="322">
        <v>0</v>
      </c>
      <c r="D240" s="231" t="s">
        <v>134</v>
      </c>
      <c r="E240" s="322">
        <f>IFERROR(IF(VALUE(C240)=0,SUMIFS('ALL DIALOGUES(E+T+RS+RV)'!$T$3:$T$89,'ALL DIALOGUES(E+T+RS+RV)'!$G$3:$G$89,$A240,'ALL DIALOGUES(E+T+RS+RV)'!$Q$3:$Q$89,$B240,'ALL DIALOGUES(E+T+RS+RV)'!$R$3:$R$89,0),SUMIFS('ALL DIALOGUES(E+T+RS+RV)'!$T$3:$T$89,'ALL DIALOGUES(E+T+RS+RV)'!$G$3:$G$89,$A240,'ALL DIALOGUES(E+T+RS+RV)'!$Q$3:$Q$89,$B240,'ALL DIALOGUES(E+T+RS+RV)'!$R$3:$R$89,"&gt;0")),SUMIFS('ALL DIALOGUES(E+T+RS+RV)'!$T$3:$T$89,'ALL DIALOGUES(E+T+RS+RV)'!$G$3:$G$89,$A240,'ALL DIALOGUES(E+T+RS+RV)'!$Q$3:$Q$89,$B240,'ALL DIALOGUES(E+T+RS+RV)'!$R$3:$R$89,"&gt;0"))</f>
        <v>0</v>
      </c>
    </row>
    <row r="241" spans="1:5" ht="31.5" x14ac:dyDescent="0.25">
      <c r="A241" s="318" t="s">
        <v>120</v>
      </c>
      <c r="B241" s="322">
        <v>1</v>
      </c>
      <c r="C241" s="322" t="s">
        <v>1937</v>
      </c>
      <c r="D241" s="231" t="s">
        <v>134</v>
      </c>
      <c r="E241" s="322">
        <f>IFERROR(IF(VALUE(C241)=0,SUMIFS('ALL DIALOGUES(E+T+RS+RV)'!$T$3:$T$89,'ALL DIALOGUES(E+T+RS+RV)'!$G$3:$G$89,$A241,'ALL DIALOGUES(E+T+RS+RV)'!$Q$3:$Q$89,$B241,'ALL DIALOGUES(E+T+RS+RV)'!$R$3:$R$89,0),SUMIFS('ALL DIALOGUES(E+T+RS+RV)'!$T$3:$T$89,'ALL DIALOGUES(E+T+RS+RV)'!$G$3:$G$89,$A241,'ALL DIALOGUES(E+T+RS+RV)'!$Q$3:$Q$89,$B241,'ALL DIALOGUES(E+T+RS+RV)'!$R$3:$R$89,"&gt;0")),SUMIFS('ALL DIALOGUES(E+T+RS+RV)'!$T$3:$T$89,'ALL DIALOGUES(E+T+RS+RV)'!$G$3:$G$89,$A241,'ALL DIALOGUES(E+T+RS+RV)'!$Q$3:$Q$89,$B241,'ALL DIALOGUES(E+T+RS+RV)'!$R$3:$R$89,"&gt;0"))</f>
        <v>0</v>
      </c>
    </row>
    <row r="242" spans="1:5" ht="31.5" x14ac:dyDescent="0.25">
      <c r="A242" s="318" t="s">
        <v>120</v>
      </c>
      <c r="B242" s="322">
        <v>2</v>
      </c>
      <c r="C242" s="322">
        <v>0</v>
      </c>
      <c r="D242" s="231" t="s">
        <v>134</v>
      </c>
      <c r="E242" s="322">
        <f>IFERROR(IF(VALUE(C242)=0,SUMIFS('ALL DIALOGUES(E+T+RS+RV)'!$T$3:$T$89,'ALL DIALOGUES(E+T+RS+RV)'!$G$3:$G$89,$A242,'ALL DIALOGUES(E+T+RS+RV)'!$Q$3:$Q$89,$B242,'ALL DIALOGUES(E+T+RS+RV)'!$R$3:$R$89,0),SUMIFS('ALL DIALOGUES(E+T+RS+RV)'!$T$3:$T$89,'ALL DIALOGUES(E+T+RS+RV)'!$G$3:$G$89,$A242,'ALL DIALOGUES(E+T+RS+RV)'!$Q$3:$Q$89,$B242,'ALL DIALOGUES(E+T+RS+RV)'!$R$3:$R$89,"&gt;0")),SUMIFS('ALL DIALOGUES(E+T+RS+RV)'!$T$3:$T$89,'ALL DIALOGUES(E+T+RS+RV)'!$G$3:$G$89,$A242,'ALL DIALOGUES(E+T+RS+RV)'!$Q$3:$Q$89,$B242,'ALL DIALOGUES(E+T+RS+RV)'!$R$3:$R$89,"&gt;0"))</f>
        <v>0</v>
      </c>
    </row>
    <row r="243" spans="1:5" ht="31.5" x14ac:dyDescent="0.25">
      <c r="A243" s="318" t="s">
        <v>121</v>
      </c>
      <c r="B243" s="322">
        <v>1</v>
      </c>
      <c r="C243" s="322">
        <v>0</v>
      </c>
      <c r="D243" s="231" t="s">
        <v>134</v>
      </c>
      <c r="E243" s="322">
        <f>IFERROR(IF(VALUE(C243)=0,SUMIFS('ALL DIALOGUES(E+T+RS+RV)'!$T$3:$T$89,'ALL DIALOGUES(E+T+RS+RV)'!$G$3:$G$89,$A243,'ALL DIALOGUES(E+T+RS+RV)'!$Q$3:$Q$89,$B243,'ALL DIALOGUES(E+T+RS+RV)'!$R$3:$R$89,0),SUMIFS('ALL DIALOGUES(E+T+RS+RV)'!$T$3:$T$89,'ALL DIALOGUES(E+T+RS+RV)'!$G$3:$G$89,$A243,'ALL DIALOGUES(E+T+RS+RV)'!$Q$3:$Q$89,$B243,'ALL DIALOGUES(E+T+RS+RV)'!$R$3:$R$89,"&gt;0")),SUMIFS('ALL DIALOGUES(E+T+RS+RV)'!$T$3:$T$89,'ALL DIALOGUES(E+T+RS+RV)'!$G$3:$G$89,$A243,'ALL DIALOGUES(E+T+RS+RV)'!$Q$3:$Q$89,$B243,'ALL DIALOGUES(E+T+RS+RV)'!$R$3:$R$89,"&gt;0"))</f>
        <v>0</v>
      </c>
    </row>
    <row r="244" spans="1:5" ht="31.5" x14ac:dyDescent="0.25">
      <c r="A244" s="318" t="s">
        <v>121</v>
      </c>
      <c r="B244" s="322">
        <v>1</v>
      </c>
      <c r="C244" s="322" t="s">
        <v>1937</v>
      </c>
      <c r="D244" s="231" t="s">
        <v>134</v>
      </c>
      <c r="E244" s="322">
        <f>IFERROR(IF(VALUE(C244)=0,SUMIFS('ALL DIALOGUES(E+T+RS+RV)'!$T$3:$T$89,'ALL DIALOGUES(E+T+RS+RV)'!$G$3:$G$89,$A244,'ALL DIALOGUES(E+T+RS+RV)'!$Q$3:$Q$89,$B244,'ALL DIALOGUES(E+T+RS+RV)'!$R$3:$R$89,0),SUMIFS('ALL DIALOGUES(E+T+RS+RV)'!$T$3:$T$89,'ALL DIALOGUES(E+T+RS+RV)'!$G$3:$G$89,$A244,'ALL DIALOGUES(E+T+RS+RV)'!$Q$3:$Q$89,$B244,'ALL DIALOGUES(E+T+RS+RV)'!$R$3:$R$89,"&gt;0")),SUMIFS('ALL DIALOGUES(E+T+RS+RV)'!$T$3:$T$89,'ALL DIALOGUES(E+T+RS+RV)'!$G$3:$G$89,$A244,'ALL DIALOGUES(E+T+RS+RV)'!$Q$3:$Q$89,$B244,'ALL DIALOGUES(E+T+RS+RV)'!$R$3:$R$89,"&gt;0"))</f>
        <v>0</v>
      </c>
    </row>
    <row r="245" spans="1:5" ht="32.25" thickBot="1" x14ac:dyDescent="0.3">
      <c r="A245" s="428" t="s">
        <v>121</v>
      </c>
      <c r="B245" s="368">
        <v>2</v>
      </c>
      <c r="C245" s="368">
        <v>0</v>
      </c>
      <c r="D245" s="367" t="s">
        <v>134</v>
      </c>
      <c r="E245" s="368">
        <f>IFERROR(IF(VALUE(C245)=0,SUMIFS('ALL DIALOGUES(E+T+RS+RV)'!$T$3:$T$89,'ALL DIALOGUES(E+T+RS+RV)'!$G$3:$G$89,$A245,'ALL DIALOGUES(E+T+RS+RV)'!$Q$3:$Q$89,$B245,'ALL DIALOGUES(E+T+RS+RV)'!$R$3:$R$89,0),SUMIFS('ALL DIALOGUES(E+T+RS+RV)'!$T$3:$T$89,'ALL DIALOGUES(E+T+RS+RV)'!$G$3:$G$89,$A245,'ALL DIALOGUES(E+T+RS+RV)'!$Q$3:$Q$89,$B245,'ALL DIALOGUES(E+T+RS+RV)'!$R$3:$R$89,"&gt;0")),SUMIFS('ALL DIALOGUES(E+T+RS+RV)'!$T$3:$T$89,'ALL DIALOGUES(E+T+RS+RV)'!$G$3:$G$89,$A245,'ALL DIALOGUES(E+T+RS+RV)'!$Q$3:$Q$89,$B245,'ALL DIALOGUES(E+T+RS+RV)'!$R$3:$R$89,"&gt;0"))</f>
        <v>0</v>
      </c>
    </row>
    <row r="246" spans="1:5" ht="31.5" x14ac:dyDescent="0.25">
      <c r="A246" s="382" t="s">
        <v>121</v>
      </c>
      <c r="B246" s="315">
        <v>2</v>
      </c>
      <c r="C246" s="315" t="s">
        <v>1937</v>
      </c>
      <c r="D246" s="249" t="s">
        <v>134</v>
      </c>
      <c r="E246" s="315">
        <f>IFERROR(IF(VALUE(C246)=0,SUMIFS('ALL DIALOGUES(E+T+RS+RV)'!$T$3:$T$89,'ALL DIALOGUES(E+T+RS+RV)'!$G$3:$G$89,$A246,'ALL DIALOGUES(E+T+RS+RV)'!$Q$3:$Q$89,$B246,'ALL DIALOGUES(E+T+RS+RV)'!$R$3:$R$89,0),SUMIFS('ALL DIALOGUES(E+T+RS+RV)'!$T$3:$T$89,'ALL DIALOGUES(E+T+RS+RV)'!$G$3:$G$89,$A246,'ALL DIALOGUES(E+T+RS+RV)'!$Q$3:$Q$89,$B246,'ALL DIALOGUES(E+T+RS+RV)'!$R$3:$R$89,"&gt;0")),SUMIFS('ALL DIALOGUES(E+T+RS+RV)'!$T$3:$T$89,'ALL DIALOGUES(E+T+RS+RV)'!$G$3:$G$89,$A246,'ALL DIALOGUES(E+T+RS+RV)'!$Q$3:$Q$89,$B246,'ALL DIALOGUES(E+T+RS+RV)'!$R$3:$R$89,"&gt;0"))</f>
        <v>0</v>
      </c>
    </row>
    <row r="247" spans="1:5" ht="31.5" x14ac:dyDescent="0.25">
      <c r="A247" s="429" t="s">
        <v>178</v>
      </c>
      <c r="B247" s="322">
        <v>1</v>
      </c>
      <c r="C247" s="322">
        <v>0</v>
      </c>
      <c r="D247" s="231" t="s">
        <v>134</v>
      </c>
      <c r="E247" s="322">
        <f>IFERROR(IF(VALUE(C247)=0,SUMIFS('ALL DIALOGUES(E+T+RS+RV)'!$T$3:$T$89,'ALL DIALOGUES(E+T+RS+RV)'!$G$3:$G$89,$A247,'ALL DIALOGUES(E+T+RS+RV)'!$Q$3:$Q$89,$B247,'ALL DIALOGUES(E+T+RS+RV)'!$R$3:$R$89,0),SUMIFS('ALL DIALOGUES(E+T+RS+RV)'!$T$3:$T$89,'ALL DIALOGUES(E+T+RS+RV)'!$G$3:$G$89,$A247,'ALL DIALOGUES(E+T+RS+RV)'!$Q$3:$Q$89,$B247,'ALL DIALOGUES(E+T+RS+RV)'!$R$3:$R$89,"&gt;0")),SUMIFS('ALL DIALOGUES(E+T+RS+RV)'!$T$3:$T$89,'ALL DIALOGUES(E+T+RS+RV)'!$G$3:$G$89,$A247,'ALL DIALOGUES(E+T+RS+RV)'!$Q$3:$Q$89,$B247,'ALL DIALOGUES(E+T+RS+RV)'!$R$3:$R$89,"&gt;0"))</f>
        <v>0</v>
      </c>
    </row>
    <row r="248" spans="1:5" ht="31.5" x14ac:dyDescent="0.25">
      <c r="A248" s="429" t="s">
        <v>178</v>
      </c>
      <c r="B248" s="322">
        <v>1</v>
      </c>
      <c r="C248" s="322" t="s">
        <v>1937</v>
      </c>
      <c r="D248" s="231" t="s">
        <v>134</v>
      </c>
      <c r="E248" s="322">
        <f>IFERROR(IF(VALUE(C248)=0,SUMIFS('ALL DIALOGUES(E+T+RS+RV)'!$T$3:$T$89,'ALL DIALOGUES(E+T+RS+RV)'!$G$3:$G$89,$A248,'ALL DIALOGUES(E+T+RS+RV)'!$Q$3:$Q$89,$B248,'ALL DIALOGUES(E+T+RS+RV)'!$R$3:$R$89,0),SUMIFS('ALL DIALOGUES(E+T+RS+RV)'!$T$3:$T$89,'ALL DIALOGUES(E+T+RS+RV)'!$G$3:$G$89,$A248,'ALL DIALOGUES(E+T+RS+RV)'!$Q$3:$Q$89,$B248,'ALL DIALOGUES(E+T+RS+RV)'!$R$3:$R$89,"&gt;0")),SUMIFS('ALL DIALOGUES(E+T+RS+RV)'!$T$3:$T$89,'ALL DIALOGUES(E+T+RS+RV)'!$G$3:$G$89,$A248,'ALL DIALOGUES(E+T+RS+RV)'!$Q$3:$Q$89,$B248,'ALL DIALOGUES(E+T+RS+RV)'!$R$3:$R$89,"&gt;0"))</f>
        <v>0</v>
      </c>
    </row>
    <row r="249" spans="1:5" ht="31.5" x14ac:dyDescent="0.25">
      <c r="A249" s="429" t="s">
        <v>178</v>
      </c>
      <c r="B249" s="322">
        <v>2</v>
      </c>
      <c r="C249" s="322">
        <v>0</v>
      </c>
      <c r="D249" s="231" t="s">
        <v>134</v>
      </c>
      <c r="E249" s="322">
        <f>IFERROR(IF(VALUE(C249)=0,SUMIFS('ALL DIALOGUES(E+T+RS+RV)'!$T$3:$T$89,'ALL DIALOGUES(E+T+RS+RV)'!$G$3:$G$89,$A249,'ALL DIALOGUES(E+T+RS+RV)'!$Q$3:$Q$89,$B249,'ALL DIALOGUES(E+T+RS+RV)'!$R$3:$R$89,0),SUMIFS('ALL DIALOGUES(E+T+RS+RV)'!$T$3:$T$89,'ALL DIALOGUES(E+T+RS+RV)'!$G$3:$G$89,$A249,'ALL DIALOGUES(E+T+RS+RV)'!$Q$3:$Q$89,$B249,'ALL DIALOGUES(E+T+RS+RV)'!$R$3:$R$89,"&gt;0")),SUMIFS('ALL DIALOGUES(E+T+RS+RV)'!$T$3:$T$89,'ALL DIALOGUES(E+T+RS+RV)'!$G$3:$G$89,$A249,'ALL DIALOGUES(E+T+RS+RV)'!$Q$3:$Q$89,$B249,'ALL DIALOGUES(E+T+RS+RV)'!$R$3:$R$89,"&gt;0"))</f>
        <v>0</v>
      </c>
    </row>
    <row r="250" spans="1:5" ht="31.5" x14ac:dyDescent="0.25">
      <c r="A250" s="429" t="s">
        <v>180</v>
      </c>
      <c r="B250" s="322">
        <v>1</v>
      </c>
      <c r="C250" s="322">
        <v>0</v>
      </c>
      <c r="D250" s="231" t="s">
        <v>134</v>
      </c>
      <c r="E250" s="322">
        <f>IFERROR(IF(VALUE(C250)=0,SUMIFS('ALL DIALOGUES(E+T+RS+RV)'!$T$3:$T$89,'ALL DIALOGUES(E+T+RS+RV)'!$G$3:$G$89,$A250,'ALL DIALOGUES(E+T+RS+RV)'!$Q$3:$Q$89,$B250,'ALL DIALOGUES(E+T+RS+RV)'!$R$3:$R$89,0),SUMIFS('ALL DIALOGUES(E+T+RS+RV)'!$T$3:$T$89,'ALL DIALOGUES(E+T+RS+RV)'!$G$3:$G$89,$A250,'ALL DIALOGUES(E+T+RS+RV)'!$Q$3:$Q$89,$B250,'ALL DIALOGUES(E+T+RS+RV)'!$R$3:$R$89,"&gt;0")),SUMIFS('ALL DIALOGUES(E+T+RS+RV)'!$T$3:$T$89,'ALL DIALOGUES(E+T+RS+RV)'!$G$3:$G$89,$A250,'ALL DIALOGUES(E+T+RS+RV)'!$Q$3:$Q$89,$B250,'ALL DIALOGUES(E+T+RS+RV)'!$R$3:$R$89,"&gt;0"))</f>
        <v>0</v>
      </c>
    </row>
    <row r="251" spans="1:5" ht="31.5" x14ac:dyDescent="0.25">
      <c r="A251" s="429" t="s">
        <v>180</v>
      </c>
      <c r="B251" s="322">
        <v>1</v>
      </c>
      <c r="C251" s="322" t="s">
        <v>1937</v>
      </c>
      <c r="D251" s="231" t="s">
        <v>134</v>
      </c>
      <c r="E251" s="322">
        <f>IFERROR(IF(VALUE(C251)=0,SUMIFS('ALL DIALOGUES(E+T+RS+RV)'!$T$3:$T$89,'ALL DIALOGUES(E+T+RS+RV)'!$G$3:$G$89,$A251,'ALL DIALOGUES(E+T+RS+RV)'!$Q$3:$Q$89,$B251,'ALL DIALOGUES(E+T+RS+RV)'!$R$3:$R$89,0),SUMIFS('ALL DIALOGUES(E+T+RS+RV)'!$T$3:$T$89,'ALL DIALOGUES(E+T+RS+RV)'!$G$3:$G$89,$A251,'ALL DIALOGUES(E+T+RS+RV)'!$Q$3:$Q$89,$B251,'ALL DIALOGUES(E+T+RS+RV)'!$R$3:$R$89,"&gt;0")),SUMIFS('ALL DIALOGUES(E+T+RS+RV)'!$T$3:$T$89,'ALL DIALOGUES(E+T+RS+RV)'!$G$3:$G$89,$A251,'ALL DIALOGUES(E+T+RS+RV)'!$Q$3:$Q$89,$B251,'ALL DIALOGUES(E+T+RS+RV)'!$R$3:$R$89,"&gt;0"))</f>
        <v>0</v>
      </c>
    </row>
    <row r="252" spans="1:5" ht="31.5" x14ac:dyDescent="0.25">
      <c r="A252" s="429" t="s">
        <v>180</v>
      </c>
      <c r="B252" s="322">
        <v>2</v>
      </c>
      <c r="C252" s="322">
        <v>0</v>
      </c>
      <c r="D252" s="231" t="s">
        <v>134</v>
      </c>
      <c r="E252" s="322">
        <f>IFERROR(IF(VALUE(C252)=0,SUMIFS('ALL DIALOGUES(E+T+RS+RV)'!$T$3:$T$89,'ALL DIALOGUES(E+T+RS+RV)'!$G$3:$G$89,$A252,'ALL DIALOGUES(E+T+RS+RV)'!$Q$3:$Q$89,$B252,'ALL DIALOGUES(E+T+RS+RV)'!$R$3:$R$89,0),SUMIFS('ALL DIALOGUES(E+T+RS+RV)'!$T$3:$T$89,'ALL DIALOGUES(E+T+RS+RV)'!$G$3:$G$89,$A252,'ALL DIALOGUES(E+T+RS+RV)'!$Q$3:$Q$89,$B252,'ALL DIALOGUES(E+T+RS+RV)'!$R$3:$R$89,"&gt;0")),SUMIFS('ALL DIALOGUES(E+T+RS+RV)'!$T$3:$T$89,'ALL DIALOGUES(E+T+RS+RV)'!$G$3:$G$89,$A252,'ALL DIALOGUES(E+T+RS+RV)'!$Q$3:$Q$89,$B252,'ALL DIALOGUES(E+T+RS+RV)'!$R$3:$R$89,"&gt;0"))</f>
        <v>0</v>
      </c>
    </row>
    <row r="253" spans="1:5" x14ac:dyDescent="0.25">
      <c r="A253" s="429" t="s">
        <v>181</v>
      </c>
      <c r="B253" s="322">
        <v>1</v>
      </c>
      <c r="C253" s="322" t="s">
        <v>1937</v>
      </c>
      <c r="D253" s="231" t="s">
        <v>137</v>
      </c>
      <c r="E253" s="322">
        <f>IFERROR(IF(VALUE(C253)=0,SUMIFS('ALL DIALOGUES(E+T+RS+RV)'!$T$3:$T$89,'ALL DIALOGUES(E+T+RS+RV)'!$G$3:$G$89,$A253,'ALL DIALOGUES(E+T+RS+RV)'!$Q$3:$Q$89,$B253,'ALL DIALOGUES(E+T+RS+RV)'!$R$3:$R$89,0),SUMIFS('ALL DIALOGUES(E+T+RS+RV)'!$T$3:$T$89,'ALL DIALOGUES(E+T+RS+RV)'!$G$3:$G$89,$A253,'ALL DIALOGUES(E+T+RS+RV)'!$Q$3:$Q$89,$B253,'ALL DIALOGUES(E+T+RS+RV)'!$R$3:$R$89,"&gt;0")),SUMIFS('ALL DIALOGUES(E+T+RS+RV)'!$T$3:$T$89,'ALL DIALOGUES(E+T+RS+RV)'!$G$3:$G$89,$A253,'ALL DIALOGUES(E+T+RS+RV)'!$Q$3:$Q$89,$B253,'ALL DIALOGUES(E+T+RS+RV)'!$R$3:$R$89,"&gt;0"))</f>
        <v>0</v>
      </c>
    </row>
    <row r="254" spans="1:5" x14ac:dyDescent="0.25">
      <c r="A254" s="429" t="s">
        <v>181</v>
      </c>
      <c r="B254" s="322">
        <v>2</v>
      </c>
      <c r="C254" s="322">
        <v>0</v>
      </c>
      <c r="D254" s="231" t="s">
        <v>137</v>
      </c>
      <c r="E254" s="322">
        <f>IFERROR(IF(VALUE(C254)=0,SUMIFS('ALL DIALOGUES(E+T+RS+RV)'!$T$3:$T$89,'ALL DIALOGUES(E+T+RS+RV)'!$G$3:$G$89,$A254,'ALL DIALOGUES(E+T+RS+RV)'!$Q$3:$Q$89,$B254,'ALL DIALOGUES(E+T+RS+RV)'!$R$3:$R$89,0),SUMIFS('ALL DIALOGUES(E+T+RS+RV)'!$T$3:$T$89,'ALL DIALOGUES(E+T+RS+RV)'!$G$3:$G$89,$A254,'ALL DIALOGUES(E+T+RS+RV)'!$Q$3:$Q$89,$B254,'ALL DIALOGUES(E+T+RS+RV)'!$R$3:$R$89,"&gt;0")),SUMIFS('ALL DIALOGUES(E+T+RS+RV)'!$T$3:$T$89,'ALL DIALOGUES(E+T+RS+RV)'!$G$3:$G$89,$A254,'ALL DIALOGUES(E+T+RS+RV)'!$Q$3:$Q$89,$B254,'ALL DIALOGUES(E+T+RS+RV)'!$R$3:$R$89,"&gt;0"))</f>
        <v>0</v>
      </c>
    </row>
    <row r="255" spans="1:5" x14ac:dyDescent="0.25">
      <c r="A255" s="429" t="s">
        <v>181</v>
      </c>
      <c r="B255" s="322">
        <v>2</v>
      </c>
      <c r="C255" s="322" t="s">
        <v>1937</v>
      </c>
      <c r="D255" s="231" t="s">
        <v>137</v>
      </c>
      <c r="E255" s="322">
        <f>IFERROR(IF(VALUE(C255)=0,SUMIFS('ALL DIALOGUES(E+T+RS+RV)'!$T$3:$T$89,'ALL DIALOGUES(E+T+RS+RV)'!$G$3:$G$89,$A255,'ALL DIALOGUES(E+T+RS+RV)'!$Q$3:$Q$89,$B255,'ALL DIALOGUES(E+T+RS+RV)'!$R$3:$R$89,0),SUMIFS('ALL DIALOGUES(E+T+RS+RV)'!$T$3:$T$89,'ALL DIALOGUES(E+T+RS+RV)'!$G$3:$G$89,$A255,'ALL DIALOGUES(E+T+RS+RV)'!$Q$3:$Q$89,$B255,'ALL DIALOGUES(E+T+RS+RV)'!$R$3:$R$89,"&gt;0")),SUMIFS('ALL DIALOGUES(E+T+RS+RV)'!$T$3:$T$89,'ALL DIALOGUES(E+T+RS+RV)'!$G$3:$G$89,$A255,'ALL DIALOGUES(E+T+RS+RV)'!$Q$3:$Q$89,$B255,'ALL DIALOGUES(E+T+RS+RV)'!$R$3:$R$89,"&gt;0"))</f>
        <v>0</v>
      </c>
    </row>
    <row r="256" spans="1:5" x14ac:dyDescent="0.25">
      <c r="A256" s="429" t="s">
        <v>181</v>
      </c>
      <c r="B256" s="322">
        <v>3</v>
      </c>
      <c r="C256" s="322">
        <v>0</v>
      </c>
      <c r="D256" s="231" t="s">
        <v>137</v>
      </c>
      <c r="E256" s="322">
        <f>IFERROR(IF(VALUE(C256)=0,SUMIFS('ALL DIALOGUES(E+T+RS+RV)'!$T$3:$T$89,'ALL DIALOGUES(E+T+RS+RV)'!$G$3:$G$89,$A256,'ALL DIALOGUES(E+T+RS+RV)'!$Q$3:$Q$89,$B256,'ALL DIALOGUES(E+T+RS+RV)'!$R$3:$R$89,0),SUMIFS('ALL DIALOGUES(E+T+RS+RV)'!$T$3:$T$89,'ALL DIALOGUES(E+T+RS+RV)'!$G$3:$G$89,$A256,'ALL DIALOGUES(E+T+RS+RV)'!$Q$3:$Q$89,$B256,'ALL DIALOGUES(E+T+RS+RV)'!$R$3:$R$89,"&gt;0")),SUMIFS('ALL DIALOGUES(E+T+RS+RV)'!$T$3:$T$89,'ALL DIALOGUES(E+T+RS+RV)'!$G$3:$G$89,$A256,'ALL DIALOGUES(E+T+RS+RV)'!$Q$3:$Q$89,$B256,'ALL DIALOGUES(E+T+RS+RV)'!$R$3:$R$89,"&gt;0"))</f>
        <v>0</v>
      </c>
    </row>
    <row r="257" spans="1:5" x14ac:dyDescent="0.25">
      <c r="A257" s="429" t="s">
        <v>181</v>
      </c>
      <c r="B257" s="322">
        <v>3</v>
      </c>
      <c r="C257" s="322" t="s">
        <v>1937</v>
      </c>
      <c r="D257" s="231" t="s">
        <v>137</v>
      </c>
      <c r="E257" s="322">
        <f>IFERROR(IF(VALUE(C257)=0,SUMIFS('ALL DIALOGUES(E+T+RS+RV)'!$T$3:$T$89,'ALL DIALOGUES(E+T+RS+RV)'!$G$3:$G$89,$A257,'ALL DIALOGUES(E+T+RS+RV)'!$Q$3:$Q$89,$B257,'ALL DIALOGUES(E+T+RS+RV)'!$R$3:$R$89,0),SUMIFS('ALL DIALOGUES(E+T+RS+RV)'!$T$3:$T$89,'ALL DIALOGUES(E+T+RS+RV)'!$G$3:$G$89,$A257,'ALL DIALOGUES(E+T+RS+RV)'!$Q$3:$Q$89,$B257,'ALL DIALOGUES(E+T+RS+RV)'!$R$3:$R$89,"&gt;0")),SUMIFS('ALL DIALOGUES(E+T+RS+RV)'!$T$3:$T$89,'ALL DIALOGUES(E+T+RS+RV)'!$G$3:$G$89,$A257,'ALL DIALOGUES(E+T+RS+RV)'!$Q$3:$Q$89,$B257,'ALL DIALOGUES(E+T+RS+RV)'!$R$3:$R$89,"&gt;0"))</f>
        <v>0</v>
      </c>
    </row>
    <row r="258" spans="1:5" x14ac:dyDescent="0.25">
      <c r="A258" s="429" t="s">
        <v>181</v>
      </c>
      <c r="B258" s="322">
        <v>4</v>
      </c>
      <c r="C258" s="322">
        <v>0</v>
      </c>
      <c r="D258" s="231" t="s">
        <v>137</v>
      </c>
      <c r="E258" s="322">
        <f>IFERROR(IF(VALUE(C258)=0,SUMIFS('ALL DIALOGUES(E+T+RS+RV)'!$T$3:$T$89,'ALL DIALOGUES(E+T+RS+RV)'!$G$3:$G$89,$A258,'ALL DIALOGUES(E+T+RS+RV)'!$Q$3:$Q$89,$B258,'ALL DIALOGUES(E+T+RS+RV)'!$R$3:$R$89,0),SUMIFS('ALL DIALOGUES(E+T+RS+RV)'!$T$3:$T$89,'ALL DIALOGUES(E+T+RS+RV)'!$G$3:$G$89,$A258,'ALL DIALOGUES(E+T+RS+RV)'!$Q$3:$Q$89,$B258,'ALL DIALOGUES(E+T+RS+RV)'!$R$3:$R$89,"&gt;0")),SUMIFS('ALL DIALOGUES(E+T+RS+RV)'!$T$3:$T$89,'ALL DIALOGUES(E+T+RS+RV)'!$G$3:$G$89,$A258,'ALL DIALOGUES(E+T+RS+RV)'!$Q$3:$Q$89,$B258,'ALL DIALOGUES(E+T+RS+RV)'!$R$3:$R$89,"&gt;0"))</f>
        <v>0</v>
      </c>
    </row>
    <row r="259" spans="1:5" x14ac:dyDescent="0.25">
      <c r="A259" s="429" t="s">
        <v>181</v>
      </c>
      <c r="B259" s="322">
        <v>4</v>
      </c>
      <c r="C259" s="322" t="s">
        <v>1937</v>
      </c>
      <c r="D259" s="231" t="s">
        <v>137</v>
      </c>
      <c r="E259" s="322">
        <f>IFERROR(IF(VALUE(C259)=0,SUMIFS('ALL DIALOGUES(E+T+RS+RV)'!$T$3:$T$89,'ALL DIALOGUES(E+T+RS+RV)'!$G$3:$G$89,$A259,'ALL DIALOGUES(E+T+RS+RV)'!$Q$3:$Q$89,$B259,'ALL DIALOGUES(E+T+RS+RV)'!$R$3:$R$89,0),SUMIFS('ALL DIALOGUES(E+T+RS+RV)'!$T$3:$T$89,'ALL DIALOGUES(E+T+RS+RV)'!$G$3:$G$89,$A259,'ALL DIALOGUES(E+T+RS+RV)'!$Q$3:$Q$89,$B259,'ALL DIALOGUES(E+T+RS+RV)'!$R$3:$R$89,"&gt;0")),SUMIFS('ALL DIALOGUES(E+T+RS+RV)'!$T$3:$T$89,'ALL DIALOGUES(E+T+RS+RV)'!$G$3:$G$89,$A259,'ALL DIALOGUES(E+T+RS+RV)'!$Q$3:$Q$89,$B259,'ALL DIALOGUES(E+T+RS+RV)'!$R$3:$R$89,"&gt;0"))</f>
        <v>0</v>
      </c>
    </row>
    <row r="260" spans="1:5" x14ac:dyDescent="0.25">
      <c r="A260" s="429" t="s">
        <v>181</v>
      </c>
      <c r="B260" s="322">
        <v>5</v>
      </c>
      <c r="C260" s="322">
        <v>0</v>
      </c>
      <c r="D260" s="231" t="s">
        <v>137</v>
      </c>
      <c r="E260" s="322">
        <f>IFERROR(IF(VALUE(C260)=0,SUMIFS('ALL DIALOGUES(E+T+RS+RV)'!$T$3:$T$89,'ALL DIALOGUES(E+T+RS+RV)'!$G$3:$G$89,$A260,'ALL DIALOGUES(E+T+RS+RV)'!$Q$3:$Q$89,$B260,'ALL DIALOGUES(E+T+RS+RV)'!$R$3:$R$89,0),SUMIFS('ALL DIALOGUES(E+T+RS+RV)'!$T$3:$T$89,'ALL DIALOGUES(E+T+RS+RV)'!$G$3:$G$89,$A260,'ALL DIALOGUES(E+T+RS+RV)'!$Q$3:$Q$89,$B260,'ALL DIALOGUES(E+T+RS+RV)'!$R$3:$R$89,"&gt;0")),SUMIFS('ALL DIALOGUES(E+T+RS+RV)'!$T$3:$T$89,'ALL DIALOGUES(E+T+RS+RV)'!$G$3:$G$89,$A260,'ALL DIALOGUES(E+T+RS+RV)'!$Q$3:$Q$89,$B260,'ALL DIALOGUES(E+T+RS+RV)'!$R$3:$R$89,"&gt;0"))</f>
        <v>0</v>
      </c>
    </row>
    <row r="261" spans="1:5" x14ac:dyDescent="0.25">
      <c r="A261" s="429" t="s">
        <v>181</v>
      </c>
      <c r="B261" s="322">
        <v>5</v>
      </c>
      <c r="C261" s="322" t="s">
        <v>1937</v>
      </c>
      <c r="D261" s="231" t="s">
        <v>137</v>
      </c>
      <c r="E261" s="322">
        <f>IFERROR(IF(VALUE(C261)=0,SUMIFS('ALL DIALOGUES(E+T+RS+RV)'!$T$3:$T$89,'ALL DIALOGUES(E+T+RS+RV)'!$G$3:$G$89,$A261,'ALL DIALOGUES(E+T+RS+RV)'!$Q$3:$Q$89,$B261,'ALL DIALOGUES(E+T+RS+RV)'!$R$3:$R$89,0),SUMIFS('ALL DIALOGUES(E+T+RS+RV)'!$T$3:$T$89,'ALL DIALOGUES(E+T+RS+RV)'!$G$3:$G$89,$A261,'ALL DIALOGUES(E+T+RS+RV)'!$Q$3:$Q$89,$B261,'ALL DIALOGUES(E+T+RS+RV)'!$R$3:$R$89,"&gt;0")),SUMIFS('ALL DIALOGUES(E+T+RS+RV)'!$T$3:$T$89,'ALL DIALOGUES(E+T+RS+RV)'!$G$3:$G$89,$A261,'ALL DIALOGUES(E+T+RS+RV)'!$Q$3:$Q$89,$B261,'ALL DIALOGUES(E+T+RS+RV)'!$R$3:$R$89,"&gt;0"))</f>
        <v>0</v>
      </c>
    </row>
    <row r="262" spans="1:5" x14ac:dyDescent="0.25">
      <c r="A262" s="429" t="s">
        <v>181</v>
      </c>
      <c r="B262" s="322">
        <v>6</v>
      </c>
      <c r="C262" s="322">
        <v>0</v>
      </c>
      <c r="D262" s="231" t="s">
        <v>137</v>
      </c>
      <c r="E262" s="322">
        <f>IFERROR(IF(VALUE(C262)=0,SUMIFS('ALL DIALOGUES(E+T+RS+RV)'!$T$3:$T$89,'ALL DIALOGUES(E+T+RS+RV)'!$G$3:$G$89,$A262,'ALL DIALOGUES(E+T+RS+RV)'!$Q$3:$Q$89,$B262,'ALL DIALOGUES(E+T+RS+RV)'!$R$3:$R$89,0),SUMIFS('ALL DIALOGUES(E+T+RS+RV)'!$T$3:$T$89,'ALL DIALOGUES(E+T+RS+RV)'!$G$3:$G$89,$A262,'ALL DIALOGUES(E+T+RS+RV)'!$Q$3:$Q$89,$B262,'ALL DIALOGUES(E+T+RS+RV)'!$R$3:$R$89,"&gt;0")),SUMIFS('ALL DIALOGUES(E+T+RS+RV)'!$T$3:$T$89,'ALL DIALOGUES(E+T+RS+RV)'!$G$3:$G$89,$A262,'ALL DIALOGUES(E+T+RS+RV)'!$Q$3:$Q$89,$B262,'ALL DIALOGUES(E+T+RS+RV)'!$R$3:$R$89,"&gt;0"))</f>
        <v>0</v>
      </c>
    </row>
    <row r="263" spans="1:5" x14ac:dyDescent="0.25">
      <c r="A263" s="429" t="s">
        <v>181</v>
      </c>
      <c r="B263" s="322">
        <v>6</v>
      </c>
      <c r="C263" s="322" t="s">
        <v>1937</v>
      </c>
      <c r="D263" s="231" t="s">
        <v>137</v>
      </c>
      <c r="E263" s="322">
        <f>IFERROR(IF(VALUE(C263)=0,SUMIFS('ALL DIALOGUES(E+T+RS+RV)'!$T$3:$T$89,'ALL DIALOGUES(E+T+RS+RV)'!$G$3:$G$89,$A263,'ALL DIALOGUES(E+T+RS+RV)'!$Q$3:$Q$89,$B263,'ALL DIALOGUES(E+T+RS+RV)'!$R$3:$R$89,0),SUMIFS('ALL DIALOGUES(E+T+RS+RV)'!$T$3:$T$89,'ALL DIALOGUES(E+T+RS+RV)'!$G$3:$G$89,$A263,'ALL DIALOGUES(E+T+RS+RV)'!$Q$3:$Q$89,$B263,'ALL DIALOGUES(E+T+RS+RV)'!$R$3:$R$89,"&gt;0")),SUMIFS('ALL DIALOGUES(E+T+RS+RV)'!$T$3:$T$89,'ALL DIALOGUES(E+T+RS+RV)'!$G$3:$G$89,$A263,'ALL DIALOGUES(E+T+RS+RV)'!$Q$3:$Q$89,$B263,'ALL DIALOGUES(E+T+RS+RV)'!$R$3:$R$89,"&gt;0"))</f>
        <v>0</v>
      </c>
    </row>
    <row r="264" spans="1:5" x14ac:dyDescent="0.25">
      <c r="A264" s="429" t="s">
        <v>181</v>
      </c>
      <c r="B264" s="322">
        <v>7</v>
      </c>
      <c r="C264" s="322">
        <v>0</v>
      </c>
      <c r="D264" s="231" t="s">
        <v>137</v>
      </c>
      <c r="E264" s="322">
        <f>IFERROR(IF(VALUE(C264)=0,SUMIFS('ALL DIALOGUES(E+T+RS+RV)'!$T$3:$T$89,'ALL DIALOGUES(E+T+RS+RV)'!$G$3:$G$89,$A264,'ALL DIALOGUES(E+T+RS+RV)'!$Q$3:$Q$89,$B264,'ALL DIALOGUES(E+T+RS+RV)'!$R$3:$R$89,0),SUMIFS('ALL DIALOGUES(E+T+RS+RV)'!$T$3:$T$89,'ALL DIALOGUES(E+T+RS+RV)'!$G$3:$G$89,$A264,'ALL DIALOGUES(E+T+RS+RV)'!$Q$3:$Q$89,$B264,'ALL DIALOGUES(E+T+RS+RV)'!$R$3:$R$89,"&gt;0")),SUMIFS('ALL DIALOGUES(E+T+RS+RV)'!$T$3:$T$89,'ALL DIALOGUES(E+T+RS+RV)'!$G$3:$G$89,$A264,'ALL DIALOGUES(E+T+RS+RV)'!$Q$3:$Q$89,$B264,'ALL DIALOGUES(E+T+RS+RV)'!$R$3:$R$89,"&gt;0"))</f>
        <v>0</v>
      </c>
    </row>
    <row r="265" spans="1:5" x14ac:dyDescent="0.25">
      <c r="A265" s="429" t="s">
        <v>1708</v>
      </c>
      <c r="B265" s="321">
        <v>1</v>
      </c>
      <c r="C265" s="321">
        <v>0</v>
      </c>
      <c r="D265" s="231" t="s">
        <v>133</v>
      </c>
      <c r="E265" s="321">
        <f>IFERROR(IF(VALUE(C265)=0,SUMIFS('ALL DIALOGUES(E+T+RS+RV)'!$T$3:$T$89,'ALL DIALOGUES(E+T+RS+RV)'!$G$3:$G$89,$A265,'ALL DIALOGUES(E+T+RS+RV)'!$Q$3:$Q$89,$B265,'ALL DIALOGUES(E+T+RS+RV)'!$R$3:$R$89,0),SUMIFS('ALL DIALOGUES(E+T+RS+RV)'!$T$3:$T$89,'ALL DIALOGUES(E+T+RS+RV)'!$G$3:$G$89,$A265,'ALL DIALOGUES(E+T+RS+RV)'!$Q$3:$Q$89,$B265,'ALL DIALOGUES(E+T+RS+RV)'!$R$3:$R$89,"&gt;0")),SUMIFS('ALL DIALOGUES(E+T+RS+RV)'!$T$3:$T$89,'ALL DIALOGUES(E+T+RS+RV)'!$G$3:$G$89,$A265,'ALL DIALOGUES(E+T+RS+RV)'!$Q$3:$Q$89,$B265,'ALL DIALOGUES(E+T+RS+RV)'!$R$3:$R$89,"&gt;0"))</f>
        <v>0</v>
      </c>
    </row>
    <row r="266" spans="1:5" x14ac:dyDescent="0.25">
      <c r="A266" s="429" t="s">
        <v>1708</v>
      </c>
      <c r="B266" s="321">
        <v>1</v>
      </c>
      <c r="C266" s="321" t="s">
        <v>1937</v>
      </c>
      <c r="D266" s="231" t="s">
        <v>133</v>
      </c>
      <c r="E266" s="321">
        <f>IFERROR(IF(VALUE(C266)=0,SUMIFS('ALL DIALOGUES(E+T+RS+RV)'!$T$3:$T$89,'ALL DIALOGUES(E+T+RS+RV)'!$G$3:$G$89,$A266,'ALL DIALOGUES(E+T+RS+RV)'!$Q$3:$Q$89,$B266,'ALL DIALOGUES(E+T+RS+RV)'!$R$3:$R$89,0),SUMIFS('ALL DIALOGUES(E+T+RS+RV)'!$T$3:$T$89,'ALL DIALOGUES(E+T+RS+RV)'!$G$3:$G$89,$A266,'ALL DIALOGUES(E+T+RS+RV)'!$Q$3:$Q$89,$B266,'ALL DIALOGUES(E+T+RS+RV)'!$R$3:$R$89,"&gt;0")),SUMIFS('ALL DIALOGUES(E+T+RS+RV)'!$T$3:$T$89,'ALL DIALOGUES(E+T+RS+RV)'!$G$3:$G$89,$A266,'ALL DIALOGUES(E+T+RS+RV)'!$Q$3:$Q$89,$B266,'ALL DIALOGUES(E+T+RS+RV)'!$R$3:$R$89,"&gt;0"))</f>
        <v>0</v>
      </c>
    </row>
    <row r="267" spans="1:5" ht="31.5" x14ac:dyDescent="0.25">
      <c r="A267" s="594" t="s">
        <v>179</v>
      </c>
      <c r="B267" s="322">
        <v>1</v>
      </c>
      <c r="C267" s="322">
        <v>0</v>
      </c>
      <c r="D267" s="231" t="s">
        <v>134</v>
      </c>
      <c r="E267" s="322">
        <f>IFERROR(IF(VALUE(C267)=0,SUMIFS('ALL DIALOGUES(E+T+RS+RV)'!$T$3:$T$89,'ALL DIALOGUES(E+T+RS+RV)'!$G$3:$G$89,$A267,'ALL DIALOGUES(E+T+RS+RV)'!$Q$3:$Q$89,$B267,'ALL DIALOGUES(E+T+RS+RV)'!$R$3:$R$89,0),SUMIFS('ALL DIALOGUES(E+T+RS+RV)'!$T$3:$T$89,'ALL DIALOGUES(E+T+RS+RV)'!$G$3:$G$89,$A267,'ALL DIALOGUES(E+T+RS+RV)'!$Q$3:$Q$89,$B267,'ALL DIALOGUES(E+T+RS+RV)'!$R$3:$R$89,"&gt;0")),SUMIFS('ALL DIALOGUES(E+T+RS+RV)'!$T$3:$T$89,'ALL DIALOGUES(E+T+RS+RV)'!$G$3:$G$89,$A267,'ALL DIALOGUES(E+T+RS+RV)'!$Q$3:$Q$89,$B267,'ALL DIALOGUES(E+T+RS+RV)'!$R$3:$R$89,"&gt;0"))</f>
        <v>0</v>
      </c>
    </row>
    <row r="268" spans="1:5" x14ac:dyDescent="0.25">
      <c r="A268" s="581" t="s">
        <v>1709</v>
      </c>
      <c r="B268" s="321">
        <v>1</v>
      </c>
      <c r="C268" s="321">
        <v>0</v>
      </c>
      <c r="D268" s="231" t="s">
        <v>1068</v>
      </c>
      <c r="E268" s="321">
        <f>IFERROR(IF(VALUE(C268)=0,SUMIFS('ALL DIALOGUES(E+T+RS+RV)'!$T$3:$T$89,'ALL DIALOGUES(E+T+RS+RV)'!$G$3:$G$89,$A268,'ALL DIALOGUES(E+T+RS+RV)'!$Q$3:$Q$89,$B268,'ALL DIALOGUES(E+T+RS+RV)'!$R$3:$R$89,0),SUMIFS('ALL DIALOGUES(E+T+RS+RV)'!$T$3:$T$89,'ALL DIALOGUES(E+T+RS+RV)'!$G$3:$G$89,$A268,'ALL DIALOGUES(E+T+RS+RV)'!$Q$3:$Q$89,$B268,'ALL DIALOGUES(E+T+RS+RV)'!$R$3:$R$89,"&gt;0")),SUMIFS('ALL DIALOGUES(E+T+RS+RV)'!$T$3:$T$89,'ALL DIALOGUES(E+T+RS+RV)'!$G$3:$G$89,$A268,'ALL DIALOGUES(E+T+RS+RV)'!$Q$3:$Q$89,$B268,'ALL DIALOGUES(E+T+RS+RV)'!$R$3:$R$89,"&gt;0"))</f>
        <v>0</v>
      </c>
    </row>
    <row r="269" spans="1:5" x14ac:dyDescent="0.25">
      <c r="A269" s="581" t="s">
        <v>1709</v>
      </c>
      <c r="B269" s="321">
        <v>1</v>
      </c>
      <c r="C269" s="321" t="s">
        <v>1937</v>
      </c>
      <c r="D269" s="231" t="s">
        <v>1068</v>
      </c>
      <c r="E269" s="321">
        <f>IFERROR(IF(VALUE(C269)=0,SUMIFS('ALL DIALOGUES(E+T+RS+RV)'!$T$3:$T$89,'ALL DIALOGUES(E+T+RS+RV)'!$G$3:$G$89,$A269,'ALL DIALOGUES(E+T+RS+RV)'!$Q$3:$Q$89,$B269,'ALL DIALOGUES(E+T+RS+RV)'!$R$3:$R$89,0),SUMIFS('ALL DIALOGUES(E+T+RS+RV)'!$T$3:$T$89,'ALL DIALOGUES(E+T+RS+RV)'!$G$3:$G$89,$A269,'ALL DIALOGUES(E+T+RS+RV)'!$Q$3:$Q$89,$B269,'ALL DIALOGUES(E+T+RS+RV)'!$R$3:$R$89,"&gt;0")),SUMIFS('ALL DIALOGUES(E+T+RS+RV)'!$T$3:$T$89,'ALL DIALOGUES(E+T+RS+RV)'!$G$3:$G$89,$A269,'ALL DIALOGUES(E+T+RS+RV)'!$Q$3:$Q$89,$B269,'ALL DIALOGUES(E+T+RS+RV)'!$R$3:$R$89,"&gt;0"))</f>
        <v>0</v>
      </c>
    </row>
    <row r="270" spans="1:5" x14ac:dyDescent="0.25">
      <c r="A270" s="429" t="s">
        <v>122</v>
      </c>
      <c r="B270" s="322">
        <v>1</v>
      </c>
      <c r="C270" s="322" t="s">
        <v>1937</v>
      </c>
      <c r="D270" s="231" t="s">
        <v>137</v>
      </c>
      <c r="E270" s="322">
        <f>IFERROR(IF(VALUE(C270)=0,SUMIFS('ALL DIALOGUES(E+T+RS+RV)'!$T$3:$T$89,'ALL DIALOGUES(E+T+RS+RV)'!$G$3:$G$89,$A270,'ALL DIALOGUES(E+T+RS+RV)'!$Q$3:$Q$89,$B270,'ALL DIALOGUES(E+T+RS+RV)'!$R$3:$R$89,0),SUMIFS('ALL DIALOGUES(E+T+RS+RV)'!$T$3:$T$89,'ALL DIALOGUES(E+T+RS+RV)'!$G$3:$G$89,$A270,'ALL DIALOGUES(E+T+RS+RV)'!$Q$3:$Q$89,$B270,'ALL DIALOGUES(E+T+RS+RV)'!$R$3:$R$89,"&gt;0")),SUMIFS('ALL DIALOGUES(E+T+RS+RV)'!$T$3:$T$89,'ALL DIALOGUES(E+T+RS+RV)'!$G$3:$G$89,$A270,'ALL DIALOGUES(E+T+RS+RV)'!$Q$3:$Q$89,$B270,'ALL DIALOGUES(E+T+RS+RV)'!$R$3:$R$89,"&gt;0"))</f>
        <v>0</v>
      </c>
    </row>
    <row r="271" spans="1:5" x14ac:dyDescent="0.25">
      <c r="A271" s="429" t="s">
        <v>122</v>
      </c>
      <c r="B271" s="322">
        <v>2</v>
      </c>
      <c r="C271" s="322">
        <v>0</v>
      </c>
      <c r="D271" s="231" t="s">
        <v>137</v>
      </c>
      <c r="E271" s="322">
        <f>IFERROR(IF(VALUE(C271)=0,SUMIFS('ALL DIALOGUES(E+T+RS+RV)'!$T$3:$T$89,'ALL DIALOGUES(E+T+RS+RV)'!$G$3:$G$89,$A271,'ALL DIALOGUES(E+T+RS+RV)'!$Q$3:$Q$89,$B271,'ALL DIALOGUES(E+T+RS+RV)'!$R$3:$R$89,0),SUMIFS('ALL DIALOGUES(E+T+RS+RV)'!$T$3:$T$89,'ALL DIALOGUES(E+T+RS+RV)'!$G$3:$G$89,$A271,'ALL DIALOGUES(E+T+RS+RV)'!$Q$3:$Q$89,$B271,'ALL DIALOGUES(E+T+RS+RV)'!$R$3:$R$89,"&gt;0")),SUMIFS('ALL DIALOGUES(E+T+RS+RV)'!$T$3:$T$89,'ALL DIALOGUES(E+T+RS+RV)'!$G$3:$G$89,$A271,'ALL DIALOGUES(E+T+RS+RV)'!$Q$3:$Q$89,$B271,'ALL DIALOGUES(E+T+RS+RV)'!$R$3:$R$89,"&gt;0"))</f>
        <v>0</v>
      </c>
    </row>
    <row r="272" spans="1:5" x14ac:dyDescent="0.25">
      <c r="A272" s="429" t="s">
        <v>122</v>
      </c>
      <c r="B272" s="322">
        <v>2</v>
      </c>
      <c r="C272" s="322" t="s">
        <v>1937</v>
      </c>
      <c r="D272" s="231" t="s">
        <v>137</v>
      </c>
      <c r="E272" s="322">
        <f>IFERROR(IF(VALUE(C272)=0,SUMIFS('ALL DIALOGUES(E+T+RS+RV)'!$T$3:$T$89,'ALL DIALOGUES(E+T+RS+RV)'!$G$3:$G$89,$A272,'ALL DIALOGUES(E+T+RS+RV)'!$Q$3:$Q$89,$B272,'ALL DIALOGUES(E+T+RS+RV)'!$R$3:$R$89,0),SUMIFS('ALL DIALOGUES(E+T+RS+RV)'!$T$3:$T$89,'ALL DIALOGUES(E+T+RS+RV)'!$G$3:$G$89,$A272,'ALL DIALOGUES(E+T+RS+RV)'!$Q$3:$Q$89,$B272,'ALL DIALOGUES(E+T+RS+RV)'!$R$3:$R$89,"&gt;0")),SUMIFS('ALL DIALOGUES(E+T+RS+RV)'!$T$3:$T$89,'ALL DIALOGUES(E+T+RS+RV)'!$G$3:$G$89,$A272,'ALL DIALOGUES(E+T+RS+RV)'!$Q$3:$Q$89,$B272,'ALL DIALOGUES(E+T+RS+RV)'!$R$3:$R$89,"&gt;0"))</f>
        <v>0</v>
      </c>
    </row>
    <row r="273" spans="1:5" x14ac:dyDescent="0.25">
      <c r="A273" s="429" t="s">
        <v>122</v>
      </c>
      <c r="B273" s="322">
        <v>3</v>
      </c>
      <c r="C273" s="322">
        <v>0</v>
      </c>
      <c r="D273" s="231" t="s">
        <v>137</v>
      </c>
      <c r="E273" s="322">
        <f>IFERROR(IF(VALUE(C273)=0,SUMIFS('ALL DIALOGUES(E+T+RS+RV)'!$T$3:$T$89,'ALL DIALOGUES(E+T+RS+RV)'!$G$3:$G$89,$A273,'ALL DIALOGUES(E+T+RS+RV)'!$Q$3:$Q$89,$B273,'ALL DIALOGUES(E+T+RS+RV)'!$R$3:$R$89,0),SUMIFS('ALL DIALOGUES(E+T+RS+RV)'!$T$3:$T$89,'ALL DIALOGUES(E+T+RS+RV)'!$G$3:$G$89,$A273,'ALL DIALOGUES(E+T+RS+RV)'!$Q$3:$Q$89,$B273,'ALL DIALOGUES(E+T+RS+RV)'!$R$3:$R$89,"&gt;0")),SUMIFS('ALL DIALOGUES(E+T+RS+RV)'!$T$3:$T$89,'ALL DIALOGUES(E+T+RS+RV)'!$G$3:$G$89,$A273,'ALL DIALOGUES(E+T+RS+RV)'!$Q$3:$Q$89,$B273,'ALL DIALOGUES(E+T+RS+RV)'!$R$3:$R$89,"&gt;0"))</f>
        <v>0</v>
      </c>
    </row>
    <row r="274" spans="1:5" x14ac:dyDescent="0.25">
      <c r="A274" s="429" t="s">
        <v>122</v>
      </c>
      <c r="B274" s="322">
        <v>3</v>
      </c>
      <c r="C274" s="322" t="s">
        <v>1937</v>
      </c>
      <c r="D274" s="231" t="s">
        <v>137</v>
      </c>
      <c r="E274" s="322">
        <f>IFERROR(IF(VALUE(C274)=0,SUMIFS('ALL DIALOGUES(E+T+RS+RV)'!$T$3:$T$89,'ALL DIALOGUES(E+T+RS+RV)'!$G$3:$G$89,$A274,'ALL DIALOGUES(E+T+RS+RV)'!$Q$3:$Q$89,$B274,'ALL DIALOGUES(E+T+RS+RV)'!$R$3:$R$89,0),SUMIFS('ALL DIALOGUES(E+T+RS+RV)'!$T$3:$T$89,'ALL DIALOGUES(E+T+RS+RV)'!$G$3:$G$89,$A274,'ALL DIALOGUES(E+T+RS+RV)'!$Q$3:$Q$89,$B274,'ALL DIALOGUES(E+T+RS+RV)'!$R$3:$R$89,"&gt;0")),SUMIFS('ALL DIALOGUES(E+T+RS+RV)'!$T$3:$T$89,'ALL DIALOGUES(E+T+RS+RV)'!$G$3:$G$89,$A274,'ALL DIALOGUES(E+T+RS+RV)'!$Q$3:$Q$89,$B274,'ALL DIALOGUES(E+T+RS+RV)'!$R$3:$R$89,"&gt;0"))</f>
        <v>0</v>
      </c>
    </row>
    <row r="275" spans="1:5" ht="16.5" thickBot="1" x14ac:dyDescent="0.3">
      <c r="A275" s="386" t="s">
        <v>122</v>
      </c>
      <c r="B275" s="348">
        <v>4</v>
      </c>
      <c r="C275" s="348">
        <v>0</v>
      </c>
      <c r="D275" s="236" t="s">
        <v>137</v>
      </c>
      <c r="E275" s="348">
        <f>IFERROR(IF(VALUE(C275)=0,SUMIFS('ALL DIALOGUES(E+T+RS+RV)'!$T$3:$T$89,'ALL DIALOGUES(E+T+RS+RV)'!$G$3:$G$89,$A275,'ALL DIALOGUES(E+T+RS+RV)'!$Q$3:$Q$89,$B275,'ALL DIALOGUES(E+T+RS+RV)'!$R$3:$R$89,0),SUMIFS('ALL DIALOGUES(E+T+RS+RV)'!$T$3:$T$89,'ALL DIALOGUES(E+T+RS+RV)'!$G$3:$G$89,$A275,'ALL DIALOGUES(E+T+RS+RV)'!$Q$3:$Q$89,$B275,'ALL DIALOGUES(E+T+RS+RV)'!$R$3:$R$89,"&gt;0")),SUMIFS('ALL DIALOGUES(E+T+RS+RV)'!$T$3:$T$89,'ALL DIALOGUES(E+T+RS+RV)'!$G$3:$G$89,$A275,'ALL DIALOGUES(E+T+RS+RV)'!$Q$3:$Q$89,$B275,'ALL DIALOGUES(E+T+RS+RV)'!$R$3:$R$89,"&gt;0"))</f>
        <v>0</v>
      </c>
    </row>
    <row r="276" spans="1:5" x14ac:dyDescent="0.25">
      <c r="A276" s="311" t="s">
        <v>122</v>
      </c>
      <c r="B276" s="599">
        <v>4</v>
      </c>
      <c r="C276" s="599" t="s">
        <v>1937</v>
      </c>
      <c r="D276" s="437" t="s">
        <v>137</v>
      </c>
      <c r="E276" s="315">
        <f>IFERROR(IF(VALUE(C276)=0,SUMIFS('ALL DIALOGUES(E+T+RS+RV)'!$T$3:$T$89,'ALL DIALOGUES(E+T+RS+RV)'!$G$3:$G$89,$A276,'ALL DIALOGUES(E+T+RS+RV)'!$Q$3:$Q$89,$B276,'ALL DIALOGUES(E+T+RS+RV)'!$R$3:$R$89,0),SUMIFS('ALL DIALOGUES(E+T+RS+RV)'!$T$3:$T$89,'ALL DIALOGUES(E+T+RS+RV)'!$G$3:$G$89,$A276,'ALL DIALOGUES(E+T+RS+RV)'!$Q$3:$Q$89,$B276,'ALL DIALOGUES(E+T+RS+RV)'!$R$3:$R$89,"&gt;0")),SUMIFS('ALL DIALOGUES(E+T+RS+RV)'!$T$3:$T$89,'ALL DIALOGUES(E+T+RS+RV)'!$G$3:$G$89,$A276,'ALL DIALOGUES(E+T+RS+RV)'!$Q$3:$Q$89,$B276,'ALL DIALOGUES(E+T+RS+RV)'!$R$3:$R$89,"&gt;0"))</f>
        <v>0</v>
      </c>
    </row>
    <row r="277" spans="1:5" x14ac:dyDescent="0.25">
      <c r="A277" s="361" t="s">
        <v>122</v>
      </c>
      <c r="B277" s="600">
        <v>5</v>
      </c>
      <c r="C277" s="600">
        <v>0</v>
      </c>
      <c r="D277" s="437" t="s">
        <v>137</v>
      </c>
      <c r="E277" s="362">
        <f>IFERROR(IF(VALUE(C277)=0,SUMIFS('ALL DIALOGUES(E+T+RS+RV)'!$T$3:$T$89,'ALL DIALOGUES(E+T+RS+RV)'!$G$3:$G$89,$A277,'ALL DIALOGUES(E+T+RS+RV)'!$Q$3:$Q$89,$B277,'ALL DIALOGUES(E+T+RS+RV)'!$R$3:$R$89,0),SUMIFS('ALL DIALOGUES(E+T+RS+RV)'!$T$3:$T$89,'ALL DIALOGUES(E+T+RS+RV)'!$G$3:$G$89,$A277,'ALL DIALOGUES(E+T+RS+RV)'!$Q$3:$Q$89,$B277,'ALL DIALOGUES(E+T+RS+RV)'!$R$3:$R$89,"&gt;0")),SUMIFS('ALL DIALOGUES(E+T+RS+RV)'!$T$3:$T$89,'ALL DIALOGUES(E+T+RS+RV)'!$G$3:$G$89,$A277,'ALL DIALOGUES(E+T+RS+RV)'!$Q$3:$Q$89,$B277,'ALL DIALOGUES(E+T+RS+RV)'!$R$3:$R$89,"&gt;0"))</f>
        <v>0</v>
      </c>
    </row>
    <row r="278" spans="1:5" ht="16.5" thickBot="1" x14ac:dyDescent="0.3">
      <c r="A278" s="344" t="s">
        <v>122</v>
      </c>
      <c r="B278" s="600">
        <v>5</v>
      </c>
      <c r="C278" s="600" t="s">
        <v>1937</v>
      </c>
      <c r="D278" s="437" t="s">
        <v>137</v>
      </c>
      <c r="E278" s="343">
        <f>IFERROR(IF(VALUE(C278)=0,SUMIFS('ALL DIALOGUES(E+T+RS+RV)'!$T$3:$T$89,'ALL DIALOGUES(E+T+RS+RV)'!$G$3:$G$89,$A278,'ALL DIALOGUES(E+T+RS+RV)'!$Q$3:$Q$89,$B278,'ALL DIALOGUES(E+T+RS+RV)'!$R$3:$R$89,0),SUMIFS('ALL DIALOGUES(E+T+RS+RV)'!$T$3:$T$89,'ALL DIALOGUES(E+T+RS+RV)'!$G$3:$G$89,$A278,'ALL DIALOGUES(E+T+RS+RV)'!$Q$3:$Q$89,$B278,'ALL DIALOGUES(E+T+RS+RV)'!$R$3:$R$89,"&gt;0")),SUMIFS('ALL DIALOGUES(E+T+RS+RV)'!$T$3:$T$89,'ALL DIALOGUES(E+T+RS+RV)'!$G$3:$G$89,$A278,'ALL DIALOGUES(E+T+RS+RV)'!$Q$3:$Q$89,$B278,'ALL DIALOGUES(E+T+RS+RV)'!$R$3:$R$89,"&gt;0"))</f>
        <v>0</v>
      </c>
    </row>
    <row r="279" spans="1:5" x14ac:dyDescent="0.25">
      <c r="A279" s="311" t="s">
        <v>122</v>
      </c>
      <c r="B279" s="315">
        <v>6</v>
      </c>
      <c r="C279" s="315">
        <v>0</v>
      </c>
      <c r="D279" s="249" t="s">
        <v>137</v>
      </c>
      <c r="E279" s="315">
        <f>IFERROR(IF(VALUE(C279)=0,SUMIFS('ALL DIALOGUES(E+T+RS+RV)'!$T$3:$T$89,'ALL DIALOGUES(E+T+RS+RV)'!$G$3:$G$89,$A279,'ALL DIALOGUES(E+T+RS+RV)'!$Q$3:$Q$89,$B279,'ALL DIALOGUES(E+T+RS+RV)'!$R$3:$R$89,0),SUMIFS('ALL DIALOGUES(E+T+RS+RV)'!$T$3:$T$89,'ALL DIALOGUES(E+T+RS+RV)'!$G$3:$G$89,$A279,'ALL DIALOGUES(E+T+RS+RV)'!$Q$3:$Q$89,$B279,'ALL DIALOGUES(E+T+RS+RV)'!$R$3:$R$89,"&gt;0")),SUMIFS('ALL DIALOGUES(E+T+RS+RV)'!$T$3:$T$89,'ALL DIALOGUES(E+T+RS+RV)'!$G$3:$G$89,$A279,'ALL DIALOGUES(E+T+RS+RV)'!$Q$3:$Q$89,$B279,'ALL DIALOGUES(E+T+RS+RV)'!$R$3:$R$89,"&gt;0"))</f>
        <v>0</v>
      </c>
    </row>
    <row r="280" spans="1:5" x14ac:dyDescent="0.25">
      <c r="A280" s="318" t="s">
        <v>122</v>
      </c>
      <c r="B280" s="322">
        <v>6</v>
      </c>
      <c r="C280" s="322" t="s">
        <v>1937</v>
      </c>
      <c r="D280" s="231" t="s">
        <v>137</v>
      </c>
      <c r="E280" s="322">
        <f>IFERROR(IF(VALUE(C280)=0,SUMIFS('ALL DIALOGUES(E+T+RS+RV)'!$T$3:$T$89,'ALL DIALOGUES(E+T+RS+RV)'!$G$3:$G$89,$A280,'ALL DIALOGUES(E+T+RS+RV)'!$Q$3:$Q$89,$B280,'ALL DIALOGUES(E+T+RS+RV)'!$R$3:$R$89,0),SUMIFS('ALL DIALOGUES(E+T+RS+RV)'!$T$3:$T$89,'ALL DIALOGUES(E+T+RS+RV)'!$G$3:$G$89,$A280,'ALL DIALOGUES(E+T+RS+RV)'!$Q$3:$Q$89,$B280,'ALL DIALOGUES(E+T+RS+RV)'!$R$3:$R$89,"&gt;0")),SUMIFS('ALL DIALOGUES(E+T+RS+RV)'!$T$3:$T$89,'ALL DIALOGUES(E+T+RS+RV)'!$G$3:$G$89,$A280,'ALL DIALOGUES(E+T+RS+RV)'!$Q$3:$Q$89,$B280,'ALL DIALOGUES(E+T+RS+RV)'!$R$3:$R$89,"&gt;0"))</f>
        <v>0</v>
      </c>
    </row>
    <row r="281" spans="1:5" x14ac:dyDescent="0.25">
      <c r="A281" s="318" t="s">
        <v>122</v>
      </c>
      <c r="B281" s="322">
        <v>7</v>
      </c>
      <c r="C281" s="322">
        <v>0</v>
      </c>
      <c r="D281" s="231" t="s">
        <v>137</v>
      </c>
      <c r="E281" s="322">
        <f>IFERROR(IF(VALUE(C281)=0,SUMIFS('ALL DIALOGUES(E+T+RS+RV)'!$T$3:$T$89,'ALL DIALOGUES(E+T+RS+RV)'!$G$3:$G$89,$A281,'ALL DIALOGUES(E+T+RS+RV)'!$Q$3:$Q$89,$B281,'ALL DIALOGUES(E+T+RS+RV)'!$R$3:$R$89,0),SUMIFS('ALL DIALOGUES(E+T+RS+RV)'!$T$3:$T$89,'ALL DIALOGUES(E+T+RS+RV)'!$G$3:$G$89,$A281,'ALL DIALOGUES(E+T+RS+RV)'!$Q$3:$Q$89,$B281,'ALL DIALOGUES(E+T+RS+RV)'!$R$3:$R$89,"&gt;0")),SUMIFS('ALL DIALOGUES(E+T+RS+RV)'!$T$3:$T$89,'ALL DIALOGUES(E+T+RS+RV)'!$G$3:$G$89,$A281,'ALL DIALOGUES(E+T+RS+RV)'!$Q$3:$Q$89,$B281,'ALL DIALOGUES(E+T+RS+RV)'!$R$3:$R$89,"&gt;0"))</f>
        <v>0</v>
      </c>
    </row>
    <row r="282" spans="1:5" x14ac:dyDescent="0.25">
      <c r="A282" s="318" t="s">
        <v>122</v>
      </c>
      <c r="B282" s="322">
        <v>7</v>
      </c>
      <c r="C282" s="322" t="s">
        <v>1937</v>
      </c>
      <c r="D282" s="231" t="s">
        <v>137</v>
      </c>
      <c r="E282" s="322">
        <f>IFERROR(IF(VALUE(C282)=0,SUMIFS('ALL DIALOGUES(E+T+RS+RV)'!$T$3:$T$89,'ALL DIALOGUES(E+T+RS+RV)'!$G$3:$G$89,$A282,'ALL DIALOGUES(E+T+RS+RV)'!$Q$3:$Q$89,$B282,'ALL DIALOGUES(E+T+RS+RV)'!$R$3:$R$89,0),SUMIFS('ALL DIALOGUES(E+T+RS+RV)'!$T$3:$T$89,'ALL DIALOGUES(E+T+RS+RV)'!$G$3:$G$89,$A282,'ALL DIALOGUES(E+T+RS+RV)'!$Q$3:$Q$89,$B282,'ALL DIALOGUES(E+T+RS+RV)'!$R$3:$R$89,"&gt;0")),SUMIFS('ALL DIALOGUES(E+T+RS+RV)'!$T$3:$T$89,'ALL DIALOGUES(E+T+RS+RV)'!$G$3:$G$89,$A282,'ALL DIALOGUES(E+T+RS+RV)'!$Q$3:$Q$89,$B282,'ALL DIALOGUES(E+T+RS+RV)'!$R$3:$R$89,"&gt;0"))</f>
        <v>0</v>
      </c>
    </row>
    <row r="283" spans="1:5" x14ac:dyDescent="0.25">
      <c r="A283" s="318" t="s">
        <v>122</v>
      </c>
      <c r="B283" s="322">
        <v>8</v>
      </c>
      <c r="C283" s="322">
        <v>0</v>
      </c>
      <c r="D283" s="231" t="s">
        <v>137</v>
      </c>
      <c r="E283" s="322">
        <f>IFERROR(IF(VALUE(C283)=0,SUMIFS('ALL DIALOGUES(E+T+RS+RV)'!$T$3:$T$89,'ALL DIALOGUES(E+T+RS+RV)'!$G$3:$G$89,$A283,'ALL DIALOGUES(E+T+RS+RV)'!$Q$3:$Q$89,$B283,'ALL DIALOGUES(E+T+RS+RV)'!$R$3:$R$89,0),SUMIFS('ALL DIALOGUES(E+T+RS+RV)'!$T$3:$T$89,'ALL DIALOGUES(E+T+RS+RV)'!$G$3:$G$89,$A283,'ALL DIALOGUES(E+T+RS+RV)'!$Q$3:$Q$89,$B283,'ALL DIALOGUES(E+T+RS+RV)'!$R$3:$R$89,"&gt;0")),SUMIFS('ALL DIALOGUES(E+T+RS+RV)'!$T$3:$T$89,'ALL DIALOGUES(E+T+RS+RV)'!$G$3:$G$89,$A283,'ALL DIALOGUES(E+T+RS+RV)'!$Q$3:$Q$89,$B283,'ALL DIALOGUES(E+T+RS+RV)'!$R$3:$R$89,"&gt;0"))</f>
        <v>0</v>
      </c>
    </row>
    <row r="284" spans="1:5" x14ac:dyDescent="0.25">
      <c r="A284" s="318" t="s">
        <v>122</v>
      </c>
      <c r="B284" s="322">
        <v>8</v>
      </c>
      <c r="C284" s="322" t="s">
        <v>1937</v>
      </c>
      <c r="D284" s="231" t="s">
        <v>137</v>
      </c>
      <c r="E284" s="322">
        <f>IFERROR(IF(VALUE(C284)=0,SUMIFS('ALL DIALOGUES(E+T+RS+RV)'!$T$3:$T$89,'ALL DIALOGUES(E+T+RS+RV)'!$G$3:$G$89,$A284,'ALL DIALOGUES(E+T+RS+RV)'!$Q$3:$Q$89,$B284,'ALL DIALOGUES(E+T+RS+RV)'!$R$3:$R$89,0),SUMIFS('ALL DIALOGUES(E+T+RS+RV)'!$T$3:$T$89,'ALL DIALOGUES(E+T+RS+RV)'!$G$3:$G$89,$A284,'ALL DIALOGUES(E+T+RS+RV)'!$Q$3:$Q$89,$B284,'ALL DIALOGUES(E+T+RS+RV)'!$R$3:$R$89,"&gt;0")),SUMIFS('ALL DIALOGUES(E+T+RS+RV)'!$T$3:$T$89,'ALL DIALOGUES(E+T+RS+RV)'!$G$3:$G$89,$A284,'ALL DIALOGUES(E+T+RS+RV)'!$Q$3:$Q$89,$B284,'ALL DIALOGUES(E+T+RS+RV)'!$R$3:$R$89,"&gt;0"))</f>
        <v>0</v>
      </c>
    </row>
    <row r="285" spans="1:5" x14ac:dyDescent="0.25">
      <c r="A285" s="318" t="s">
        <v>122</v>
      </c>
      <c r="B285" s="322">
        <v>9</v>
      </c>
      <c r="C285" s="322">
        <v>0</v>
      </c>
      <c r="D285" s="231" t="s">
        <v>137</v>
      </c>
      <c r="E285" s="322">
        <f>IFERROR(IF(VALUE(C285)=0,SUMIFS('ALL DIALOGUES(E+T+RS+RV)'!$T$3:$T$89,'ALL DIALOGUES(E+T+RS+RV)'!$G$3:$G$89,$A285,'ALL DIALOGUES(E+T+RS+RV)'!$Q$3:$Q$89,$B285,'ALL DIALOGUES(E+T+RS+RV)'!$R$3:$R$89,0),SUMIFS('ALL DIALOGUES(E+T+RS+RV)'!$T$3:$T$89,'ALL DIALOGUES(E+T+RS+RV)'!$G$3:$G$89,$A285,'ALL DIALOGUES(E+T+RS+RV)'!$Q$3:$Q$89,$B285,'ALL DIALOGUES(E+T+RS+RV)'!$R$3:$R$89,"&gt;0")),SUMIFS('ALL DIALOGUES(E+T+RS+RV)'!$T$3:$T$89,'ALL DIALOGUES(E+T+RS+RV)'!$G$3:$G$89,$A285,'ALL DIALOGUES(E+T+RS+RV)'!$Q$3:$Q$89,$B285,'ALL DIALOGUES(E+T+RS+RV)'!$R$3:$R$89,"&gt;0"))</f>
        <v>0</v>
      </c>
    </row>
    <row r="286" spans="1:5" x14ac:dyDescent="0.25">
      <c r="A286" s="466" t="s">
        <v>1710</v>
      </c>
      <c r="B286" s="321">
        <v>1</v>
      </c>
      <c r="C286" s="321">
        <v>0</v>
      </c>
      <c r="D286" s="231" t="s">
        <v>1068</v>
      </c>
      <c r="E286" s="321">
        <f>IFERROR(IF(VALUE(C286)=0,SUMIFS('ALL DIALOGUES(E+T+RS+RV)'!$T$3:$T$89,'ALL DIALOGUES(E+T+RS+RV)'!$G$3:$G$89,$A286,'ALL DIALOGUES(E+T+RS+RV)'!$Q$3:$Q$89,$B286,'ALL DIALOGUES(E+T+RS+RV)'!$R$3:$R$89,0),SUMIFS('ALL DIALOGUES(E+T+RS+RV)'!$T$3:$T$89,'ALL DIALOGUES(E+T+RS+RV)'!$G$3:$G$89,$A286,'ALL DIALOGUES(E+T+RS+RV)'!$Q$3:$Q$89,$B286,'ALL DIALOGUES(E+T+RS+RV)'!$R$3:$R$89,"&gt;0")),SUMIFS('ALL DIALOGUES(E+T+RS+RV)'!$T$3:$T$89,'ALL DIALOGUES(E+T+RS+RV)'!$G$3:$G$89,$A286,'ALL DIALOGUES(E+T+RS+RV)'!$Q$3:$Q$89,$B286,'ALL DIALOGUES(E+T+RS+RV)'!$R$3:$R$89,"&gt;0"))</f>
        <v>0</v>
      </c>
    </row>
    <row r="287" spans="1:5" x14ac:dyDescent="0.25">
      <c r="A287" s="466" t="s">
        <v>1710</v>
      </c>
      <c r="B287" s="321">
        <v>1</v>
      </c>
      <c r="C287" s="321" t="s">
        <v>1937</v>
      </c>
      <c r="D287" s="231" t="s">
        <v>1068</v>
      </c>
      <c r="E287" s="321">
        <f>IFERROR(IF(VALUE(C287)=0,SUMIFS('ALL DIALOGUES(E+T+RS+RV)'!$T$3:$T$89,'ALL DIALOGUES(E+T+RS+RV)'!$G$3:$G$89,$A287,'ALL DIALOGUES(E+T+RS+RV)'!$Q$3:$Q$89,$B287,'ALL DIALOGUES(E+T+RS+RV)'!$R$3:$R$89,0),SUMIFS('ALL DIALOGUES(E+T+RS+RV)'!$T$3:$T$89,'ALL DIALOGUES(E+T+RS+RV)'!$G$3:$G$89,$A287,'ALL DIALOGUES(E+T+RS+RV)'!$Q$3:$Q$89,$B287,'ALL DIALOGUES(E+T+RS+RV)'!$R$3:$R$89,"&gt;0")),SUMIFS('ALL DIALOGUES(E+T+RS+RV)'!$T$3:$T$89,'ALL DIALOGUES(E+T+RS+RV)'!$G$3:$G$89,$A287,'ALL DIALOGUES(E+T+RS+RV)'!$Q$3:$Q$89,$B287,'ALL DIALOGUES(E+T+RS+RV)'!$R$3:$R$89,"&gt;0"))</f>
        <v>0</v>
      </c>
    </row>
    <row r="288" spans="1:5" x14ac:dyDescent="0.25">
      <c r="A288" s="318" t="s">
        <v>123</v>
      </c>
      <c r="B288" s="322">
        <v>1</v>
      </c>
      <c r="C288" s="322">
        <v>0</v>
      </c>
      <c r="D288" s="231" t="s">
        <v>137</v>
      </c>
      <c r="E288" s="322">
        <f>IFERROR(IF(VALUE(C288)=0,SUMIFS('ALL DIALOGUES(E+T+RS+RV)'!$T$3:$T$89,'ALL DIALOGUES(E+T+RS+RV)'!$G$3:$G$89,$A288,'ALL DIALOGUES(E+T+RS+RV)'!$Q$3:$Q$89,$B288,'ALL DIALOGUES(E+T+RS+RV)'!$R$3:$R$89,0),SUMIFS('ALL DIALOGUES(E+T+RS+RV)'!$T$3:$T$89,'ALL DIALOGUES(E+T+RS+RV)'!$G$3:$G$89,$A288,'ALL DIALOGUES(E+T+RS+RV)'!$Q$3:$Q$89,$B288,'ALL DIALOGUES(E+T+RS+RV)'!$R$3:$R$89,"&gt;0")),SUMIFS('ALL DIALOGUES(E+T+RS+RV)'!$T$3:$T$89,'ALL DIALOGUES(E+T+RS+RV)'!$G$3:$G$89,$A288,'ALL DIALOGUES(E+T+RS+RV)'!$Q$3:$Q$89,$B288,'ALL DIALOGUES(E+T+RS+RV)'!$R$3:$R$89,"&gt;0"))</f>
        <v>0</v>
      </c>
    </row>
    <row r="289" spans="1:5" x14ac:dyDescent="0.25">
      <c r="A289" s="318" t="s">
        <v>123</v>
      </c>
      <c r="B289" s="322">
        <v>1</v>
      </c>
      <c r="C289" s="322" t="s">
        <v>1937</v>
      </c>
      <c r="D289" s="231" t="s">
        <v>137</v>
      </c>
      <c r="E289" s="322">
        <f>IFERROR(IF(VALUE(C289)=0,SUMIFS('ALL DIALOGUES(E+T+RS+RV)'!$T$3:$T$89,'ALL DIALOGUES(E+T+RS+RV)'!$G$3:$G$89,$A289,'ALL DIALOGUES(E+T+RS+RV)'!$Q$3:$Q$89,$B289,'ALL DIALOGUES(E+T+RS+RV)'!$R$3:$R$89,0),SUMIFS('ALL DIALOGUES(E+T+RS+RV)'!$T$3:$T$89,'ALL DIALOGUES(E+T+RS+RV)'!$G$3:$G$89,$A289,'ALL DIALOGUES(E+T+RS+RV)'!$Q$3:$Q$89,$B289,'ALL DIALOGUES(E+T+RS+RV)'!$R$3:$R$89,"&gt;0")),SUMIFS('ALL DIALOGUES(E+T+RS+RV)'!$T$3:$T$89,'ALL DIALOGUES(E+T+RS+RV)'!$G$3:$G$89,$A289,'ALL DIALOGUES(E+T+RS+RV)'!$Q$3:$Q$89,$B289,'ALL DIALOGUES(E+T+RS+RV)'!$R$3:$R$89,"&gt;0"))</f>
        <v>0</v>
      </c>
    </row>
    <row r="290" spans="1:5" x14ac:dyDescent="0.25">
      <c r="A290" s="318" t="s">
        <v>123</v>
      </c>
      <c r="B290" s="322">
        <v>2</v>
      </c>
      <c r="C290" s="322">
        <v>0</v>
      </c>
      <c r="D290" s="231" t="s">
        <v>137</v>
      </c>
      <c r="E290" s="231">
        <f>IFERROR(IF(VALUE(C290)=0,SUMIFS('ALL DIALOGUES(E+T+RS+RV)'!$T$3:$T$89,'ALL DIALOGUES(E+T+RS+RV)'!$G$3:$G$89,$A290,'ALL DIALOGUES(E+T+RS+RV)'!$Q$3:$Q$89,$B290,'ALL DIALOGUES(E+T+RS+RV)'!$R$3:$R$89,0),SUMIFS('ALL DIALOGUES(E+T+RS+RV)'!$T$3:$T$89,'ALL DIALOGUES(E+T+RS+RV)'!$G$3:$G$89,$A290,'ALL DIALOGUES(E+T+RS+RV)'!$Q$3:$Q$89,$B290,'ALL DIALOGUES(E+T+RS+RV)'!$R$3:$R$89,"&gt;0")),SUMIFS('ALL DIALOGUES(E+T+RS+RV)'!$T$3:$T$89,'ALL DIALOGUES(E+T+RS+RV)'!$G$3:$G$89,$A290,'ALL DIALOGUES(E+T+RS+RV)'!$Q$3:$Q$89,$B290,'ALL DIALOGUES(E+T+RS+RV)'!$R$3:$R$89,"&gt;0"))</f>
        <v>0</v>
      </c>
    </row>
    <row r="291" spans="1:5" x14ac:dyDescent="0.25">
      <c r="A291" s="318" t="s">
        <v>123</v>
      </c>
      <c r="B291" s="322">
        <v>2</v>
      </c>
      <c r="C291" s="322" t="s">
        <v>1937</v>
      </c>
      <c r="D291" s="231" t="s">
        <v>137</v>
      </c>
      <c r="E291" s="231">
        <f>IFERROR(IF(VALUE(C291)=0,SUMIFS('ALL DIALOGUES(E+T+RS+RV)'!$T$3:$T$89,'ALL DIALOGUES(E+T+RS+RV)'!$G$3:$G$89,$A291,'ALL DIALOGUES(E+T+RS+RV)'!$Q$3:$Q$89,$B291,'ALL DIALOGUES(E+T+RS+RV)'!$R$3:$R$89,0),SUMIFS('ALL DIALOGUES(E+T+RS+RV)'!$T$3:$T$89,'ALL DIALOGUES(E+T+RS+RV)'!$G$3:$G$89,$A291,'ALL DIALOGUES(E+T+RS+RV)'!$Q$3:$Q$89,$B291,'ALL DIALOGUES(E+T+RS+RV)'!$R$3:$R$89,"&gt;0")),SUMIFS('ALL DIALOGUES(E+T+RS+RV)'!$T$3:$T$89,'ALL DIALOGUES(E+T+RS+RV)'!$G$3:$G$89,$A291,'ALL DIALOGUES(E+T+RS+RV)'!$Q$3:$Q$89,$B291,'ALL DIALOGUES(E+T+RS+RV)'!$R$3:$R$89,"&gt;0"))</f>
        <v>0</v>
      </c>
    </row>
    <row r="292" spans="1:5" x14ac:dyDescent="0.25">
      <c r="A292" s="318" t="s">
        <v>123</v>
      </c>
      <c r="B292" s="322">
        <v>3</v>
      </c>
      <c r="C292" s="322">
        <v>0</v>
      </c>
      <c r="D292" s="231" t="s">
        <v>137</v>
      </c>
      <c r="E292" s="231">
        <f>IFERROR(IF(VALUE(C292)=0,SUMIFS('ALL DIALOGUES(E+T+RS+RV)'!$T$3:$T$89,'ALL DIALOGUES(E+T+RS+RV)'!$G$3:$G$89,$A292,'ALL DIALOGUES(E+T+RS+RV)'!$Q$3:$Q$89,$B292,'ALL DIALOGUES(E+T+RS+RV)'!$R$3:$R$89,0),SUMIFS('ALL DIALOGUES(E+T+RS+RV)'!$T$3:$T$89,'ALL DIALOGUES(E+T+RS+RV)'!$G$3:$G$89,$A292,'ALL DIALOGUES(E+T+RS+RV)'!$Q$3:$Q$89,$B292,'ALL DIALOGUES(E+T+RS+RV)'!$R$3:$R$89,"&gt;0")),SUMIFS('ALL DIALOGUES(E+T+RS+RV)'!$T$3:$T$89,'ALL DIALOGUES(E+T+RS+RV)'!$G$3:$G$89,$A292,'ALL DIALOGUES(E+T+RS+RV)'!$Q$3:$Q$89,$B292,'ALL DIALOGUES(E+T+RS+RV)'!$R$3:$R$89,"&gt;0"))</f>
        <v>0</v>
      </c>
    </row>
    <row r="293" spans="1:5" x14ac:dyDescent="0.25">
      <c r="A293" s="318" t="s">
        <v>123</v>
      </c>
      <c r="B293" s="322">
        <v>3</v>
      </c>
      <c r="C293" s="322" t="s">
        <v>1937</v>
      </c>
      <c r="D293" s="231" t="s">
        <v>137</v>
      </c>
      <c r="E293" s="231">
        <f>IFERROR(IF(VALUE(C293)=0,SUMIFS('ALL DIALOGUES(E+T+RS+RV)'!$T$3:$T$89,'ALL DIALOGUES(E+T+RS+RV)'!$G$3:$G$89,$A293,'ALL DIALOGUES(E+T+RS+RV)'!$Q$3:$Q$89,$B293,'ALL DIALOGUES(E+T+RS+RV)'!$R$3:$R$89,0),SUMIFS('ALL DIALOGUES(E+T+RS+RV)'!$T$3:$T$89,'ALL DIALOGUES(E+T+RS+RV)'!$G$3:$G$89,$A293,'ALL DIALOGUES(E+T+RS+RV)'!$Q$3:$Q$89,$B293,'ALL DIALOGUES(E+T+RS+RV)'!$R$3:$R$89,"&gt;0")),SUMIFS('ALL DIALOGUES(E+T+RS+RV)'!$T$3:$T$89,'ALL DIALOGUES(E+T+RS+RV)'!$G$3:$G$89,$A293,'ALL DIALOGUES(E+T+RS+RV)'!$Q$3:$Q$89,$B293,'ALL DIALOGUES(E+T+RS+RV)'!$R$3:$R$89,"&gt;0"))</f>
        <v>0</v>
      </c>
    </row>
    <row r="294" spans="1:5" x14ac:dyDescent="0.25">
      <c r="A294" s="318" t="s">
        <v>123</v>
      </c>
      <c r="B294" s="322">
        <v>4</v>
      </c>
      <c r="C294" s="322">
        <v>0</v>
      </c>
      <c r="D294" s="231" t="s">
        <v>137</v>
      </c>
      <c r="E294" s="231">
        <f>IFERROR(IF(VALUE(C294)=0,SUMIFS('ALL DIALOGUES(E+T+RS+RV)'!$T$3:$T$89,'ALL DIALOGUES(E+T+RS+RV)'!$G$3:$G$89,$A294,'ALL DIALOGUES(E+T+RS+RV)'!$Q$3:$Q$89,$B294,'ALL DIALOGUES(E+T+RS+RV)'!$R$3:$R$89,0),SUMIFS('ALL DIALOGUES(E+T+RS+RV)'!$T$3:$T$89,'ALL DIALOGUES(E+T+RS+RV)'!$G$3:$G$89,$A294,'ALL DIALOGUES(E+T+RS+RV)'!$Q$3:$Q$89,$B294,'ALL DIALOGUES(E+T+RS+RV)'!$R$3:$R$89,"&gt;0")),SUMIFS('ALL DIALOGUES(E+T+RS+RV)'!$T$3:$T$89,'ALL DIALOGUES(E+T+RS+RV)'!$G$3:$G$89,$A294,'ALL DIALOGUES(E+T+RS+RV)'!$Q$3:$Q$89,$B294,'ALL DIALOGUES(E+T+RS+RV)'!$R$3:$R$89,"&gt;0"))</f>
        <v>0</v>
      </c>
    </row>
    <row r="295" spans="1:5" x14ac:dyDescent="0.25">
      <c r="A295" s="318" t="s">
        <v>365</v>
      </c>
      <c r="B295" s="322">
        <v>1</v>
      </c>
      <c r="C295" s="322">
        <v>0</v>
      </c>
      <c r="D295" s="231" t="s">
        <v>137</v>
      </c>
      <c r="E295" s="231">
        <f>IFERROR(IF(VALUE(C295)=0,SUMIFS('ALL DIALOGUES(E+T+RS+RV)'!$T$3:$T$89,'ALL DIALOGUES(E+T+RS+RV)'!$G$3:$G$89,$A295,'ALL DIALOGUES(E+T+RS+RV)'!$Q$3:$Q$89,$B295,'ALL DIALOGUES(E+T+RS+RV)'!$R$3:$R$89,0),SUMIFS('ALL DIALOGUES(E+T+RS+RV)'!$T$3:$T$89,'ALL DIALOGUES(E+T+RS+RV)'!$G$3:$G$89,$A295,'ALL DIALOGUES(E+T+RS+RV)'!$Q$3:$Q$89,$B295,'ALL DIALOGUES(E+T+RS+RV)'!$R$3:$R$89,"&gt;0")),SUMIFS('ALL DIALOGUES(E+T+RS+RV)'!$T$3:$T$89,'ALL DIALOGUES(E+T+RS+RV)'!$G$3:$G$89,$A295,'ALL DIALOGUES(E+T+RS+RV)'!$Q$3:$Q$89,$B295,'ALL DIALOGUES(E+T+RS+RV)'!$R$3:$R$89,"&gt;0"))</f>
        <v>0</v>
      </c>
    </row>
    <row r="296" spans="1:5" x14ac:dyDescent="0.25">
      <c r="A296" s="318" t="s">
        <v>366</v>
      </c>
      <c r="B296" s="322">
        <v>1</v>
      </c>
      <c r="C296" s="322">
        <v>0</v>
      </c>
      <c r="D296" s="231" t="s">
        <v>137</v>
      </c>
      <c r="E296" s="231">
        <f>IFERROR(IF(VALUE(C296)=0,SUMIFS('ALL DIALOGUES(E+T+RS+RV)'!$T$3:$T$89,'ALL DIALOGUES(E+T+RS+RV)'!$G$3:$G$89,$A296,'ALL DIALOGUES(E+T+RS+RV)'!$Q$3:$Q$89,$B296,'ALL DIALOGUES(E+T+RS+RV)'!$R$3:$R$89,0),SUMIFS('ALL DIALOGUES(E+T+RS+RV)'!$T$3:$T$89,'ALL DIALOGUES(E+T+RS+RV)'!$G$3:$G$89,$A296,'ALL DIALOGUES(E+T+RS+RV)'!$Q$3:$Q$89,$B296,'ALL DIALOGUES(E+T+RS+RV)'!$R$3:$R$89,"&gt;0")),SUMIFS('ALL DIALOGUES(E+T+RS+RV)'!$T$3:$T$89,'ALL DIALOGUES(E+T+RS+RV)'!$G$3:$G$89,$A296,'ALL DIALOGUES(E+T+RS+RV)'!$Q$3:$Q$89,$B296,'ALL DIALOGUES(E+T+RS+RV)'!$R$3:$R$89,"&gt;0"))</f>
        <v>0</v>
      </c>
    </row>
    <row r="297" spans="1:5" ht="31.5" x14ac:dyDescent="0.25">
      <c r="A297" s="582" t="s">
        <v>456</v>
      </c>
      <c r="B297" s="321">
        <v>1</v>
      </c>
      <c r="C297" s="321">
        <v>0</v>
      </c>
      <c r="D297" s="231" t="s">
        <v>134</v>
      </c>
      <c r="E297" s="321">
        <f>IFERROR(IF(VALUE(C297)=0,SUMIFS('ALL DIALOGUES(E+T+RS+RV)'!$T$3:$T$89,'ALL DIALOGUES(E+T+RS+RV)'!$G$3:$G$89,$A297,'ALL DIALOGUES(E+T+RS+RV)'!$Q$3:$Q$89,$B297,'ALL DIALOGUES(E+T+RS+RV)'!$R$3:$R$89,0),SUMIFS('ALL DIALOGUES(E+T+RS+RV)'!$T$3:$T$89,'ALL DIALOGUES(E+T+RS+RV)'!$G$3:$G$89,$A297,'ALL DIALOGUES(E+T+RS+RV)'!$Q$3:$Q$89,$B297,'ALL DIALOGUES(E+T+RS+RV)'!$R$3:$R$89,"&gt;0")),SUMIFS('ALL DIALOGUES(E+T+RS+RV)'!$T$3:$T$89,'ALL DIALOGUES(E+T+RS+RV)'!$G$3:$G$89,$A297,'ALL DIALOGUES(E+T+RS+RV)'!$Q$3:$Q$89,$B297,'ALL DIALOGUES(E+T+RS+RV)'!$R$3:$R$89,"&gt;0"))</f>
        <v>0</v>
      </c>
    </row>
    <row r="298" spans="1:5" ht="31.5" x14ac:dyDescent="0.25">
      <c r="A298" s="466" t="s">
        <v>456</v>
      </c>
      <c r="B298" s="321">
        <v>1</v>
      </c>
      <c r="C298" s="321" t="s">
        <v>1937</v>
      </c>
      <c r="D298" s="231" t="s">
        <v>134</v>
      </c>
      <c r="E298" s="321">
        <f>IFERROR(IF(VALUE(C298)=0,SUMIFS('ALL DIALOGUES(E+T+RS+RV)'!$T$3:$T$89,'ALL DIALOGUES(E+T+RS+RV)'!$G$3:$G$89,$A298,'ALL DIALOGUES(E+T+RS+RV)'!$Q$3:$Q$89,$B298,'ALL DIALOGUES(E+T+RS+RV)'!$R$3:$R$89,0),SUMIFS('ALL DIALOGUES(E+T+RS+RV)'!$T$3:$T$89,'ALL DIALOGUES(E+T+RS+RV)'!$G$3:$G$89,$A298,'ALL DIALOGUES(E+T+RS+RV)'!$Q$3:$Q$89,$B298,'ALL DIALOGUES(E+T+RS+RV)'!$R$3:$R$89,"&gt;0")),SUMIFS('ALL DIALOGUES(E+T+RS+RV)'!$T$3:$T$89,'ALL DIALOGUES(E+T+RS+RV)'!$G$3:$G$89,$A298,'ALL DIALOGUES(E+T+RS+RV)'!$Q$3:$Q$89,$B298,'ALL DIALOGUES(E+T+RS+RV)'!$R$3:$R$89,"&gt;0"))</f>
        <v>0</v>
      </c>
    </row>
    <row r="299" spans="1:5" ht="31.5" x14ac:dyDescent="0.25">
      <c r="A299" s="466" t="s">
        <v>456</v>
      </c>
      <c r="B299" s="321">
        <v>2</v>
      </c>
      <c r="C299" s="321">
        <v>0</v>
      </c>
      <c r="D299" s="231" t="s">
        <v>134</v>
      </c>
      <c r="E299" s="321">
        <f>IFERROR(IF(VALUE(C299)=0,SUMIFS('ALL DIALOGUES(E+T+RS+RV)'!$T$3:$T$89,'ALL DIALOGUES(E+T+RS+RV)'!$G$3:$G$89,$A299,'ALL DIALOGUES(E+T+RS+RV)'!$Q$3:$Q$89,$B299,'ALL DIALOGUES(E+T+RS+RV)'!$R$3:$R$89,0),SUMIFS('ALL DIALOGUES(E+T+RS+RV)'!$T$3:$T$89,'ALL DIALOGUES(E+T+RS+RV)'!$G$3:$G$89,$A299,'ALL DIALOGUES(E+T+RS+RV)'!$Q$3:$Q$89,$B299,'ALL DIALOGUES(E+T+RS+RV)'!$R$3:$R$89,"&gt;0")),SUMIFS('ALL DIALOGUES(E+T+RS+RV)'!$T$3:$T$89,'ALL DIALOGUES(E+T+RS+RV)'!$G$3:$G$89,$A299,'ALL DIALOGUES(E+T+RS+RV)'!$Q$3:$Q$89,$B299,'ALL DIALOGUES(E+T+RS+RV)'!$R$3:$R$89,"&gt;0"))</f>
        <v>0</v>
      </c>
    </row>
    <row r="300" spans="1:5" ht="31.5" x14ac:dyDescent="0.25">
      <c r="A300" s="466" t="s">
        <v>456</v>
      </c>
      <c r="B300" s="321">
        <v>2</v>
      </c>
      <c r="C300" s="321" t="s">
        <v>1937</v>
      </c>
      <c r="D300" s="231" t="s">
        <v>134</v>
      </c>
      <c r="E300" s="321">
        <f>IFERROR(IF(VALUE(C300)=0,SUMIFS('ALL DIALOGUES(E+T+RS+RV)'!$T$3:$T$89,'ALL DIALOGUES(E+T+RS+RV)'!$G$3:$G$89,$A300,'ALL DIALOGUES(E+T+RS+RV)'!$Q$3:$Q$89,$B300,'ALL DIALOGUES(E+T+RS+RV)'!$R$3:$R$89,0),SUMIFS('ALL DIALOGUES(E+T+RS+RV)'!$T$3:$T$89,'ALL DIALOGUES(E+T+RS+RV)'!$G$3:$G$89,$A300,'ALL DIALOGUES(E+T+RS+RV)'!$Q$3:$Q$89,$B300,'ALL DIALOGUES(E+T+RS+RV)'!$R$3:$R$89,"&gt;0")),SUMIFS('ALL DIALOGUES(E+T+RS+RV)'!$T$3:$T$89,'ALL DIALOGUES(E+T+RS+RV)'!$G$3:$G$89,$A300,'ALL DIALOGUES(E+T+RS+RV)'!$Q$3:$Q$89,$B300,'ALL DIALOGUES(E+T+RS+RV)'!$R$3:$R$89,"&gt;0"))</f>
        <v>0</v>
      </c>
    </row>
    <row r="301" spans="1:5" ht="31.5" x14ac:dyDescent="0.25">
      <c r="A301" s="466" t="s">
        <v>456</v>
      </c>
      <c r="B301" s="321">
        <v>3</v>
      </c>
      <c r="C301" s="321">
        <v>0</v>
      </c>
      <c r="D301" s="231" t="s">
        <v>134</v>
      </c>
      <c r="E301" s="321">
        <f>IFERROR(IF(VALUE(C301)=0,SUMIFS('ALL DIALOGUES(E+T+RS+RV)'!$T$3:$T$89,'ALL DIALOGUES(E+T+RS+RV)'!$G$3:$G$89,$A301,'ALL DIALOGUES(E+T+RS+RV)'!$Q$3:$Q$89,$B301,'ALL DIALOGUES(E+T+RS+RV)'!$R$3:$R$89,0),SUMIFS('ALL DIALOGUES(E+T+RS+RV)'!$T$3:$T$89,'ALL DIALOGUES(E+T+RS+RV)'!$G$3:$G$89,$A301,'ALL DIALOGUES(E+T+RS+RV)'!$Q$3:$Q$89,$B301,'ALL DIALOGUES(E+T+RS+RV)'!$R$3:$R$89,"&gt;0")),SUMIFS('ALL DIALOGUES(E+T+RS+RV)'!$T$3:$T$89,'ALL DIALOGUES(E+T+RS+RV)'!$G$3:$G$89,$A301,'ALL DIALOGUES(E+T+RS+RV)'!$Q$3:$Q$89,$B301,'ALL DIALOGUES(E+T+RS+RV)'!$R$3:$R$89,"&gt;0"))</f>
        <v>0</v>
      </c>
    </row>
    <row r="302" spans="1:5" ht="31.5" x14ac:dyDescent="0.25">
      <c r="A302" s="466" t="s">
        <v>1034</v>
      </c>
      <c r="B302" s="321">
        <v>1</v>
      </c>
      <c r="C302" s="321">
        <v>0</v>
      </c>
      <c r="D302" s="231" t="s">
        <v>134</v>
      </c>
      <c r="E302" s="321">
        <f>IFERROR(IF(VALUE(C302)=0,SUMIFS('ALL DIALOGUES(E+T+RS+RV)'!$T$3:$T$89,'ALL DIALOGUES(E+T+RS+RV)'!$G$3:$G$89,$A302,'ALL DIALOGUES(E+T+RS+RV)'!$Q$3:$Q$89,$B302,'ALL DIALOGUES(E+T+RS+RV)'!$R$3:$R$89,0),SUMIFS('ALL DIALOGUES(E+T+RS+RV)'!$T$3:$T$89,'ALL DIALOGUES(E+T+RS+RV)'!$G$3:$G$89,$A302,'ALL DIALOGUES(E+T+RS+RV)'!$Q$3:$Q$89,$B302,'ALL DIALOGUES(E+T+RS+RV)'!$R$3:$R$89,"&gt;0")),SUMIFS('ALL DIALOGUES(E+T+RS+RV)'!$T$3:$T$89,'ALL DIALOGUES(E+T+RS+RV)'!$G$3:$G$89,$A302,'ALL DIALOGUES(E+T+RS+RV)'!$Q$3:$Q$89,$B302,'ALL DIALOGUES(E+T+RS+RV)'!$R$3:$R$89,"&gt;0"))</f>
        <v>0</v>
      </c>
    </row>
    <row r="303" spans="1:5" ht="31.5" x14ac:dyDescent="0.25">
      <c r="A303" s="466" t="s">
        <v>1034</v>
      </c>
      <c r="B303" s="321">
        <v>1</v>
      </c>
      <c r="C303" s="321" t="s">
        <v>1937</v>
      </c>
      <c r="D303" s="231" t="s">
        <v>134</v>
      </c>
      <c r="E303" s="321">
        <f>IFERROR(IF(VALUE(C303)=0,SUMIFS('ALL DIALOGUES(E+T+RS+RV)'!$T$3:$T$89,'ALL DIALOGUES(E+T+RS+RV)'!$G$3:$G$89,$A303,'ALL DIALOGUES(E+T+RS+RV)'!$Q$3:$Q$89,$B303,'ALL DIALOGUES(E+T+RS+RV)'!$R$3:$R$89,0),SUMIFS('ALL DIALOGUES(E+T+RS+RV)'!$T$3:$T$89,'ALL DIALOGUES(E+T+RS+RV)'!$G$3:$G$89,$A303,'ALL DIALOGUES(E+T+RS+RV)'!$Q$3:$Q$89,$B303,'ALL DIALOGUES(E+T+RS+RV)'!$R$3:$R$89,"&gt;0")),SUMIFS('ALL DIALOGUES(E+T+RS+RV)'!$T$3:$T$89,'ALL DIALOGUES(E+T+RS+RV)'!$G$3:$G$89,$A303,'ALL DIALOGUES(E+T+RS+RV)'!$Q$3:$Q$89,$B303,'ALL DIALOGUES(E+T+RS+RV)'!$R$3:$R$89,"&gt;0"))</f>
        <v>0</v>
      </c>
    </row>
    <row r="304" spans="1:5" ht="31.5" x14ac:dyDescent="0.25">
      <c r="A304" s="466" t="s">
        <v>1034</v>
      </c>
      <c r="B304" s="321">
        <v>2</v>
      </c>
      <c r="C304" s="321">
        <v>0</v>
      </c>
      <c r="D304" s="231" t="s">
        <v>134</v>
      </c>
      <c r="E304" s="321">
        <f>IFERROR(IF(VALUE(C304)=0,SUMIFS('ALL DIALOGUES(E+T+RS+RV)'!$T$3:$T$89,'ALL DIALOGUES(E+T+RS+RV)'!$G$3:$G$89,$A304,'ALL DIALOGUES(E+T+RS+RV)'!$Q$3:$Q$89,$B304,'ALL DIALOGUES(E+T+RS+RV)'!$R$3:$R$89,0),SUMIFS('ALL DIALOGUES(E+T+RS+RV)'!$T$3:$T$89,'ALL DIALOGUES(E+T+RS+RV)'!$G$3:$G$89,$A304,'ALL DIALOGUES(E+T+RS+RV)'!$Q$3:$Q$89,$B304,'ALL DIALOGUES(E+T+RS+RV)'!$R$3:$R$89,"&gt;0")),SUMIFS('ALL DIALOGUES(E+T+RS+RV)'!$T$3:$T$89,'ALL DIALOGUES(E+T+RS+RV)'!$G$3:$G$89,$A304,'ALL DIALOGUES(E+T+RS+RV)'!$Q$3:$Q$89,$B304,'ALL DIALOGUES(E+T+RS+RV)'!$R$3:$R$89,"&gt;0"))</f>
        <v>0</v>
      </c>
    </row>
    <row r="305" spans="1:5" ht="31.5" x14ac:dyDescent="0.25">
      <c r="A305" s="466" t="s">
        <v>1034</v>
      </c>
      <c r="B305" s="321">
        <v>2</v>
      </c>
      <c r="C305" s="321" t="s">
        <v>1937</v>
      </c>
      <c r="D305" s="231" t="s">
        <v>134</v>
      </c>
      <c r="E305" s="321">
        <f>IFERROR(IF(VALUE(C305)=0,SUMIFS('ALL DIALOGUES(E+T+RS+RV)'!$T$3:$T$89,'ALL DIALOGUES(E+T+RS+RV)'!$G$3:$G$89,$A305,'ALL DIALOGUES(E+T+RS+RV)'!$Q$3:$Q$89,$B305,'ALL DIALOGUES(E+T+RS+RV)'!$R$3:$R$89,0),SUMIFS('ALL DIALOGUES(E+T+RS+RV)'!$T$3:$T$89,'ALL DIALOGUES(E+T+RS+RV)'!$G$3:$G$89,$A305,'ALL DIALOGUES(E+T+RS+RV)'!$Q$3:$Q$89,$B305,'ALL DIALOGUES(E+T+RS+RV)'!$R$3:$R$89,"&gt;0")),SUMIFS('ALL DIALOGUES(E+T+RS+RV)'!$T$3:$T$89,'ALL DIALOGUES(E+T+RS+RV)'!$G$3:$G$89,$A305,'ALL DIALOGUES(E+T+RS+RV)'!$Q$3:$Q$89,$B305,'ALL DIALOGUES(E+T+RS+RV)'!$R$3:$R$89,"&gt;0"))</f>
        <v>0</v>
      </c>
    </row>
    <row r="306" spans="1:5" ht="31.5" x14ac:dyDescent="0.25">
      <c r="A306" s="466" t="s">
        <v>1035</v>
      </c>
      <c r="B306" s="321">
        <v>1</v>
      </c>
      <c r="C306" s="321">
        <v>0</v>
      </c>
      <c r="D306" s="231" t="s">
        <v>134</v>
      </c>
      <c r="E306" s="321">
        <f>IFERROR(IF(VALUE(C306)=0,SUMIFS('ALL DIALOGUES(E+T+RS+RV)'!$T$3:$T$89,'ALL DIALOGUES(E+T+RS+RV)'!$G$3:$G$89,$A306,'ALL DIALOGUES(E+T+RS+RV)'!$Q$3:$Q$89,$B306,'ALL DIALOGUES(E+T+RS+RV)'!$R$3:$R$89,0),SUMIFS('ALL DIALOGUES(E+T+RS+RV)'!$T$3:$T$89,'ALL DIALOGUES(E+T+RS+RV)'!$G$3:$G$89,$A306,'ALL DIALOGUES(E+T+RS+RV)'!$Q$3:$Q$89,$B306,'ALL DIALOGUES(E+T+RS+RV)'!$R$3:$R$89,"&gt;0")),SUMIFS('ALL DIALOGUES(E+T+RS+RV)'!$T$3:$T$89,'ALL DIALOGUES(E+T+RS+RV)'!$G$3:$G$89,$A306,'ALL DIALOGUES(E+T+RS+RV)'!$Q$3:$Q$89,$B306,'ALL DIALOGUES(E+T+RS+RV)'!$R$3:$R$89,"&gt;0"))</f>
        <v>0</v>
      </c>
    </row>
    <row r="307" spans="1:5" ht="31.5" x14ac:dyDescent="0.25">
      <c r="A307" s="466" t="s">
        <v>1035</v>
      </c>
      <c r="B307" s="321">
        <v>1</v>
      </c>
      <c r="C307" s="321" t="s">
        <v>1937</v>
      </c>
      <c r="D307" s="231" t="s">
        <v>134</v>
      </c>
      <c r="E307" s="321">
        <f>IFERROR(IF(VALUE(C307)=0,SUMIFS('ALL DIALOGUES(E+T+RS+RV)'!$T$3:$T$89,'ALL DIALOGUES(E+T+RS+RV)'!$G$3:$G$89,$A307,'ALL DIALOGUES(E+T+RS+RV)'!$Q$3:$Q$89,$B307,'ALL DIALOGUES(E+T+RS+RV)'!$R$3:$R$89,0),SUMIFS('ALL DIALOGUES(E+T+RS+RV)'!$T$3:$T$89,'ALL DIALOGUES(E+T+RS+RV)'!$G$3:$G$89,$A307,'ALL DIALOGUES(E+T+RS+RV)'!$Q$3:$Q$89,$B307,'ALL DIALOGUES(E+T+RS+RV)'!$R$3:$R$89,"&gt;0")),SUMIFS('ALL DIALOGUES(E+T+RS+RV)'!$T$3:$T$89,'ALL DIALOGUES(E+T+RS+RV)'!$G$3:$G$89,$A307,'ALL DIALOGUES(E+T+RS+RV)'!$Q$3:$Q$89,$B307,'ALL DIALOGUES(E+T+RS+RV)'!$R$3:$R$89,"&gt;0"))</f>
        <v>0</v>
      </c>
    </row>
    <row r="308" spans="1:5" ht="31.5" x14ac:dyDescent="0.25">
      <c r="A308" s="466" t="s">
        <v>1035</v>
      </c>
      <c r="B308" s="321">
        <v>2</v>
      </c>
      <c r="C308" s="321">
        <v>0</v>
      </c>
      <c r="D308" s="231" t="s">
        <v>134</v>
      </c>
      <c r="E308" s="321">
        <f>IFERROR(IF(VALUE(C308)=0,SUMIFS('ALL DIALOGUES(E+T+RS+RV)'!$T$3:$T$89,'ALL DIALOGUES(E+T+RS+RV)'!$G$3:$G$89,$A308,'ALL DIALOGUES(E+T+RS+RV)'!$Q$3:$Q$89,$B308,'ALL DIALOGUES(E+T+RS+RV)'!$R$3:$R$89,0),SUMIFS('ALL DIALOGUES(E+T+RS+RV)'!$T$3:$T$89,'ALL DIALOGUES(E+T+RS+RV)'!$G$3:$G$89,$A308,'ALL DIALOGUES(E+T+RS+RV)'!$Q$3:$Q$89,$B308,'ALL DIALOGUES(E+T+RS+RV)'!$R$3:$R$89,"&gt;0")),SUMIFS('ALL DIALOGUES(E+T+RS+RV)'!$T$3:$T$89,'ALL DIALOGUES(E+T+RS+RV)'!$G$3:$G$89,$A308,'ALL DIALOGUES(E+T+RS+RV)'!$Q$3:$Q$89,$B308,'ALL DIALOGUES(E+T+RS+RV)'!$R$3:$R$89,"&gt;0"))</f>
        <v>0</v>
      </c>
    </row>
    <row r="309" spans="1:5" ht="31.5" x14ac:dyDescent="0.25">
      <c r="A309" s="466" t="s">
        <v>1035</v>
      </c>
      <c r="B309" s="321">
        <v>2</v>
      </c>
      <c r="C309" s="321" t="s">
        <v>1937</v>
      </c>
      <c r="D309" s="231" t="s">
        <v>134</v>
      </c>
      <c r="E309" s="321">
        <f>IFERROR(IF(VALUE(C309)=0,SUMIFS('ALL DIALOGUES(E+T+RS+RV)'!$T$3:$T$89,'ALL DIALOGUES(E+T+RS+RV)'!$G$3:$G$89,$A309,'ALL DIALOGUES(E+T+RS+RV)'!$Q$3:$Q$89,$B309,'ALL DIALOGUES(E+T+RS+RV)'!$R$3:$R$89,0),SUMIFS('ALL DIALOGUES(E+T+RS+RV)'!$T$3:$T$89,'ALL DIALOGUES(E+T+RS+RV)'!$G$3:$G$89,$A309,'ALL DIALOGUES(E+T+RS+RV)'!$Q$3:$Q$89,$B309,'ALL DIALOGUES(E+T+RS+RV)'!$R$3:$R$89,"&gt;0")),SUMIFS('ALL DIALOGUES(E+T+RS+RV)'!$T$3:$T$89,'ALL DIALOGUES(E+T+RS+RV)'!$G$3:$G$89,$A309,'ALL DIALOGUES(E+T+RS+RV)'!$Q$3:$Q$89,$B309,'ALL DIALOGUES(E+T+RS+RV)'!$R$3:$R$89,"&gt;0"))</f>
        <v>0</v>
      </c>
    </row>
    <row r="310" spans="1:5" ht="31.5" x14ac:dyDescent="0.25">
      <c r="A310" s="466" t="s">
        <v>1036</v>
      </c>
      <c r="B310" s="321">
        <v>1</v>
      </c>
      <c r="C310" s="321">
        <v>0</v>
      </c>
      <c r="D310" s="231" t="s">
        <v>134</v>
      </c>
      <c r="E310" s="321">
        <f>IFERROR(IF(VALUE(C310)=0,SUMIFS('ALL DIALOGUES(E+T+RS+RV)'!$T$3:$T$89,'ALL DIALOGUES(E+T+RS+RV)'!$G$3:$G$89,$A310,'ALL DIALOGUES(E+T+RS+RV)'!$Q$3:$Q$89,$B310,'ALL DIALOGUES(E+T+RS+RV)'!$R$3:$R$89,0),SUMIFS('ALL DIALOGUES(E+T+RS+RV)'!$T$3:$T$89,'ALL DIALOGUES(E+T+RS+RV)'!$G$3:$G$89,$A310,'ALL DIALOGUES(E+T+RS+RV)'!$Q$3:$Q$89,$B310,'ALL DIALOGUES(E+T+RS+RV)'!$R$3:$R$89,"&gt;0")),SUMIFS('ALL DIALOGUES(E+T+RS+RV)'!$T$3:$T$89,'ALL DIALOGUES(E+T+RS+RV)'!$G$3:$G$89,$A310,'ALL DIALOGUES(E+T+RS+RV)'!$Q$3:$Q$89,$B310,'ALL DIALOGUES(E+T+RS+RV)'!$R$3:$R$89,"&gt;0"))</f>
        <v>0</v>
      </c>
    </row>
    <row r="311" spans="1:5" ht="32.25" thickBot="1" x14ac:dyDescent="0.3">
      <c r="A311" s="466" t="s">
        <v>1036</v>
      </c>
      <c r="B311" s="349">
        <v>1</v>
      </c>
      <c r="C311" s="349" t="s">
        <v>1937</v>
      </c>
      <c r="D311" s="342" t="s">
        <v>134</v>
      </c>
      <c r="E311" s="349">
        <f>IFERROR(IF(VALUE(C311)=0,SUMIFS('ALL DIALOGUES(E+T+RS+RV)'!$T$3:$T$89,'ALL DIALOGUES(E+T+RS+RV)'!$G$3:$G$89,$A311,'ALL DIALOGUES(E+T+RS+RV)'!$Q$3:$Q$89,$B311,'ALL DIALOGUES(E+T+RS+RV)'!$R$3:$R$89,0),SUMIFS('ALL DIALOGUES(E+T+RS+RV)'!$T$3:$T$89,'ALL DIALOGUES(E+T+RS+RV)'!$G$3:$G$89,$A311,'ALL DIALOGUES(E+T+RS+RV)'!$Q$3:$Q$89,$B311,'ALL DIALOGUES(E+T+RS+RV)'!$R$3:$R$89,"&gt;0")),SUMIFS('ALL DIALOGUES(E+T+RS+RV)'!$T$3:$T$89,'ALL DIALOGUES(E+T+RS+RV)'!$G$3:$G$89,$A311,'ALL DIALOGUES(E+T+RS+RV)'!$Q$3:$Q$89,$B311,'ALL DIALOGUES(E+T+RS+RV)'!$R$3:$R$89,"&gt;0"))</f>
        <v>0</v>
      </c>
    </row>
    <row r="312" spans="1:5" ht="31.5" x14ac:dyDescent="0.25">
      <c r="A312" s="389" t="s">
        <v>1036</v>
      </c>
      <c r="B312" s="314">
        <v>2</v>
      </c>
      <c r="C312" s="314">
        <v>0</v>
      </c>
      <c r="D312" s="249" t="s">
        <v>134</v>
      </c>
      <c r="E312" s="314">
        <f>IFERROR(IF(VALUE(C312)=0,SUMIFS('ALL DIALOGUES(E+T+RS+RV)'!$T$3:$T$89,'ALL DIALOGUES(E+T+RS+RV)'!$G$3:$G$89,$A312,'ALL DIALOGUES(E+T+RS+RV)'!$Q$3:$Q$89,$B312,'ALL DIALOGUES(E+T+RS+RV)'!$R$3:$R$89,0),SUMIFS('ALL DIALOGUES(E+T+RS+RV)'!$T$3:$T$89,'ALL DIALOGUES(E+T+RS+RV)'!$G$3:$G$89,$A312,'ALL DIALOGUES(E+T+RS+RV)'!$Q$3:$Q$89,$B312,'ALL DIALOGUES(E+T+RS+RV)'!$R$3:$R$89,"&gt;0")),SUMIFS('ALL DIALOGUES(E+T+RS+RV)'!$T$3:$T$89,'ALL DIALOGUES(E+T+RS+RV)'!$G$3:$G$89,$A312,'ALL DIALOGUES(E+T+RS+RV)'!$Q$3:$Q$89,$B312,'ALL DIALOGUES(E+T+RS+RV)'!$R$3:$R$89,"&gt;0"))</f>
        <v>0</v>
      </c>
    </row>
    <row r="313" spans="1:5" ht="31.5" x14ac:dyDescent="0.25">
      <c r="A313" s="466" t="s">
        <v>1036</v>
      </c>
      <c r="B313" s="321">
        <v>2</v>
      </c>
      <c r="C313" s="321" t="s">
        <v>1937</v>
      </c>
      <c r="D313" s="231" t="s">
        <v>134</v>
      </c>
      <c r="E313" s="321">
        <f>IFERROR(IF(VALUE(C313)=0,SUMIFS('ALL DIALOGUES(E+T+RS+RV)'!$T$3:$T$89,'ALL DIALOGUES(E+T+RS+RV)'!$G$3:$G$89,$A313,'ALL DIALOGUES(E+T+RS+RV)'!$Q$3:$Q$89,$B313,'ALL DIALOGUES(E+T+RS+RV)'!$R$3:$R$89,0),SUMIFS('ALL DIALOGUES(E+T+RS+RV)'!$T$3:$T$89,'ALL DIALOGUES(E+T+RS+RV)'!$G$3:$G$89,$A313,'ALL DIALOGUES(E+T+RS+RV)'!$Q$3:$Q$89,$B313,'ALL DIALOGUES(E+T+RS+RV)'!$R$3:$R$89,"&gt;0")),SUMIFS('ALL DIALOGUES(E+T+RS+RV)'!$T$3:$T$89,'ALL DIALOGUES(E+T+RS+RV)'!$G$3:$G$89,$A313,'ALL DIALOGUES(E+T+RS+RV)'!$Q$3:$Q$89,$B313,'ALL DIALOGUES(E+T+RS+RV)'!$R$3:$R$89,"&gt;0"))</f>
        <v>0</v>
      </c>
    </row>
    <row r="314" spans="1:5" ht="31.5" x14ac:dyDescent="0.25">
      <c r="A314" s="466" t="s">
        <v>1037</v>
      </c>
      <c r="B314" s="321">
        <v>1</v>
      </c>
      <c r="C314" s="321">
        <v>0</v>
      </c>
      <c r="D314" s="231" t="s">
        <v>134</v>
      </c>
      <c r="E314" s="321">
        <f>IFERROR(IF(VALUE(C314)=0,SUMIFS('ALL DIALOGUES(E+T+RS+RV)'!$T$3:$T$89,'ALL DIALOGUES(E+T+RS+RV)'!$G$3:$G$89,$A314,'ALL DIALOGUES(E+T+RS+RV)'!$Q$3:$Q$89,$B314,'ALL DIALOGUES(E+T+RS+RV)'!$R$3:$R$89,0),SUMIFS('ALL DIALOGUES(E+T+RS+RV)'!$T$3:$T$89,'ALL DIALOGUES(E+T+RS+RV)'!$G$3:$G$89,$A314,'ALL DIALOGUES(E+T+RS+RV)'!$Q$3:$Q$89,$B314,'ALL DIALOGUES(E+T+RS+RV)'!$R$3:$R$89,"&gt;0")),SUMIFS('ALL DIALOGUES(E+T+RS+RV)'!$T$3:$T$89,'ALL DIALOGUES(E+T+RS+RV)'!$G$3:$G$89,$A314,'ALL DIALOGUES(E+T+RS+RV)'!$Q$3:$Q$89,$B314,'ALL DIALOGUES(E+T+RS+RV)'!$R$3:$R$89,"&gt;0"))</f>
        <v>0</v>
      </c>
    </row>
    <row r="315" spans="1:5" ht="31.5" x14ac:dyDescent="0.25">
      <c r="A315" s="466" t="s">
        <v>1037</v>
      </c>
      <c r="B315" s="321">
        <v>1</v>
      </c>
      <c r="C315" s="321" t="s">
        <v>1937</v>
      </c>
      <c r="D315" s="231" t="s">
        <v>134</v>
      </c>
      <c r="E315" s="321">
        <f>IFERROR(IF(VALUE(C315)=0,SUMIFS('ALL DIALOGUES(E+T+RS+RV)'!$T$3:$T$89,'ALL DIALOGUES(E+T+RS+RV)'!$G$3:$G$89,$A315,'ALL DIALOGUES(E+T+RS+RV)'!$Q$3:$Q$89,$B315,'ALL DIALOGUES(E+T+RS+RV)'!$R$3:$R$89,0),SUMIFS('ALL DIALOGUES(E+T+RS+RV)'!$T$3:$T$89,'ALL DIALOGUES(E+T+RS+RV)'!$G$3:$G$89,$A315,'ALL DIALOGUES(E+T+RS+RV)'!$Q$3:$Q$89,$B315,'ALL DIALOGUES(E+T+RS+RV)'!$R$3:$R$89,"&gt;0")),SUMIFS('ALL DIALOGUES(E+T+RS+RV)'!$T$3:$T$89,'ALL DIALOGUES(E+T+RS+RV)'!$G$3:$G$89,$A315,'ALL DIALOGUES(E+T+RS+RV)'!$Q$3:$Q$89,$B315,'ALL DIALOGUES(E+T+RS+RV)'!$R$3:$R$89,"&gt;0"))</f>
        <v>0</v>
      </c>
    </row>
    <row r="316" spans="1:5" ht="32.25" thickBot="1" x14ac:dyDescent="0.3">
      <c r="A316" s="592" t="s">
        <v>1037</v>
      </c>
      <c r="B316" s="432">
        <v>2</v>
      </c>
      <c r="C316" s="432">
        <v>0</v>
      </c>
      <c r="D316" s="433" t="s">
        <v>134</v>
      </c>
      <c r="E316" s="432">
        <f>IFERROR(IF(VALUE(C316)=0,SUMIFS('ALL DIALOGUES(E+T+RS+RV)'!$T$3:$T$89,'ALL DIALOGUES(E+T+RS+RV)'!$G$3:$G$89,$A316,'ALL DIALOGUES(E+T+RS+RV)'!$Q$3:$Q$89,$B316,'ALL DIALOGUES(E+T+RS+RV)'!$R$3:$R$89,0),SUMIFS('ALL DIALOGUES(E+T+RS+RV)'!$T$3:$T$89,'ALL DIALOGUES(E+T+RS+RV)'!$G$3:$G$89,$A316,'ALL DIALOGUES(E+T+RS+RV)'!$Q$3:$Q$89,$B316,'ALL DIALOGUES(E+T+RS+RV)'!$R$3:$R$89,"&gt;0")),SUMIFS('ALL DIALOGUES(E+T+RS+RV)'!$T$3:$T$89,'ALL DIALOGUES(E+T+RS+RV)'!$G$3:$G$89,$A316,'ALL DIALOGUES(E+T+RS+RV)'!$Q$3:$Q$89,$B316,'ALL DIALOGUES(E+T+RS+RV)'!$R$3:$R$89,"&gt;0"))</f>
        <v>0</v>
      </c>
    </row>
    <row r="317" spans="1:5" ht="32.25" thickTop="1" x14ac:dyDescent="0.25">
      <c r="A317" s="392" t="s">
        <v>1037</v>
      </c>
      <c r="B317" s="351">
        <v>2</v>
      </c>
      <c r="C317" s="351" t="s">
        <v>1937</v>
      </c>
      <c r="D317" s="249" t="s">
        <v>134</v>
      </c>
      <c r="E317" s="351">
        <f>IFERROR(IF(VALUE(C317)=0,SUMIFS('ALL DIALOGUES(E+T+RS+RV)'!$T$3:$T$89,'ALL DIALOGUES(E+T+RS+RV)'!$G$3:$G$89,$A317,'ALL DIALOGUES(E+T+RS+RV)'!$Q$3:$Q$89,$B317,'ALL DIALOGUES(E+T+RS+RV)'!$R$3:$R$89,0),SUMIFS('ALL DIALOGUES(E+T+RS+RV)'!$T$3:$T$89,'ALL DIALOGUES(E+T+RS+RV)'!$G$3:$G$89,$A317,'ALL DIALOGUES(E+T+RS+RV)'!$Q$3:$Q$89,$B317,'ALL DIALOGUES(E+T+RS+RV)'!$R$3:$R$89,"&gt;0")),SUMIFS('ALL DIALOGUES(E+T+RS+RV)'!$T$3:$T$89,'ALL DIALOGUES(E+T+RS+RV)'!$G$3:$G$89,$A317,'ALL DIALOGUES(E+T+RS+RV)'!$Q$3:$Q$89,$B317,'ALL DIALOGUES(E+T+RS+RV)'!$R$3:$R$89,"&gt;0"))</f>
        <v>0</v>
      </c>
    </row>
    <row r="318" spans="1:5" ht="31.5" x14ac:dyDescent="0.25">
      <c r="A318" s="392" t="s">
        <v>1038</v>
      </c>
      <c r="B318" s="321">
        <v>1</v>
      </c>
      <c r="C318" s="321">
        <v>0</v>
      </c>
      <c r="D318" s="224" t="s">
        <v>134</v>
      </c>
      <c r="E318" s="321">
        <f>IFERROR(IF(VALUE(C318)=0,SUMIFS('ALL DIALOGUES(E+T+RS+RV)'!$T$3:$T$89,'ALL DIALOGUES(E+T+RS+RV)'!$G$3:$G$89,$A318,'ALL DIALOGUES(E+T+RS+RV)'!$Q$3:$Q$89,$B318,'ALL DIALOGUES(E+T+RS+RV)'!$R$3:$R$89,0),SUMIFS('ALL DIALOGUES(E+T+RS+RV)'!$T$3:$T$89,'ALL DIALOGUES(E+T+RS+RV)'!$G$3:$G$89,$A318,'ALL DIALOGUES(E+T+RS+RV)'!$Q$3:$Q$89,$B318,'ALL DIALOGUES(E+T+RS+RV)'!$R$3:$R$89,"&gt;0")),SUMIFS('ALL DIALOGUES(E+T+RS+RV)'!$T$3:$T$89,'ALL DIALOGUES(E+T+RS+RV)'!$G$3:$G$89,$A318,'ALL DIALOGUES(E+T+RS+RV)'!$Q$3:$Q$89,$B318,'ALL DIALOGUES(E+T+RS+RV)'!$R$3:$R$89,"&gt;0"))</f>
        <v>0</v>
      </c>
    </row>
    <row r="319" spans="1:5" ht="32.25" thickBot="1" x14ac:dyDescent="0.3">
      <c r="A319" s="395" t="s">
        <v>1038</v>
      </c>
      <c r="B319" s="394">
        <v>1</v>
      </c>
      <c r="C319" s="394" t="s">
        <v>1937</v>
      </c>
      <c r="D319" s="367" t="s">
        <v>134</v>
      </c>
      <c r="E319" s="394">
        <f>IFERROR(IF(VALUE(C319)=0,SUMIFS('ALL DIALOGUES(E+T+RS+RV)'!$T$3:$T$89,'ALL DIALOGUES(E+T+RS+RV)'!$G$3:$G$89,$A319,'ALL DIALOGUES(E+T+RS+RV)'!$Q$3:$Q$89,$B319,'ALL DIALOGUES(E+T+RS+RV)'!$R$3:$R$89,0),SUMIFS('ALL DIALOGUES(E+T+RS+RV)'!$T$3:$T$89,'ALL DIALOGUES(E+T+RS+RV)'!$G$3:$G$89,$A319,'ALL DIALOGUES(E+T+RS+RV)'!$Q$3:$Q$89,$B319,'ALL DIALOGUES(E+T+RS+RV)'!$R$3:$R$89,"&gt;0")),SUMIFS('ALL DIALOGUES(E+T+RS+RV)'!$T$3:$T$89,'ALL DIALOGUES(E+T+RS+RV)'!$G$3:$G$89,$A319,'ALL DIALOGUES(E+T+RS+RV)'!$Q$3:$Q$89,$B319,'ALL DIALOGUES(E+T+RS+RV)'!$R$3:$R$89,"&gt;0"))</f>
        <v>0</v>
      </c>
    </row>
    <row r="320" spans="1:5" ht="31.5" x14ac:dyDescent="0.25">
      <c r="A320" s="389" t="s">
        <v>1038</v>
      </c>
      <c r="B320" s="314">
        <v>2</v>
      </c>
      <c r="C320" s="314">
        <v>0</v>
      </c>
      <c r="D320" s="249" t="s">
        <v>134</v>
      </c>
      <c r="E320" s="314">
        <f>IFERROR(IF(VALUE(C320)=0,SUMIFS('ALL DIALOGUES(E+T+RS+RV)'!$T$3:$T$89,'ALL DIALOGUES(E+T+RS+RV)'!$G$3:$G$89,$A320,'ALL DIALOGUES(E+T+RS+RV)'!$Q$3:$Q$89,$B320,'ALL DIALOGUES(E+T+RS+RV)'!$R$3:$R$89,0),SUMIFS('ALL DIALOGUES(E+T+RS+RV)'!$T$3:$T$89,'ALL DIALOGUES(E+T+RS+RV)'!$G$3:$G$89,$A320,'ALL DIALOGUES(E+T+RS+RV)'!$Q$3:$Q$89,$B320,'ALL DIALOGUES(E+T+RS+RV)'!$R$3:$R$89,"&gt;0")),SUMIFS('ALL DIALOGUES(E+T+RS+RV)'!$T$3:$T$89,'ALL DIALOGUES(E+T+RS+RV)'!$G$3:$G$89,$A320,'ALL DIALOGUES(E+T+RS+RV)'!$Q$3:$Q$89,$B320,'ALL DIALOGUES(E+T+RS+RV)'!$R$3:$R$89,"&gt;0"))</f>
        <v>0</v>
      </c>
    </row>
    <row r="321" spans="1:5" ht="31.5" x14ac:dyDescent="0.25">
      <c r="A321" s="466" t="s">
        <v>1038</v>
      </c>
      <c r="B321" s="321">
        <v>2</v>
      </c>
      <c r="C321" s="321" t="s">
        <v>1937</v>
      </c>
      <c r="D321" s="231" t="s">
        <v>134</v>
      </c>
      <c r="E321" s="321">
        <f>IFERROR(IF(VALUE(C321)=0,SUMIFS('ALL DIALOGUES(E+T+RS+RV)'!$T$3:$T$89,'ALL DIALOGUES(E+T+RS+RV)'!$G$3:$G$89,$A321,'ALL DIALOGUES(E+T+RS+RV)'!$Q$3:$Q$89,$B321,'ALL DIALOGUES(E+T+RS+RV)'!$R$3:$R$89,0),SUMIFS('ALL DIALOGUES(E+T+RS+RV)'!$T$3:$T$89,'ALL DIALOGUES(E+T+RS+RV)'!$G$3:$G$89,$A321,'ALL DIALOGUES(E+T+RS+RV)'!$Q$3:$Q$89,$B321,'ALL DIALOGUES(E+T+RS+RV)'!$R$3:$R$89,"&gt;0")),SUMIFS('ALL DIALOGUES(E+T+RS+RV)'!$T$3:$T$89,'ALL DIALOGUES(E+T+RS+RV)'!$G$3:$G$89,$A321,'ALL DIALOGUES(E+T+RS+RV)'!$Q$3:$Q$89,$B321,'ALL DIALOGUES(E+T+RS+RV)'!$R$3:$R$89,"&gt;0"))</f>
        <v>0</v>
      </c>
    </row>
    <row r="322" spans="1:5" ht="31.5" x14ac:dyDescent="0.25">
      <c r="A322" s="466" t="s">
        <v>1038</v>
      </c>
      <c r="B322" s="321">
        <v>3</v>
      </c>
      <c r="C322" s="321">
        <v>0</v>
      </c>
      <c r="D322" s="231" t="s">
        <v>134</v>
      </c>
      <c r="E322" s="321">
        <f>IFERROR(IF(VALUE(C322)=0,SUMIFS('ALL DIALOGUES(E+T+RS+RV)'!$T$3:$T$89,'ALL DIALOGUES(E+T+RS+RV)'!$G$3:$G$89,$A322,'ALL DIALOGUES(E+T+RS+RV)'!$Q$3:$Q$89,$B322,'ALL DIALOGUES(E+T+RS+RV)'!$R$3:$R$89,0),SUMIFS('ALL DIALOGUES(E+T+RS+RV)'!$T$3:$T$89,'ALL DIALOGUES(E+T+RS+RV)'!$G$3:$G$89,$A322,'ALL DIALOGUES(E+T+RS+RV)'!$Q$3:$Q$89,$B322,'ALL DIALOGUES(E+T+RS+RV)'!$R$3:$R$89,"&gt;0")),SUMIFS('ALL DIALOGUES(E+T+RS+RV)'!$T$3:$T$89,'ALL DIALOGUES(E+T+RS+RV)'!$G$3:$G$89,$A322,'ALL DIALOGUES(E+T+RS+RV)'!$Q$3:$Q$89,$B322,'ALL DIALOGUES(E+T+RS+RV)'!$R$3:$R$89,"&gt;0"))</f>
        <v>0</v>
      </c>
    </row>
    <row r="323" spans="1:5" ht="31.5" x14ac:dyDescent="0.25">
      <c r="A323" s="466" t="s">
        <v>1038</v>
      </c>
      <c r="B323" s="321">
        <v>3</v>
      </c>
      <c r="C323" s="321" t="s">
        <v>1937</v>
      </c>
      <c r="D323" s="231" t="s">
        <v>134</v>
      </c>
      <c r="E323" s="321">
        <f>IFERROR(IF(VALUE(C323)=0,SUMIFS('ALL DIALOGUES(E+T+RS+RV)'!$T$3:$T$89,'ALL DIALOGUES(E+T+RS+RV)'!$G$3:$G$89,$A323,'ALL DIALOGUES(E+T+RS+RV)'!$Q$3:$Q$89,$B323,'ALL DIALOGUES(E+T+RS+RV)'!$R$3:$R$89,0),SUMIFS('ALL DIALOGUES(E+T+RS+RV)'!$T$3:$T$89,'ALL DIALOGUES(E+T+RS+RV)'!$G$3:$G$89,$A323,'ALL DIALOGUES(E+T+RS+RV)'!$Q$3:$Q$89,$B323,'ALL DIALOGUES(E+T+RS+RV)'!$R$3:$R$89,"&gt;0")),SUMIFS('ALL DIALOGUES(E+T+RS+RV)'!$T$3:$T$89,'ALL DIALOGUES(E+T+RS+RV)'!$G$3:$G$89,$A323,'ALL DIALOGUES(E+T+RS+RV)'!$Q$3:$Q$89,$B323,'ALL DIALOGUES(E+T+RS+RV)'!$R$3:$R$89,"&gt;0"))</f>
        <v>0</v>
      </c>
    </row>
    <row r="324" spans="1:5" ht="31.5" x14ac:dyDescent="0.25">
      <c r="A324" s="466" t="s">
        <v>1038</v>
      </c>
      <c r="B324" s="321">
        <v>4</v>
      </c>
      <c r="C324" s="321">
        <v>0</v>
      </c>
      <c r="D324" s="231" t="s">
        <v>134</v>
      </c>
      <c r="E324" s="321">
        <f>IFERROR(IF(VALUE(C324)=0,SUMIFS('ALL DIALOGUES(E+T+RS+RV)'!$T$3:$T$89,'ALL DIALOGUES(E+T+RS+RV)'!$G$3:$G$89,$A324,'ALL DIALOGUES(E+T+RS+RV)'!$Q$3:$Q$89,$B324,'ALL DIALOGUES(E+T+RS+RV)'!$R$3:$R$89,0),SUMIFS('ALL DIALOGUES(E+T+RS+RV)'!$T$3:$T$89,'ALL DIALOGUES(E+T+RS+RV)'!$G$3:$G$89,$A324,'ALL DIALOGUES(E+T+RS+RV)'!$Q$3:$Q$89,$B324,'ALL DIALOGUES(E+T+RS+RV)'!$R$3:$R$89,"&gt;0")),SUMIFS('ALL DIALOGUES(E+T+RS+RV)'!$T$3:$T$89,'ALL DIALOGUES(E+T+RS+RV)'!$G$3:$G$89,$A324,'ALL DIALOGUES(E+T+RS+RV)'!$Q$3:$Q$89,$B324,'ALL DIALOGUES(E+T+RS+RV)'!$R$3:$R$89,"&gt;0"))</f>
        <v>0</v>
      </c>
    </row>
    <row r="325" spans="1:5" ht="31.5" x14ac:dyDescent="0.25">
      <c r="A325" s="466" t="s">
        <v>1039</v>
      </c>
      <c r="B325" s="321">
        <v>1</v>
      </c>
      <c r="C325" s="321">
        <v>0</v>
      </c>
      <c r="D325" s="231" t="s">
        <v>134</v>
      </c>
      <c r="E325" s="321">
        <f>IFERROR(IF(VALUE(C325)=0,SUMIFS('ALL DIALOGUES(E+T+RS+RV)'!$T$3:$T$89,'ALL DIALOGUES(E+T+RS+RV)'!$G$3:$G$89,$A325,'ALL DIALOGUES(E+T+RS+RV)'!$Q$3:$Q$89,$B325,'ALL DIALOGUES(E+T+RS+RV)'!$R$3:$R$89,0),SUMIFS('ALL DIALOGUES(E+T+RS+RV)'!$T$3:$T$89,'ALL DIALOGUES(E+T+RS+RV)'!$G$3:$G$89,$A325,'ALL DIALOGUES(E+T+RS+RV)'!$Q$3:$Q$89,$B325,'ALL DIALOGUES(E+T+RS+RV)'!$R$3:$R$89,"&gt;0")),SUMIFS('ALL DIALOGUES(E+T+RS+RV)'!$T$3:$T$89,'ALL DIALOGUES(E+T+RS+RV)'!$G$3:$G$89,$A325,'ALL DIALOGUES(E+T+RS+RV)'!$Q$3:$Q$89,$B325,'ALL DIALOGUES(E+T+RS+RV)'!$R$3:$R$89,"&gt;0"))</f>
        <v>0</v>
      </c>
    </row>
    <row r="326" spans="1:5" ht="31.5" x14ac:dyDescent="0.25">
      <c r="A326" s="466" t="s">
        <v>1039</v>
      </c>
      <c r="B326" s="321">
        <v>1</v>
      </c>
      <c r="C326" s="321" t="s">
        <v>1937</v>
      </c>
      <c r="D326" s="231" t="s">
        <v>134</v>
      </c>
      <c r="E326" s="321">
        <f>IFERROR(IF(VALUE(C326)=0,SUMIFS('ALL DIALOGUES(E+T+RS+RV)'!$T$3:$T$89,'ALL DIALOGUES(E+T+RS+RV)'!$G$3:$G$89,$A326,'ALL DIALOGUES(E+T+RS+RV)'!$Q$3:$Q$89,$B326,'ALL DIALOGUES(E+T+RS+RV)'!$R$3:$R$89,0),SUMIFS('ALL DIALOGUES(E+T+RS+RV)'!$T$3:$T$89,'ALL DIALOGUES(E+T+RS+RV)'!$G$3:$G$89,$A326,'ALL DIALOGUES(E+T+RS+RV)'!$Q$3:$Q$89,$B326,'ALL DIALOGUES(E+T+RS+RV)'!$R$3:$R$89,"&gt;0")),SUMIFS('ALL DIALOGUES(E+T+RS+RV)'!$T$3:$T$89,'ALL DIALOGUES(E+T+RS+RV)'!$G$3:$G$89,$A326,'ALL DIALOGUES(E+T+RS+RV)'!$Q$3:$Q$89,$B326,'ALL DIALOGUES(E+T+RS+RV)'!$R$3:$R$89,"&gt;0"))</f>
        <v>0</v>
      </c>
    </row>
    <row r="327" spans="1:5" ht="31.5" x14ac:dyDescent="0.25">
      <c r="A327" s="466" t="s">
        <v>1039</v>
      </c>
      <c r="B327" s="321">
        <v>2</v>
      </c>
      <c r="C327" s="321">
        <v>0</v>
      </c>
      <c r="D327" s="231" t="s">
        <v>134</v>
      </c>
      <c r="E327" s="321">
        <f>IFERROR(IF(VALUE(C327)=0,SUMIFS('ALL DIALOGUES(E+T+RS+RV)'!$T$3:$T$89,'ALL DIALOGUES(E+T+RS+RV)'!$G$3:$G$89,$A327,'ALL DIALOGUES(E+T+RS+RV)'!$Q$3:$Q$89,$B327,'ALL DIALOGUES(E+T+RS+RV)'!$R$3:$R$89,0),SUMIFS('ALL DIALOGUES(E+T+RS+RV)'!$T$3:$T$89,'ALL DIALOGUES(E+T+RS+RV)'!$G$3:$G$89,$A327,'ALL DIALOGUES(E+T+RS+RV)'!$Q$3:$Q$89,$B327,'ALL DIALOGUES(E+T+RS+RV)'!$R$3:$R$89,"&gt;0")),SUMIFS('ALL DIALOGUES(E+T+RS+RV)'!$T$3:$T$89,'ALL DIALOGUES(E+T+RS+RV)'!$G$3:$G$89,$A327,'ALL DIALOGUES(E+T+RS+RV)'!$Q$3:$Q$89,$B327,'ALL DIALOGUES(E+T+RS+RV)'!$R$3:$R$89,"&gt;0"))</f>
        <v>0</v>
      </c>
    </row>
    <row r="328" spans="1:5" ht="31.5" x14ac:dyDescent="0.25">
      <c r="A328" s="466" t="s">
        <v>1039</v>
      </c>
      <c r="B328" s="321">
        <v>2</v>
      </c>
      <c r="C328" s="321" t="s">
        <v>1937</v>
      </c>
      <c r="D328" s="231" t="s">
        <v>134</v>
      </c>
      <c r="E328" s="321">
        <f>IFERROR(IF(VALUE(C328)=0,SUMIFS('ALL DIALOGUES(E+T+RS+RV)'!$T$3:$T$89,'ALL DIALOGUES(E+T+RS+RV)'!$G$3:$G$89,$A328,'ALL DIALOGUES(E+T+RS+RV)'!$Q$3:$Q$89,$B328,'ALL DIALOGUES(E+T+RS+RV)'!$R$3:$R$89,0),SUMIFS('ALL DIALOGUES(E+T+RS+RV)'!$T$3:$T$89,'ALL DIALOGUES(E+T+RS+RV)'!$G$3:$G$89,$A328,'ALL DIALOGUES(E+T+RS+RV)'!$Q$3:$Q$89,$B328,'ALL DIALOGUES(E+T+RS+RV)'!$R$3:$R$89,"&gt;0")),SUMIFS('ALL DIALOGUES(E+T+RS+RV)'!$T$3:$T$89,'ALL DIALOGUES(E+T+RS+RV)'!$G$3:$G$89,$A328,'ALL DIALOGUES(E+T+RS+RV)'!$Q$3:$Q$89,$B328,'ALL DIALOGUES(E+T+RS+RV)'!$R$3:$R$89,"&gt;0"))</f>
        <v>0</v>
      </c>
    </row>
    <row r="329" spans="1:5" ht="31.5" x14ac:dyDescent="0.25">
      <c r="A329" s="466" t="s">
        <v>1039</v>
      </c>
      <c r="B329" s="321">
        <v>3</v>
      </c>
      <c r="C329" s="321">
        <v>0</v>
      </c>
      <c r="D329" s="231" t="s">
        <v>134</v>
      </c>
      <c r="E329" s="321">
        <f>IFERROR(IF(VALUE(C329)=0,SUMIFS('ALL DIALOGUES(E+T+RS+RV)'!$T$3:$T$89,'ALL DIALOGUES(E+T+RS+RV)'!$G$3:$G$89,$A329,'ALL DIALOGUES(E+T+RS+RV)'!$Q$3:$Q$89,$B329,'ALL DIALOGUES(E+T+RS+RV)'!$R$3:$R$89,0),SUMIFS('ALL DIALOGUES(E+T+RS+RV)'!$T$3:$T$89,'ALL DIALOGUES(E+T+RS+RV)'!$G$3:$G$89,$A329,'ALL DIALOGUES(E+T+RS+RV)'!$Q$3:$Q$89,$B329,'ALL DIALOGUES(E+T+RS+RV)'!$R$3:$R$89,"&gt;0")),SUMIFS('ALL DIALOGUES(E+T+RS+RV)'!$T$3:$T$89,'ALL DIALOGUES(E+T+RS+RV)'!$G$3:$G$89,$A329,'ALL DIALOGUES(E+T+RS+RV)'!$Q$3:$Q$89,$B329,'ALL DIALOGUES(E+T+RS+RV)'!$R$3:$R$89,"&gt;0"))</f>
        <v>0</v>
      </c>
    </row>
    <row r="330" spans="1:5" ht="32.25" thickBot="1" x14ac:dyDescent="0.3">
      <c r="A330" s="591" t="s">
        <v>1039</v>
      </c>
      <c r="B330" s="349">
        <v>3</v>
      </c>
      <c r="C330" s="349" t="s">
        <v>1937</v>
      </c>
      <c r="D330" s="342" t="s">
        <v>134</v>
      </c>
      <c r="E330" s="349">
        <f>IFERROR(IF(VALUE(C330)=0,SUMIFS('ALL DIALOGUES(E+T+RS+RV)'!$T$3:$T$89,'ALL DIALOGUES(E+T+RS+RV)'!$G$3:$G$89,$A330,'ALL DIALOGUES(E+T+RS+RV)'!$Q$3:$Q$89,$B330,'ALL DIALOGUES(E+T+RS+RV)'!$R$3:$R$89,0),SUMIFS('ALL DIALOGUES(E+T+RS+RV)'!$T$3:$T$89,'ALL DIALOGUES(E+T+RS+RV)'!$G$3:$G$89,$A330,'ALL DIALOGUES(E+T+RS+RV)'!$Q$3:$Q$89,$B330,'ALL DIALOGUES(E+T+RS+RV)'!$R$3:$R$89,"&gt;0")),SUMIFS('ALL DIALOGUES(E+T+RS+RV)'!$T$3:$T$89,'ALL DIALOGUES(E+T+RS+RV)'!$G$3:$G$89,$A330,'ALL DIALOGUES(E+T+RS+RV)'!$Q$3:$Q$89,$B330,'ALL DIALOGUES(E+T+RS+RV)'!$R$3:$R$89,"&gt;0"))</f>
        <v>0</v>
      </c>
    </row>
    <row r="331" spans="1:5" ht="32.25" thickBot="1" x14ac:dyDescent="0.3">
      <c r="A331" s="587" t="s">
        <v>1039</v>
      </c>
      <c r="B331" s="459">
        <v>4</v>
      </c>
      <c r="C331" s="459">
        <v>0</v>
      </c>
      <c r="D331" s="460" t="s">
        <v>134</v>
      </c>
      <c r="E331" s="459">
        <f>IFERROR(IF(VALUE(C331)=0,SUMIFS('ALL DIALOGUES(E+T+RS+RV)'!$T$3:$T$89,'ALL DIALOGUES(E+T+RS+RV)'!$G$3:$G$89,$A331,'ALL DIALOGUES(E+T+RS+RV)'!$Q$3:$Q$89,$B331,'ALL DIALOGUES(E+T+RS+RV)'!$R$3:$R$89,0),SUMIFS('ALL DIALOGUES(E+T+RS+RV)'!$T$3:$T$89,'ALL DIALOGUES(E+T+RS+RV)'!$G$3:$G$89,$A331,'ALL DIALOGUES(E+T+RS+RV)'!$Q$3:$Q$89,$B331,'ALL DIALOGUES(E+T+RS+RV)'!$R$3:$R$89,"&gt;0")),SUMIFS('ALL DIALOGUES(E+T+RS+RV)'!$T$3:$T$89,'ALL DIALOGUES(E+T+RS+RV)'!$G$3:$G$89,$A331,'ALL DIALOGUES(E+T+RS+RV)'!$Q$3:$Q$89,$B331,'ALL DIALOGUES(E+T+RS+RV)'!$R$3:$R$89,"&gt;0"))</f>
        <v>0</v>
      </c>
    </row>
    <row r="332" spans="1:5" ht="31.5" x14ac:dyDescent="0.25">
      <c r="A332" s="389" t="s">
        <v>1039</v>
      </c>
      <c r="B332" s="314">
        <v>4</v>
      </c>
      <c r="C332" s="314" t="s">
        <v>1937</v>
      </c>
      <c r="D332" s="249" t="s">
        <v>134</v>
      </c>
      <c r="E332" s="314">
        <f>IFERROR(IF(VALUE(C332)=0,SUMIFS('ALL DIALOGUES(E+T+RS+RV)'!$T$3:$T$89,'ALL DIALOGUES(E+T+RS+RV)'!$G$3:$G$89,$A332,'ALL DIALOGUES(E+T+RS+RV)'!$Q$3:$Q$89,$B332,'ALL DIALOGUES(E+T+RS+RV)'!$R$3:$R$89,0),SUMIFS('ALL DIALOGUES(E+T+RS+RV)'!$T$3:$T$89,'ALL DIALOGUES(E+T+RS+RV)'!$G$3:$G$89,$A332,'ALL DIALOGUES(E+T+RS+RV)'!$Q$3:$Q$89,$B332,'ALL DIALOGUES(E+T+RS+RV)'!$R$3:$R$89,"&gt;0")),SUMIFS('ALL DIALOGUES(E+T+RS+RV)'!$T$3:$T$89,'ALL DIALOGUES(E+T+RS+RV)'!$G$3:$G$89,$A332,'ALL DIALOGUES(E+T+RS+RV)'!$Q$3:$Q$89,$B332,'ALL DIALOGUES(E+T+RS+RV)'!$R$3:$R$89,"&gt;0"))</f>
        <v>0</v>
      </c>
    </row>
    <row r="333" spans="1:5" x14ac:dyDescent="0.25">
      <c r="A333" s="525" t="s">
        <v>1056</v>
      </c>
      <c r="B333" s="321">
        <v>1</v>
      </c>
      <c r="C333" s="321">
        <v>0</v>
      </c>
      <c r="D333" s="231" t="s">
        <v>133</v>
      </c>
      <c r="E333" s="321">
        <f>IFERROR(IF(VALUE(C333)=0,SUMIFS('ALL DIALOGUES(E+T+RS+RV)'!$T$3:$T$89,'ALL DIALOGUES(E+T+RS+RV)'!$G$3:$G$89,$A333,'ALL DIALOGUES(E+T+RS+RV)'!$Q$3:$Q$89,$B333,'ALL DIALOGUES(E+T+RS+RV)'!$R$3:$R$89,0),SUMIFS('ALL DIALOGUES(E+T+RS+RV)'!$T$3:$T$89,'ALL DIALOGUES(E+T+RS+RV)'!$G$3:$G$89,$A333,'ALL DIALOGUES(E+T+RS+RV)'!$Q$3:$Q$89,$B333,'ALL DIALOGUES(E+T+RS+RV)'!$R$3:$R$89,"&gt;0")),SUMIFS('ALL DIALOGUES(E+T+RS+RV)'!$T$3:$T$89,'ALL DIALOGUES(E+T+RS+RV)'!$G$3:$G$89,$A333,'ALL DIALOGUES(E+T+RS+RV)'!$Q$3:$Q$89,$B333,'ALL DIALOGUES(E+T+RS+RV)'!$R$3:$R$89,"&gt;0"))</f>
        <v>0</v>
      </c>
    </row>
    <row r="334" spans="1:5" x14ac:dyDescent="0.25">
      <c r="A334" s="525" t="s">
        <v>1056</v>
      </c>
      <c r="B334" s="321">
        <v>1</v>
      </c>
      <c r="C334" s="321" t="s">
        <v>1937</v>
      </c>
      <c r="D334" s="231" t="s">
        <v>133</v>
      </c>
      <c r="E334" s="321">
        <f>IFERROR(IF(VALUE(C334)=0,SUMIFS('ALL DIALOGUES(E+T+RS+RV)'!$T$3:$T$89,'ALL DIALOGUES(E+T+RS+RV)'!$G$3:$G$89,$A334,'ALL DIALOGUES(E+T+RS+RV)'!$Q$3:$Q$89,$B334,'ALL DIALOGUES(E+T+RS+RV)'!$R$3:$R$89,0),SUMIFS('ALL DIALOGUES(E+T+RS+RV)'!$T$3:$T$89,'ALL DIALOGUES(E+T+RS+RV)'!$G$3:$G$89,$A334,'ALL DIALOGUES(E+T+RS+RV)'!$Q$3:$Q$89,$B334,'ALL DIALOGUES(E+T+RS+RV)'!$R$3:$R$89,"&gt;0")),SUMIFS('ALL DIALOGUES(E+T+RS+RV)'!$T$3:$T$89,'ALL DIALOGUES(E+T+RS+RV)'!$G$3:$G$89,$A334,'ALL DIALOGUES(E+T+RS+RV)'!$Q$3:$Q$89,$B334,'ALL DIALOGUES(E+T+RS+RV)'!$R$3:$R$89,"&gt;0"))</f>
        <v>0</v>
      </c>
    </row>
    <row r="335" spans="1:5" ht="31.5" x14ac:dyDescent="0.25">
      <c r="A335" s="466" t="s">
        <v>1040</v>
      </c>
      <c r="B335" s="321">
        <v>1</v>
      </c>
      <c r="C335" s="321">
        <v>0</v>
      </c>
      <c r="D335" s="231" t="s">
        <v>134</v>
      </c>
      <c r="E335" s="321">
        <f>IFERROR(IF(VALUE(C335)=0,SUMIFS('ALL DIALOGUES(E+T+RS+RV)'!$T$3:$T$89,'ALL DIALOGUES(E+T+RS+RV)'!$G$3:$G$89,$A335,'ALL DIALOGUES(E+T+RS+RV)'!$Q$3:$Q$89,$B335,'ALL DIALOGUES(E+T+RS+RV)'!$R$3:$R$89,0),SUMIFS('ALL DIALOGUES(E+T+RS+RV)'!$T$3:$T$89,'ALL DIALOGUES(E+T+RS+RV)'!$G$3:$G$89,$A335,'ALL DIALOGUES(E+T+RS+RV)'!$Q$3:$Q$89,$B335,'ALL DIALOGUES(E+T+RS+RV)'!$R$3:$R$89,"&gt;0")),SUMIFS('ALL DIALOGUES(E+T+RS+RV)'!$T$3:$T$89,'ALL DIALOGUES(E+T+RS+RV)'!$G$3:$G$89,$A335,'ALL DIALOGUES(E+T+RS+RV)'!$Q$3:$Q$89,$B335,'ALL DIALOGUES(E+T+RS+RV)'!$R$3:$R$89,"&gt;0"))</f>
        <v>0</v>
      </c>
    </row>
    <row r="336" spans="1:5" ht="31.5" x14ac:dyDescent="0.25">
      <c r="A336" s="466" t="s">
        <v>1040</v>
      </c>
      <c r="B336" s="321">
        <v>1</v>
      </c>
      <c r="C336" s="321" t="s">
        <v>1937</v>
      </c>
      <c r="D336" s="231" t="s">
        <v>134</v>
      </c>
      <c r="E336" s="321">
        <f>IFERROR(IF(VALUE(C336)=0,SUMIFS('ALL DIALOGUES(E+T+RS+RV)'!$T$3:$T$89,'ALL DIALOGUES(E+T+RS+RV)'!$G$3:$G$89,$A336,'ALL DIALOGUES(E+T+RS+RV)'!$Q$3:$Q$89,$B336,'ALL DIALOGUES(E+T+RS+RV)'!$R$3:$R$89,0),SUMIFS('ALL DIALOGUES(E+T+RS+RV)'!$T$3:$T$89,'ALL DIALOGUES(E+T+RS+RV)'!$G$3:$G$89,$A336,'ALL DIALOGUES(E+T+RS+RV)'!$Q$3:$Q$89,$B336,'ALL DIALOGUES(E+T+RS+RV)'!$R$3:$R$89,"&gt;0")),SUMIFS('ALL DIALOGUES(E+T+RS+RV)'!$T$3:$T$89,'ALL DIALOGUES(E+T+RS+RV)'!$G$3:$G$89,$A336,'ALL DIALOGUES(E+T+RS+RV)'!$Q$3:$Q$89,$B336,'ALL DIALOGUES(E+T+RS+RV)'!$R$3:$R$89,"&gt;0"))</f>
        <v>0</v>
      </c>
    </row>
    <row r="337" spans="1:5" ht="31.5" x14ac:dyDescent="0.25">
      <c r="A337" s="472" t="s">
        <v>1041</v>
      </c>
      <c r="B337" s="321">
        <v>1</v>
      </c>
      <c r="C337" s="321">
        <v>0</v>
      </c>
      <c r="D337" s="231" t="s">
        <v>134</v>
      </c>
      <c r="E337" s="321">
        <f>IFERROR(IF(VALUE(C337)=0,SUMIFS('ALL DIALOGUES(E+T+RS+RV)'!$T$3:$T$89,'ALL DIALOGUES(E+T+RS+RV)'!$G$3:$G$89,$A337,'ALL DIALOGUES(E+T+RS+RV)'!$Q$3:$Q$89,$B337,'ALL DIALOGUES(E+T+RS+RV)'!$R$3:$R$89,0),SUMIFS('ALL DIALOGUES(E+T+RS+RV)'!$T$3:$T$89,'ALL DIALOGUES(E+T+RS+RV)'!$G$3:$G$89,$A337,'ALL DIALOGUES(E+T+RS+RV)'!$Q$3:$Q$89,$B337,'ALL DIALOGUES(E+T+RS+RV)'!$R$3:$R$89,"&gt;0")),SUMIFS('ALL DIALOGUES(E+T+RS+RV)'!$T$3:$T$89,'ALL DIALOGUES(E+T+RS+RV)'!$G$3:$G$89,$A337,'ALL DIALOGUES(E+T+RS+RV)'!$Q$3:$Q$89,$B337,'ALL DIALOGUES(E+T+RS+RV)'!$R$3:$R$89,"&gt;0"))</f>
        <v>0</v>
      </c>
    </row>
    <row r="338" spans="1:5" ht="31.5" x14ac:dyDescent="0.25">
      <c r="A338" s="472" t="s">
        <v>1041</v>
      </c>
      <c r="B338" s="321">
        <v>1</v>
      </c>
      <c r="C338" s="321" t="s">
        <v>1937</v>
      </c>
      <c r="D338" s="231" t="s">
        <v>134</v>
      </c>
      <c r="E338" s="321">
        <f>IFERROR(IF(VALUE(C338)=0,SUMIFS('ALL DIALOGUES(E+T+RS+RV)'!$T$3:$T$89,'ALL DIALOGUES(E+T+RS+RV)'!$G$3:$G$89,$A338,'ALL DIALOGUES(E+T+RS+RV)'!$Q$3:$Q$89,$B338,'ALL DIALOGUES(E+T+RS+RV)'!$R$3:$R$89,0),SUMIFS('ALL DIALOGUES(E+T+RS+RV)'!$T$3:$T$89,'ALL DIALOGUES(E+T+RS+RV)'!$G$3:$G$89,$A338,'ALL DIALOGUES(E+T+RS+RV)'!$Q$3:$Q$89,$B338,'ALL DIALOGUES(E+T+RS+RV)'!$R$3:$R$89,"&gt;0")),SUMIFS('ALL DIALOGUES(E+T+RS+RV)'!$T$3:$T$89,'ALL DIALOGUES(E+T+RS+RV)'!$G$3:$G$89,$A338,'ALL DIALOGUES(E+T+RS+RV)'!$Q$3:$Q$89,$B338,'ALL DIALOGUES(E+T+RS+RV)'!$R$3:$R$89,"&gt;0"))</f>
        <v>0</v>
      </c>
    </row>
    <row r="339" spans="1:5" ht="31.5" x14ac:dyDescent="0.25">
      <c r="A339" s="472" t="s">
        <v>1041</v>
      </c>
      <c r="B339" s="321">
        <v>2</v>
      </c>
      <c r="C339" s="321">
        <v>0</v>
      </c>
      <c r="D339" s="231" t="s">
        <v>134</v>
      </c>
      <c r="E339" s="321">
        <f>IFERROR(IF(VALUE(C339)=0,SUMIFS('ALL DIALOGUES(E+T+RS+RV)'!$T$3:$T$89,'ALL DIALOGUES(E+T+RS+RV)'!$G$3:$G$89,$A339,'ALL DIALOGUES(E+T+RS+RV)'!$Q$3:$Q$89,$B339,'ALL DIALOGUES(E+T+RS+RV)'!$R$3:$R$89,0),SUMIFS('ALL DIALOGUES(E+T+RS+RV)'!$T$3:$T$89,'ALL DIALOGUES(E+T+RS+RV)'!$G$3:$G$89,$A339,'ALL DIALOGUES(E+T+RS+RV)'!$Q$3:$Q$89,$B339,'ALL DIALOGUES(E+T+RS+RV)'!$R$3:$R$89,"&gt;0")),SUMIFS('ALL DIALOGUES(E+T+RS+RV)'!$T$3:$T$89,'ALL DIALOGUES(E+T+RS+RV)'!$G$3:$G$89,$A339,'ALL DIALOGUES(E+T+RS+RV)'!$Q$3:$Q$89,$B339,'ALL DIALOGUES(E+T+RS+RV)'!$R$3:$R$89,"&gt;0"))</f>
        <v>0</v>
      </c>
    </row>
    <row r="340" spans="1:5" ht="31.5" x14ac:dyDescent="0.25">
      <c r="A340" s="472" t="s">
        <v>1041</v>
      </c>
      <c r="B340" s="321">
        <v>2</v>
      </c>
      <c r="C340" s="321" t="s">
        <v>1937</v>
      </c>
      <c r="D340" s="231" t="s">
        <v>134</v>
      </c>
      <c r="E340" s="321">
        <f>IFERROR(IF(VALUE(C340)=0,SUMIFS('ALL DIALOGUES(E+T+RS+RV)'!$T$3:$T$89,'ALL DIALOGUES(E+T+RS+RV)'!$G$3:$G$89,$A340,'ALL DIALOGUES(E+T+RS+RV)'!$Q$3:$Q$89,$B340,'ALL DIALOGUES(E+T+RS+RV)'!$R$3:$R$89,0),SUMIFS('ALL DIALOGUES(E+T+RS+RV)'!$T$3:$T$89,'ALL DIALOGUES(E+T+RS+RV)'!$G$3:$G$89,$A340,'ALL DIALOGUES(E+T+RS+RV)'!$Q$3:$Q$89,$B340,'ALL DIALOGUES(E+T+RS+RV)'!$R$3:$R$89,"&gt;0")),SUMIFS('ALL DIALOGUES(E+T+RS+RV)'!$T$3:$T$89,'ALL DIALOGUES(E+T+RS+RV)'!$G$3:$G$89,$A340,'ALL DIALOGUES(E+T+RS+RV)'!$Q$3:$Q$89,$B340,'ALL DIALOGUES(E+T+RS+RV)'!$R$3:$R$89,"&gt;0"))</f>
        <v>0</v>
      </c>
    </row>
    <row r="341" spans="1:5" ht="31.5" x14ac:dyDescent="0.25">
      <c r="A341" s="472" t="s">
        <v>1041</v>
      </c>
      <c r="B341" s="321">
        <v>3</v>
      </c>
      <c r="C341" s="321">
        <v>0</v>
      </c>
      <c r="D341" s="231" t="s">
        <v>134</v>
      </c>
      <c r="E341" s="321">
        <f>IFERROR(IF(VALUE(C341)=0,SUMIFS('ALL DIALOGUES(E+T+RS+RV)'!$T$3:$T$89,'ALL DIALOGUES(E+T+RS+RV)'!$G$3:$G$89,$A341,'ALL DIALOGUES(E+T+RS+RV)'!$Q$3:$Q$89,$B341,'ALL DIALOGUES(E+T+RS+RV)'!$R$3:$R$89,0),SUMIFS('ALL DIALOGUES(E+T+RS+RV)'!$T$3:$T$89,'ALL DIALOGUES(E+T+RS+RV)'!$G$3:$G$89,$A341,'ALL DIALOGUES(E+T+RS+RV)'!$Q$3:$Q$89,$B341,'ALL DIALOGUES(E+T+RS+RV)'!$R$3:$R$89,"&gt;0")),SUMIFS('ALL DIALOGUES(E+T+RS+RV)'!$T$3:$T$89,'ALL DIALOGUES(E+T+RS+RV)'!$G$3:$G$89,$A341,'ALL DIALOGUES(E+T+RS+RV)'!$Q$3:$Q$89,$B341,'ALL DIALOGUES(E+T+RS+RV)'!$R$3:$R$89,"&gt;0"))</f>
        <v>0</v>
      </c>
    </row>
    <row r="342" spans="1:5" ht="31.5" x14ac:dyDescent="0.25">
      <c r="A342" s="472" t="s">
        <v>1041</v>
      </c>
      <c r="B342" s="321">
        <v>3</v>
      </c>
      <c r="C342" s="321" t="s">
        <v>1937</v>
      </c>
      <c r="D342" s="231" t="s">
        <v>134</v>
      </c>
      <c r="E342" s="321">
        <f>IFERROR(IF(VALUE(C342)=0,SUMIFS('ALL DIALOGUES(E+T+RS+RV)'!$T$3:$T$89,'ALL DIALOGUES(E+T+RS+RV)'!$G$3:$G$89,$A342,'ALL DIALOGUES(E+T+RS+RV)'!$Q$3:$Q$89,$B342,'ALL DIALOGUES(E+T+RS+RV)'!$R$3:$R$89,0),SUMIFS('ALL DIALOGUES(E+T+RS+RV)'!$T$3:$T$89,'ALL DIALOGUES(E+T+RS+RV)'!$G$3:$G$89,$A342,'ALL DIALOGUES(E+T+RS+RV)'!$Q$3:$Q$89,$B342,'ALL DIALOGUES(E+T+RS+RV)'!$R$3:$R$89,"&gt;0")),SUMIFS('ALL DIALOGUES(E+T+RS+RV)'!$T$3:$T$89,'ALL DIALOGUES(E+T+RS+RV)'!$G$3:$G$89,$A342,'ALL DIALOGUES(E+T+RS+RV)'!$Q$3:$Q$89,$B342,'ALL DIALOGUES(E+T+RS+RV)'!$R$3:$R$89,"&gt;0"))</f>
        <v>0</v>
      </c>
    </row>
    <row r="343" spans="1:5" ht="31.5" x14ac:dyDescent="0.25">
      <c r="A343" s="585" t="s">
        <v>1041</v>
      </c>
      <c r="B343" s="349">
        <v>4</v>
      </c>
      <c r="C343" s="349">
        <v>0</v>
      </c>
      <c r="D343" s="342" t="s">
        <v>134</v>
      </c>
      <c r="E343" s="349">
        <f>IFERROR(IF(VALUE(C343)=0,SUMIFS('ALL DIALOGUES(E+T+RS+RV)'!$T$3:$T$89,'ALL DIALOGUES(E+T+RS+RV)'!$G$3:$G$89,$A343,'ALL DIALOGUES(E+T+RS+RV)'!$Q$3:$Q$89,$B343,'ALL DIALOGUES(E+T+RS+RV)'!$R$3:$R$89,0),SUMIFS('ALL DIALOGUES(E+T+RS+RV)'!$T$3:$T$89,'ALL DIALOGUES(E+T+RS+RV)'!$G$3:$G$89,$A343,'ALL DIALOGUES(E+T+RS+RV)'!$Q$3:$Q$89,$B343,'ALL DIALOGUES(E+T+RS+RV)'!$R$3:$R$89,"&gt;0")),SUMIFS('ALL DIALOGUES(E+T+RS+RV)'!$T$3:$T$89,'ALL DIALOGUES(E+T+RS+RV)'!$G$3:$G$89,$A343,'ALL DIALOGUES(E+T+RS+RV)'!$Q$3:$Q$89,$B343,'ALL DIALOGUES(E+T+RS+RV)'!$R$3:$R$89,"&gt;0"))</f>
        <v>0</v>
      </c>
    </row>
    <row r="344" spans="1:5" ht="32.25" thickBot="1" x14ac:dyDescent="0.3">
      <c r="A344" s="593" t="s">
        <v>1041</v>
      </c>
      <c r="B344" s="347">
        <v>4</v>
      </c>
      <c r="C344" s="347" t="s">
        <v>1937</v>
      </c>
      <c r="D344" s="236" t="s">
        <v>134</v>
      </c>
      <c r="E344" s="347">
        <f>IFERROR(IF(VALUE(C344)=0,SUMIFS('ALL DIALOGUES(E+T+RS+RV)'!$T$3:$T$89,'ALL DIALOGUES(E+T+RS+RV)'!$G$3:$G$89,$A344,'ALL DIALOGUES(E+T+RS+RV)'!$Q$3:$Q$89,$B344,'ALL DIALOGUES(E+T+RS+RV)'!$R$3:$R$89,0),SUMIFS('ALL DIALOGUES(E+T+RS+RV)'!$T$3:$T$89,'ALL DIALOGUES(E+T+RS+RV)'!$G$3:$G$89,$A344,'ALL DIALOGUES(E+T+RS+RV)'!$Q$3:$Q$89,$B344,'ALL DIALOGUES(E+T+RS+RV)'!$R$3:$R$89,"&gt;0")),SUMIFS('ALL DIALOGUES(E+T+RS+RV)'!$T$3:$T$89,'ALL DIALOGUES(E+T+RS+RV)'!$G$3:$G$89,$A344,'ALL DIALOGUES(E+T+RS+RV)'!$Q$3:$Q$89,$B344,'ALL DIALOGUES(E+T+RS+RV)'!$R$3:$R$89,"&gt;0"))</f>
        <v>0</v>
      </c>
    </row>
    <row r="345" spans="1:5" ht="31.5" x14ac:dyDescent="0.25">
      <c r="A345" s="583" t="s">
        <v>1041</v>
      </c>
      <c r="B345" s="314">
        <v>5</v>
      </c>
      <c r="C345" s="314">
        <v>0</v>
      </c>
      <c r="D345" s="249" t="s">
        <v>134</v>
      </c>
      <c r="E345" s="314">
        <f>IFERROR(IF(VALUE(C345)=0,SUMIFS('ALL DIALOGUES(E+T+RS+RV)'!$T$3:$T$89,'ALL DIALOGUES(E+T+RS+RV)'!$G$3:$G$89,$A345,'ALL DIALOGUES(E+T+RS+RV)'!$Q$3:$Q$89,$B345,'ALL DIALOGUES(E+T+RS+RV)'!$R$3:$R$89,0),SUMIFS('ALL DIALOGUES(E+T+RS+RV)'!$T$3:$T$89,'ALL DIALOGUES(E+T+RS+RV)'!$G$3:$G$89,$A345,'ALL DIALOGUES(E+T+RS+RV)'!$Q$3:$Q$89,$B345,'ALL DIALOGUES(E+T+RS+RV)'!$R$3:$R$89,"&gt;0")),SUMIFS('ALL DIALOGUES(E+T+RS+RV)'!$T$3:$T$89,'ALL DIALOGUES(E+T+RS+RV)'!$G$3:$G$89,$A345,'ALL DIALOGUES(E+T+RS+RV)'!$Q$3:$Q$89,$B345,'ALL DIALOGUES(E+T+RS+RV)'!$R$3:$R$89,"&gt;0"))</f>
        <v>0</v>
      </c>
    </row>
    <row r="346" spans="1:5" ht="31.5" x14ac:dyDescent="0.25">
      <c r="A346" s="472" t="s">
        <v>1042</v>
      </c>
      <c r="B346" s="321">
        <v>1</v>
      </c>
      <c r="C346" s="321">
        <v>0</v>
      </c>
      <c r="D346" s="231" t="s">
        <v>134</v>
      </c>
      <c r="E346" s="321">
        <f>IFERROR(IF(VALUE(C346)=0,SUMIFS('ALL DIALOGUES(E+T+RS+RV)'!$T$3:$T$89,'ALL DIALOGUES(E+T+RS+RV)'!$G$3:$G$89,$A346,'ALL DIALOGUES(E+T+RS+RV)'!$Q$3:$Q$89,$B346,'ALL DIALOGUES(E+T+RS+RV)'!$R$3:$R$89,0),SUMIFS('ALL DIALOGUES(E+T+RS+RV)'!$T$3:$T$89,'ALL DIALOGUES(E+T+RS+RV)'!$G$3:$G$89,$A346,'ALL DIALOGUES(E+T+RS+RV)'!$Q$3:$Q$89,$B346,'ALL DIALOGUES(E+T+RS+RV)'!$R$3:$R$89,"&gt;0")),SUMIFS('ALL DIALOGUES(E+T+RS+RV)'!$T$3:$T$89,'ALL DIALOGUES(E+T+RS+RV)'!$G$3:$G$89,$A346,'ALL DIALOGUES(E+T+RS+RV)'!$Q$3:$Q$89,$B346,'ALL DIALOGUES(E+T+RS+RV)'!$R$3:$R$89,"&gt;0"))</f>
        <v>0</v>
      </c>
    </row>
    <row r="347" spans="1:5" ht="31.5" x14ac:dyDescent="0.25">
      <c r="A347" s="472" t="s">
        <v>1042</v>
      </c>
      <c r="B347" s="321">
        <v>1</v>
      </c>
      <c r="C347" s="321" t="s">
        <v>1937</v>
      </c>
      <c r="D347" s="231" t="s">
        <v>134</v>
      </c>
      <c r="E347" s="321">
        <f>IFERROR(IF(VALUE(C347)=0,SUMIFS('ALL DIALOGUES(E+T+RS+RV)'!$T$3:$T$89,'ALL DIALOGUES(E+T+RS+RV)'!$G$3:$G$89,$A347,'ALL DIALOGUES(E+T+RS+RV)'!$Q$3:$Q$89,$B347,'ALL DIALOGUES(E+T+RS+RV)'!$R$3:$R$89,0),SUMIFS('ALL DIALOGUES(E+T+RS+RV)'!$T$3:$T$89,'ALL DIALOGUES(E+T+RS+RV)'!$G$3:$G$89,$A347,'ALL DIALOGUES(E+T+RS+RV)'!$Q$3:$Q$89,$B347,'ALL DIALOGUES(E+T+RS+RV)'!$R$3:$R$89,"&gt;0")),SUMIFS('ALL DIALOGUES(E+T+RS+RV)'!$T$3:$T$89,'ALL DIALOGUES(E+T+RS+RV)'!$G$3:$G$89,$A347,'ALL DIALOGUES(E+T+RS+RV)'!$Q$3:$Q$89,$B347,'ALL DIALOGUES(E+T+RS+RV)'!$R$3:$R$89,"&gt;0"))</f>
        <v>0</v>
      </c>
    </row>
    <row r="348" spans="1:5" ht="31.5" x14ac:dyDescent="0.25">
      <c r="A348" s="472" t="s">
        <v>1042</v>
      </c>
      <c r="B348" s="321">
        <v>2</v>
      </c>
      <c r="C348" s="321">
        <v>0</v>
      </c>
      <c r="D348" s="231" t="s">
        <v>134</v>
      </c>
      <c r="E348" s="321">
        <f>IFERROR(IF(VALUE(C348)=0,SUMIFS('ALL DIALOGUES(E+T+RS+RV)'!$T$3:$T$89,'ALL DIALOGUES(E+T+RS+RV)'!$G$3:$G$89,$A348,'ALL DIALOGUES(E+T+RS+RV)'!$Q$3:$Q$89,$B348,'ALL DIALOGUES(E+T+RS+RV)'!$R$3:$R$89,0),SUMIFS('ALL DIALOGUES(E+T+RS+RV)'!$T$3:$T$89,'ALL DIALOGUES(E+T+RS+RV)'!$G$3:$G$89,$A348,'ALL DIALOGUES(E+T+RS+RV)'!$Q$3:$Q$89,$B348,'ALL DIALOGUES(E+T+RS+RV)'!$R$3:$R$89,"&gt;0")),SUMIFS('ALL DIALOGUES(E+T+RS+RV)'!$T$3:$T$89,'ALL DIALOGUES(E+T+RS+RV)'!$G$3:$G$89,$A348,'ALL DIALOGUES(E+T+RS+RV)'!$Q$3:$Q$89,$B348,'ALL DIALOGUES(E+T+RS+RV)'!$R$3:$R$89,"&gt;0"))</f>
        <v>0</v>
      </c>
    </row>
    <row r="349" spans="1:5" ht="31.5" x14ac:dyDescent="0.25">
      <c r="A349" s="472" t="s">
        <v>1042</v>
      </c>
      <c r="B349" s="321">
        <v>2</v>
      </c>
      <c r="C349" s="321" t="s">
        <v>1937</v>
      </c>
      <c r="D349" s="231" t="s">
        <v>134</v>
      </c>
      <c r="E349" s="321">
        <f>IFERROR(IF(VALUE(C349)=0,SUMIFS('ALL DIALOGUES(E+T+RS+RV)'!$T$3:$T$89,'ALL DIALOGUES(E+T+RS+RV)'!$G$3:$G$89,$A349,'ALL DIALOGUES(E+T+RS+RV)'!$Q$3:$Q$89,$B349,'ALL DIALOGUES(E+T+RS+RV)'!$R$3:$R$89,0),SUMIFS('ALL DIALOGUES(E+T+RS+RV)'!$T$3:$T$89,'ALL DIALOGUES(E+T+RS+RV)'!$G$3:$G$89,$A349,'ALL DIALOGUES(E+T+RS+RV)'!$Q$3:$Q$89,$B349,'ALL DIALOGUES(E+T+RS+RV)'!$R$3:$R$89,"&gt;0")),SUMIFS('ALL DIALOGUES(E+T+RS+RV)'!$T$3:$T$89,'ALL DIALOGUES(E+T+RS+RV)'!$G$3:$G$89,$A349,'ALL DIALOGUES(E+T+RS+RV)'!$Q$3:$Q$89,$B349,'ALL DIALOGUES(E+T+RS+RV)'!$R$3:$R$89,"&gt;0"))</f>
        <v>0</v>
      </c>
    </row>
    <row r="350" spans="1:5" ht="31.5" x14ac:dyDescent="0.25">
      <c r="A350" s="466" t="s">
        <v>997</v>
      </c>
      <c r="B350" s="321">
        <v>1</v>
      </c>
      <c r="C350" s="321">
        <v>0</v>
      </c>
      <c r="D350" s="231" t="s">
        <v>134</v>
      </c>
      <c r="E350" s="321">
        <f>IFERROR(IF(VALUE(C350)=0,SUMIFS('ALL DIALOGUES(E+T+RS+RV)'!$T$3:$T$89,'ALL DIALOGUES(E+T+RS+RV)'!$G$3:$G$89,$A350,'ALL DIALOGUES(E+T+RS+RV)'!$Q$3:$Q$89,$B350,'ALL DIALOGUES(E+T+RS+RV)'!$R$3:$R$89,0),SUMIFS('ALL DIALOGUES(E+T+RS+RV)'!$T$3:$T$89,'ALL DIALOGUES(E+T+RS+RV)'!$G$3:$G$89,$A350,'ALL DIALOGUES(E+T+RS+RV)'!$Q$3:$Q$89,$B350,'ALL DIALOGUES(E+T+RS+RV)'!$R$3:$R$89,"&gt;0")),SUMIFS('ALL DIALOGUES(E+T+RS+RV)'!$T$3:$T$89,'ALL DIALOGUES(E+T+RS+RV)'!$G$3:$G$89,$A350,'ALL DIALOGUES(E+T+RS+RV)'!$Q$3:$Q$89,$B350,'ALL DIALOGUES(E+T+RS+RV)'!$R$3:$R$89,"&gt;0"))</f>
        <v>0</v>
      </c>
    </row>
    <row r="351" spans="1:5" ht="31.5" x14ac:dyDescent="0.25">
      <c r="A351" s="466" t="s">
        <v>997</v>
      </c>
      <c r="B351" s="321">
        <v>1</v>
      </c>
      <c r="C351" s="321" t="s">
        <v>1937</v>
      </c>
      <c r="D351" s="231" t="s">
        <v>134</v>
      </c>
      <c r="E351" s="321">
        <f>IFERROR(IF(VALUE(C351)=0,SUMIFS('ALL DIALOGUES(E+T+RS+RV)'!$T$3:$T$89,'ALL DIALOGUES(E+T+RS+RV)'!$G$3:$G$89,$A351,'ALL DIALOGUES(E+T+RS+RV)'!$Q$3:$Q$89,$B351,'ALL DIALOGUES(E+T+RS+RV)'!$R$3:$R$89,0),SUMIFS('ALL DIALOGUES(E+T+RS+RV)'!$T$3:$T$89,'ALL DIALOGUES(E+T+RS+RV)'!$G$3:$G$89,$A351,'ALL DIALOGUES(E+T+RS+RV)'!$Q$3:$Q$89,$B351,'ALL DIALOGUES(E+T+RS+RV)'!$R$3:$R$89,"&gt;0")),SUMIFS('ALL DIALOGUES(E+T+RS+RV)'!$T$3:$T$89,'ALL DIALOGUES(E+T+RS+RV)'!$G$3:$G$89,$A351,'ALL DIALOGUES(E+T+RS+RV)'!$Q$3:$Q$89,$B351,'ALL DIALOGUES(E+T+RS+RV)'!$R$3:$R$89,"&gt;0"))</f>
        <v>0</v>
      </c>
    </row>
    <row r="352" spans="1:5" ht="31.5" x14ac:dyDescent="0.25">
      <c r="A352" s="466" t="s">
        <v>997</v>
      </c>
      <c r="B352" s="321">
        <v>2</v>
      </c>
      <c r="C352" s="321">
        <v>0</v>
      </c>
      <c r="D352" s="231" t="s">
        <v>134</v>
      </c>
      <c r="E352" s="321">
        <f>IFERROR(IF(VALUE(C352)=0,SUMIFS('ALL DIALOGUES(E+T+RS+RV)'!$T$3:$T$89,'ALL DIALOGUES(E+T+RS+RV)'!$G$3:$G$89,$A352,'ALL DIALOGUES(E+T+RS+RV)'!$Q$3:$Q$89,$B352,'ALL DIALOGUES(E+T+RS+RV)'!$R$3:$R$89,0),SUMIFS('ALL DIALOGUES(E+T+RS+RV)'!$T$3:$T$89,'ALL DIALOGUES(E+T+RS+RV)'!$G$3:$G$89,$A352,'ALL DIALOGUES(E+T+RS+RV)'!$Q$3:$Q$89,$B352,'ALL DIALOGUES(E+T+RS+RV)'!$R$3:$R$89,"&gt;0")),SUMIFS('ALL DIALOGUES(E+T+RS+RV)'!$T$3:$T$89,'ALL DIALOGUES(E+T+RS+RV)'!$G$3:$G$89,$A352,'ALL DIALOGUES(E+T+RS+RV)'!$Q$3:$Q$89,$B352,'ALL DIALOGUES(E+T+RS+RV)'!$R$3:$R$89,"&gt;0"))</f>
        <v>0</v>
      </c>
    </row>
    <row r="353" spans="1:5" ht="31.5" x14ac:dyDescent="0.25">
      <c r="A353" s="466" t="s">
        <v>1043</v>
      </c>
      <c r="B353" s="321">
        <v>1</v>
      </c>
      <c r="C353" s="321">
        <v>0</v>
      </c>
      <c r="D353" s="231" t="s">
        <v>134</v>
      </c>
      <c r="E353" s="321">
        <f>IFERROR(IF(VALUE(C353)=0,SUMIFS('ALL DIALOGUES(E+T+RS+RV)'!$T$3:$T$89,'ALL DIALOGUES(E+T+RS+RV)'!$G$3:$G$89,$A353,'ALL DIALOGUES(E+T+RS+RV)'!$Q$3:$Q$89,$B353,'ALL DIALOGUES(E+T+RS+RV)'!$R$3:$R$89,0),SUMIFS('ALL DIALOGUES(E+T+RS+RV)'!$T$3:$T$89,'ALL DIALOGUES(E+T+RS+RV)'!$G$3:$G$89,$A353,'ALL DIALOGUES(E+T+RS+RV)'!$Q$3:$Q$89,$B353,'ALL DIALOGUES(E+T+RS+RV)'!$R$3:$R$89,"&gt;0")),SUMIFS('ALL DIALOGUES(E+T+RS+RV)'!$T$3:$T$89,'ALL DIALOGUES(E+T+RS+RV)'!$G$3:$G$89,$A353,'ALL DIALOGUES(E+T+RS+RV)'!$Q$3:$Q$89,$B353,'ALL DIALOGUES(E+T+RS+RV)'!$R$3:$R$89,"&gt;0"))</f>
        <v>0</v>
      </c>
    </row>
    <row r="354" spans="1:5" ht="31.5" x14ac:dyDescent="0.25">
      <c r="A354" s="466" t="s">
        <v>1043</v>
      </c>
      <c r="B354" s="321">
        <v>1</v>
      </c>
      <c r="C354" s="321" t="s">
        <v>1937</v>
      </c>
      <c r="D354" s="231" t="s">
        <v>134</v>
      </c>
      <c r="E354" s="321">
        <f>IFERROR(IF(VALUE(C354)=0,SUMIFS('ALL DIALOGUES(E+T+RS+RV)'!$T$3:$T$89,'ALL DIALOGUES(E+T+RS+RV)'!$G$3:$G$89,$A354,'ALL DIALOGUES(E+T+RS+RV)'!$Q$3:$Q$89,$B354,'ALL DIALOGUES(E+T+RS+RV)'!$R$3:$R$89,0),SUMIFS('ALL DIALOGUES(E+T+RS+RV)'!$T$3:$T$89,'ALL DIALOGUES(E+T+RS+RV)'!$G$3:$G$89,$A354,'ALL DIALOGUES(E+T+RS+RV)'!$Q$3:$Q$89,$B354,'ALL DIALOGUES(E+T+RS+RV)'!$R$3:$R$89,"&gt;0")),SUMIFS('ALL DIALOGUES(E+T+RS+RV)'!$T$3:$T$89,'ALL DIALOGUES(E+T+RS+RV)'!$G$3:$G$89,$A354,'ALL DIALOGUES(E+T+RS+RV)'!$Q$3:$Q$89,$B354,'ALL DIALOGUES(E+T+RS+RV)'!$R$3:$R$89,"&gt;0"))</f>
        <v>0</v>
      </c>
    </row>
    <row r="355" spans="1:5" ht="31.5" x14ac:dyDescent="0.25">
      <c r="A355" s="466" t="s">
        <v>1043</v>
      </c>
      <c r="B355" s="321">
        <v>2</v>
      </c>
      <c r="C355" s="321">
        <v>0</v>
      </c>
      <c r="D355" s="231" t="s">
        <v>134</v>
      </c>
      <c r="E355" s="321">
        <f>IFERROR(IF(VALUE(C355)=0,SUMIFS('ALL DIALOGUES(E+T+RS+RV)'!$T$3:$T$89,'ALL DIALOGUES(E+T+RS+RV)'!$G$3:$G$89,$A355,'ALL DIALOGUES(E+T+RS+RV)'!$Q$3:$Q$89,$B355,'ALL DIALOGUES(E+T+RS+RV)'!$R$3:$R$89,0),SUMIFS('ALL DIALOGUES(E+T+RS+RV)'!$T$3:$T$89,'ALL DIALOGUES(E+T+RS+RV)'!$G$3:$G$89,$A355,'ALL DIALOGUES(E+T+RS+RV)'!$Q$3:$Q$89,$B355,'ALL DIALOGUES(E+T+RS+RV)'!$R$3:$R$89,"&gt;0")),SUMIFS('ALL DIALOGUES(E+T+RS+RV)'!$T$3:$T$89,'ALL DIALOGUES(E+T+RS+RV)'!$G$3:$G$89,$A355,'ALL DIALOGUES(E+T+RS+RV)'!$Q$3:$Q$89,$B355,'ALL DIALOGUES(E+T+RS+RV)'!$R$3:$R$89,"&gt;0"))</f>
        <v>0</v>
      </c>
    </row>
    <row r="356" spans="1:5" x14ac:dyDescent="0.25">
      <c r="A356" s="466" t="s">
        <v>1053</v>
      </c>
      <c r="B356" s="321">
        <v>1</v>
      </c>
      <c r="C356" s="321">
        <v>0</v>
      </c>
      <c r="D356" s="231" t="s">
        <v>133</v>
      </c>
      <c r="E356" s="321">
        <f>IFERROR(IF(VALUE(C356)=0,SUMIFS('ALL DIALOGUES(E+T+RS+RV)'!$T$3:$T$89,'ALL DIALOGUES(E+T+RS+RV)'!$G$3:$G$89,$A356,'ALL DIALOGUES(E+T+RS+RV)'!$Q$3:$Q$89,$B356,'ALL DIALOGUES(E+T+RS+RV)'!$R$3:$R$89,0),SUMIFS('ALL DIALOGUES(E+T+RS+RV)'!$T$3:$T$89,'ALL DIALOGUES(E+T+RS+RV)'!$G$3:$G$89,$A356,'ALL DIALOGUES(E+T+RS+RV)'!$Q$3:$Q$89,$B356,'ALL DIALOGUES(E+T+RS+RV)'!$R$3:$R$89,"&gt;0")),SUMIFS('ALL DIALOGUES(E+T+RS+RV)'!$T$3:$T$89,'ALL DIALOGUES(E+T+RS+RV)'!$G$3:$G$89,$A356,'ALL DIALOGUES(E+T+RS+RV)'!$Q$3:$Q$89,$B356,'ALL DIALOGUES(E+T+RS+RV)'!$R$3:$R$89,"&gt;0"))</f>
        <v>0</v>
      </c>
    </row>
    <row r="357" spans="1:5" x14ac:dyDescent="0.25">
      <c r="A357" s="466" t="s">
        <v>1053</v>
      </c>
      <c r="B357" s="321">
        <v>1</v>
      </c>
      <c r="C357" s="321" t="s">
        <v>1937</v>
      </c>
      <c r="D357" s="231" t="s">
        <v>133</v>
      </c>
      <c r="E357" s="321">
        <f>IFERROR(IF(VALUE(C357)=0,SUMIFS('ALL DIALOGUES(E+T+RS+RV)'!$T$3:$T$89,'ALL DIALOGUES(E+T+RS+RV)'!$G$3:$G$89,$A357,'ALL DIALOGUES(E+T+RS+RV)'!$Q$3:$Q$89,$B357,'ALL DIALOGUES(E+T+RS+RV)'!$R$3:$R$89,0),SUMIFS('ALL DIALOGUES(E+T+RS+RV)'!$T$3:$T$89,'ALL DIALOGUES(E+T+RS+RV)'!$G$3:$G$89,$A357,'ALL DIALOGUES(E+T+RS+RV)'!$Q$3:$Q$89,$B357,'ALL DIALOGUES(E+T+RS+RV)'!$R$3:$R$89,"&gt;0")),SUMIFS('ALL DIALOGUES(E+T+RS+RV)'!$T$3:$T$89,'ALL DIALOGUES(E+T+RS+RV)'!$G$3:$G$89,$A357,'ALL DIALOGUES(E+T+RS+RV)'!$Q$3:$Q$89,$B357,'ALL DIALOGUES(E+T+RS+RV)'!$R$3:$R$89,"&gt;0"))</f>
        <v>0</v>
      </c>
    </row>
    <row r="358" spans="1:5" ht="31.5" x14ac:dyDescent="0.25">
      <c r="A358" s="318" t="s">
        <v>458</v>
      </c>
      <c r="B358" s="321">
        <v>1</v>
      </c>
      <c r="C358" s="321">
        <v>0</v>
      </c>
      <c r="D358" s="231" t="s">
        <v>134</v>
      </c>
      <c r="E358" s="321">
        <f>IFERROR(IF(VALUE(C358)=0,SUMIFS('ALL DIALOGUES(E+T+RS+RV)'!$T$3:$T$89,'ALL DIALOGUES(E+T+RS+RV)'!$G$3:$G$89,$A358,'ALL DIALOGUES(E+T+RS+RV)'!$Q$3:$Q$89,$B358,'ALL DIALOGUES(E+T+RS+RV)'!$R$3:$R$89,0),SUMIFS('ALL DIALOGUES(E+T+RS+RV)'!$T$3:$T$89,'ALL DIALOGUES(E+T+RS+RV)'!$G$3:$G$89,$A358,'ALL DIALOGUES(E+T+RS+RV)'!$Q$3:$Q$89,$B358,'ALL DIALOGUES(E+T+RS+RV)'!$R$3:$R$89,"&gt;0")),SUMIFS('ALL DIALOGUES(E+T+RS+RV)'!$T$3:$T$89,'ALL DIALOGUES(E+T+RS+RV)'!$G$3:$G$89,$A358,'ALL DIALOGUES(E+T+RS+RV)'!$Q$3:$Q$89,$B358,'ALL DIALOGUES(E+T+RS+RV)'!$R$3:$R$89,"&gt;0"))</f>
        <v>0</v>
      </c>
    </row>
    <row r="359" spans="1:5" ht="31.5" x14ac:dyDescent="0.25">
      <c r="A359" s="318" t="s">
        <v>458</v>
      </c>
      <c r="B359" s="321">
        <v>1</v>
      </c>
      <c r="C359" s="321" t="s">
        <v>1937</v>
      </c>
      <c r="D359" s="231" t="s">
        <v>134</v>
      </c>
      <c r="E359" s="321">
        <f>IFERROR(IF(VALUE(C359)=0,SUMIFS('ALL DIALOGUES(E+T+RS+RV)'!$T$3:$T$89,'ALL DIALOGUES(E+T+RS+RV)'!$G$3:$G$89,$A359,'ALL DIALOGUES(E+T+RS+RV)'!$Q$3:$Q$89,$B359,'ALL DIALOGUES(E+T+RS+RV)'!$R$3:$R$89,0),SUMIFS('ALL DIALOGUES(E+T+RS+RV)'!$T$3:$T$89,'ALL DIALOGUES(E+T+RS+RV)'!$G$3:$G$89,$A359,'ALL DIALOGUES(E+T+RS+RV)'!$Q$3:$Q$89,$B359,'ALL DIALOGUES(E+T+RS+RV)'!$R$3:$R$89,"&gt;0")),SUMIFS('ALL DIALOGUES(E+T+RS+RV)'!$T$3:$T$89,'ALL DIALOGUES(E+T+RS+RV)'!$G$3:$G$89,$A359,'ALL DIALOGUES(E+T+RS+RV)'!$Q$3:$Q$89,$B359,'ALL DIALOGUES(E+T+RS+RV)'!$R$3:$R$89,"&gt;0"))</f>
        <v>0</v>
      </c>
    </row>
    <row r="360" spans="1:5" ht="31.5" x14ac:dyDescent="0.25">
      <c r="A360" s="318" t="s">
        <v>458</v>
      </c>
      <c r="B360" s="321">
        <v>2</v>
      </c>
      <c r="C360" s="321">
        <v>0</v>
      </c>
      <c r="D360" s="231" t="s">
        <v>134</v>
      </c>
      <c r="E360" s="321">
        <f>IFERROR(IF(VALUE(C360)=0,SUMIFS('ALL DIALOGUES(E+T+RS+RV)'!$T$3:$T$89,'ALL DIALOGUES(E+T+RS+RV)'!$G$3:$G$89,$A360,'ALL DIALOGUES(E+T+RS+RV)'!$Q$3:$Q$89,$B360,'ALL DIALOGUES(E+T+RS+RV)'!$R$3:$R$89,0),SUMIFS('ALL DIALOGUES(E+T+RS+RV)'!$T$3:$T$89,'ALL DIALOGUES(E+T+RS+RV)'!$G$3:$G$89,$A360,'ALL DIALOGUES(E+T+RS+RV)'!$Q$3:$Q$89,$B360,'ALL DIALOGUES(E+T+RS+RV)'!$R$3:$R$89,"&gt;0")),SUMIFS('ALL DIALOGUES(E+T+RS+RV)'!$T$3:$T$89,'ALL DIALOGUES(E+T+RS+RV)'!$G$3:$G$89,$A360,'ALL DIALOGUES(E+T+RS+RV)'!$Q$3:$Q$89,$B360,'ALL DIALOGUES(E+T+RS+RV)'!$R$3:$R$89,"&gt;0"))</f>
        <v>0</v>
      </c>
    </row>
    <row r="361" spans="1:5" ht="31.5" x14ac:dyDescent="0.25">
      <c r="A361" s="318" t="s">
        <v>458</v>
      </c>
      <c r="B361" s="321">
        <v>2</v>
      </c>
      <c r="C361" s="321" t="s">
        <v>1937</v>
      </c>
      <c r="D361" s="231" t="s">
        <v>134</v>
      </c>
      <c r="E361" s="321">
        <f>IFERROR(IF(VALUE(C361)=0,SUMIFS('ALL DIALOGUES(E+T+RS+RV)'!$T$3:$T$89,'ALL DIALOGUES(E+T+RS+RV)'!$G$3:$G$89,$A361,'ALL DIALOGUES(E+T+RS+RV)'!$Q$3:$Q$89,$B361,'ALL DIALOGUES(E+T+RS+RV)'!$R$3:$R$89,0),SUMIFS('ALL DIALOGUES(E+T+RS+RV)'!$T$3:$T$89,'ALL DIALOGUES(E+T+RS+RV)'!$G$3:$G$89,$A361,'ALL DIALOGUES(E+T+RS+RV)'!$Q$3:$Q$89,$B361,'ALL DIALOGUES(E+T+RS+RV)'!$R$3:$R$89,"&gt;0")),SUMIFS('ALL DIALOGUES(E+T+RS+RV)'!$T$3:$T$89,'ALL DIALOGUES(E+T+RS+RV)'!$G$3:$G$89,$A361,'ALL DIALOGUES(E+T+RS+RV)'!$Q$3:$Q$89,$B361,'ALL DIALOGUES(E+T+RS+RV)'!$R$3:$R$89,"&gt;0"))</f>
        <v>0</v>
      </c>
    </row>
    <row r="362" spans="1:5" ht="31.5" x14ac:dyDescent="0.25">
      <c r="A362" s="318" t="s">
        <v>458</v>
      </c>
      <c r="B362" s="321">
        <v>3</v>
      </c>
      <c r="C362" s="321">
        <v>0</v>
      </c>
      <c r="D362" s="231" t="s">
        <v>134</v>
      </c>
      <c r="E362" s="321">
        <f>IFERROR(IF(VALUE(C362)=0,SUMIFS('ALL DIALOGUES(E+T+RS+RV)'!$T$3:$T$89,'ALL DIALOGUES(E+T+RS+RV)'!$G$3:$G$89,$A362,'ALL DIALOGUES(E+T+RS+RV)'!$Q$3:$Q$89,$B362,'ALL DIALOGUES(E+T+RS+RV)'!$R$3:$R$89,0),SUMIFS('ALL DIALOGUES(E+T+RS+RV)'!$T$3:$T$89,'ALL DIALOGUES(E+T+RS+RV)'!$G$3:$G$89,$A362,'ALL DIALOGUES(E+T+RS+RV)'!$Q$3:$Q$89,$B362,'ALL DIALOGUES(E+T+RS+RV)'!$R$3:$R$89,"&gt;0")),SUMIFS('ALL DIALOGUES(E+T+RS+RV)'!$T$3:$T$89,'ALL DIALOGUES(E+T+RS+RV)'!$G$3:$G$89,$A362,'ALL DIALOGUES(E+T+RS+RV)'!$Q$3:$Q$89,$B362,'ALL DIALOGUES(E+T+RS+RV)'!$R$3:$R$89,"&gt;0"))</f>
        <v>0</v>
      </c>
    </row>
    <row r="363" spans="1:5" ht="32.25" thickBot="1" x14ac:dyDescent="0.3">
      <c r="A363" s="365" t="s">
        <v>458</v>
      </c>
      <c r="B363" s="349">
        <v>3</v>
      </c>
      <c r="C363" s="349" t="s">
        <v>1937</v>
      </c>
      <c r="D363" s="342" t="s">
        <v>134</v>
      </c>
      <c r="E363" s="349">
        <f>IFERROR(IF(VALUE(C363)=0,SUMIFS('ALL DIALOGUES(E+T+RS+RV)'!$T$3:$T$89,'ALL DIALOGUES(E+T+RS+RV)'!$G$3:$G$89,$A363,'ALL DIALOGUES(E+T+RS+RV)'!$Q$3:$Q$89,$B363,'ALL DIALOGUES(E+T+RS+RV)'!$R$3:$R$89,0),SUMIFS('ALL DIALOGUES(E+T+RS+RV)'!$T$3:$T$89,'ALL DIALOGUES(E+T+RS+RV)'!$G$3:$G$89,$A363,'ALL DIALOGUES(E+T+RS+RV)'!$Q$3:$Q$89,$B363,'ALL DIALOGUES(E+T+RS+RV)'!$R$3:$R$89,"&gt;0")),SUMIFS('ALL DIALOGUES(E+T+RS+RV)'!$T$3:$T$89,'ALL DIALOGUES(E+T+RS+RV)'!$G$3:$G$89,$A363,'ALL DIALOGUES(E+T+RS+RV)'!$Q$3:$Q$89,$B363,'ALL DIALOGUES(E+T+RS+RV)'!$R$3:$R$89,"&gt;0"))</f>
        <v>0</v>
      </c>
    </row>
    <row r="364" spans="1:5" ht="31.5" x14ac:dyDescent="0.25">
      <c r="A364" s="311" t="s">
        <v>458</v>
      </c>
      <c r="B364" s="351">
        <v>4</v>
      </c>
      <c r="C364" s="351">
        <v>0</v>
      </c>
      <c r="D364" s="249" t="s">
        <v>134</v>
      </c>
      <c r="E364" s="351">
        <f>IFERROR(IF(VALUE(C364)=0,SUMIFS('ALL DIALOGUES(E+T+RS+RV)'!$T$3:$T$89,'ALL DIALOGUES(E+T+RS+RV)'!$G$3:$G$89,$A364,'ALL DIALOGUES(E+T+RS+RV)'!$Q$3:$Q$89,$B364,'ALL DIALOGUES(E+T+RS+RV)'!$R$3:$R$89,0),SUMIFS('ALL DIALOGUES(E+T+RS+RV)'!$T$3:$T$89,'ALL DIALOGUES(E+T+RS+RV)'!$G$3:$G$89,$A364,'ALL DIALOGUES(E+T+RS+RV)'!$Q$3:$Q$89,$B364,'ALL DIALOGUES(E+T+RS+RV)'!$R$3:$R$89,"&gt;0")),SUMIFS('ALL DIALOGUES(E+T+RS+RV)'!$T$3:$T$89,'ALL DIALOGUES(E+T+RS+RV)'!$G$3:$G$89,$A364,'ALL DIALOGUES(E+T+RS+RV)'!$Q$3:$Q$89,$B364,'ALL DIALOGUES(E+T+RS+RV)'!$R$3:$R$89,"&gt;0"))</f>
        <v>0</v>
      </c>
    </row>
    <row r="365" spans="1:5" ht="31.5" x14ac:dyDescent="0.25">
      <c r="A365" s="318" t="s">
        <v>458</v>
      </c>
      <c r="B365" s="321">
        <v>4</v>
      </c>
      <c r="C365" s="321" t="s">
        <v>1937</v>
      </c>
      <c r="D365" s="224" t="s">
        <v>134</v>
      </c>
      <c r="E365" s="321">
        <f>IFERROR(IF(VALUE(C365)=0,SUMIFS('ALL DIALOGUES(E+T+RS+RV)'!$T$3:$T$89,'ALL DIALOGUES(E+T+RS+RV)'!$G$3:$G$89,$A365,'ALL DIALOGUES(E+T+RS+RV)'!$Q$3:$Q$89,$B365,'ALL DIALOGUES(E+T+RS+RV)'!$R$3:$R$89,0),SUMIFS('ALL DIALOGUES(E+T+RS+RV)'!$T$3:$T$89,'ALL DIALOGUES(E+T+RS+RV)'!$G$3:$G$89,$A365,'ALL DIALOGUES(E+T+RS+RV)'!$Q$3:$Q$89,$B365,'ALL DIALOGUES(E+T+RS+RV)'!$R$3:$R$89,"&gt;0")),SUMIFS('ALL DIALOGUES(E+T+RS+RV)'!$T$3:$T$89,'ALL DIALOGUES(E+T+RS+RV)'!$G$3:$G$89,$A365,'ALL DIALOGUES(E+T+RS+RV)'!$Q$3:$Q$89,$B365,'ALL DIALOGUES(E+T+RS+RV)'!$R$3:$R$89,"&gt;0"))</f>
        <v>0</v>
      </c>
    </row>
    <row r="366" spans="1:5" ht="32.25" thickBot="1" x14ac:dyDescent="0.3">
      <c r="A366" s="344" t="s">
        <v>460</v>
      </c>
      <c r="B366" s="416">
        <v>1</v>
      </c>
      <c r="C366" s="416">
        <v>0</v>
      </c>
      <c r="D366" s="417" t="s">
        <v>134</v>
      </c>
      <c r="E366" s="416">
        <f>IFERROR(IF(VALUE(C366)=0,SUMIFS('ALL DIALOGUES(E+T+RS+RV)'!$T$3:$T$89,'ALL DIALOGUES(E+T+RS+RV)'!$G$3:$G$89,$A366,'ALL DIALOGUES(E+T+RS+RV)'!$Q$3:$Q$89,$B366,'ALL DIALOGUES(E+T+RS+RV)'!$R$3:$R$89,0),SUMIFS('ALL DIALOGUES(E+T+RS+RV)'!$T$3:$T$89,'ALL DIALOGUES(E+T+RS+RV)'!$G$3:$G$89,$A366,'ALL DIALOGUES(E+T+RS+RV)'!$Q$3:$Q$89,$B366,'ALL DIALOGUES(E+T+RS+RV)'!$R$3:$R$89,"&gt;0")),SUMIFS('ALL DIALOGUES(E+T+RS+RV)'!$T$3:$T$89,'ALL DIALOGUES(E+T+RS+RV)'!$G$3:$G$89,$A366,'ALL DIALOGUES(E+T+RS+RV)'!$Q$3:$Q$89,$B366,'ALL DIALOGUES(E+T+RS+RV)'!$R$3:$R$89,"&gt;0"))</f>
        <v>0</v>
      </c>
    </row>
    <row r="367" spans="1:5" ht="31.5" x14ac:dyDescent="0.25">
      <c r="A367" s="311" t="s">
        <v>460</v>
      </c>
      <c r="B367" s="351">
        <v>1</v>
      </c>
      <c r="C367" s="351" t="s">
        <v>1937</v>
      </c>
      <c r="D367" s="249" t="s">
        <v>134</v>
      </c>
      <c r="E367" s="351">
        <f>IFERROR(IF(VALUE(C367)=0,SUMIFS('ALL DIALOGUES(E+T+RS+RV)'!$T$3:$T$89,'ALL DIALOGUES(E+T+RS+RV)'!$G$3:$G$89,$A367,'ALL DIALOGUES(E+T+RS+RV)'!$Q$3:$Q$89,$B367,'ALL DIALOGUES(E+T+RS+RV)'!$R$3:$R$89,0),SUMIFS('ALL DIALOGUES(E+T+RS+RV)'!$T$3:$T$89,'ALL DIALOGUES(E+T+RS+RV)'!$G$3:$G$89,$A367,'ALL DIALOGUES(E+T+RS+RV)'!$Q$3:$Q$89,$B367,'ALL DIALOGUES(E+T+RS+RV)'!$R$3:$R$89,"&gt;0")),SUMIFS('ALL DIALOGUES(E+T+RS+RV)'!$T$3:$T$89,'ALL DIALOGUES(E+T+RS+RV)'!$G$3:$G$89,$A367,'ALL DIALOGUES(E+T+RS+RV)'!$Q$3:$Q$89,$B367,'ALL DIALOGUES(E+T+RS+RV)'!$R$3:$R$89,"&gt;0"))</f>
        <v>0</v>
      </c>
    </row>
    <row r="368" spans="1:5" ht="31.5" x14ac:dyDescent="0.25">
      <c r="A368" s="318" t="s">
        <v>460</v>
      </c>
      <c r="B368" s="321">
        <v>2</v>
      </c>
      <c r="C368" s="321">
        <v>0</v>
      </c>
      <c r="D368" s="224" t="s">
        <v>134</v>
      </c>
      <c r="E368" s="321">
        <f>IFERROR(IF(VALUE(C368)=0,SUMIFS('ALL DIALOGUES(E+T+RS+RV)'!$T$3:$T$89,'ALL DIALOGUES(E+T+RS+RV)'!$G$3:$G$89,$A368,'ALL DIALOGUES(E+T+RS+RV)'!$Q$3:$Q$89,$B368,'ALL DIALOGUES(E+T+RS+RV)'!$R$3:$R$89,0),SUMIFS('ALL DIALOGUES(E+T+RS+RV)'!$T$3:$T$89,'ALL DIALOGUES(E+T+RS+RV)'!$G$3:$G$89,$A368,'ALL DIALOGUES(E+T+RS+RV)'!$Q$3:$Q$89,$B368,'ALL DIALOGUES(E+T+RS+RV)'!$R$3:$R$89,"&gt;0")),SUMIFS('ALL DIALOGUES(E+T+RS+RV)'!$T$3:$T$89,'ALL DIALOGUES(E+T+RS+RV)'!$G$3:$G$89,$A368,'ALL DIALOGUES(E+T+RS+RV)'!$Q$3:$Q$89,$B368,'ALL DIALOGUES(E+T+RS+RV)'!$R$3:$R$89,"&gt;0"))</f>
        <v>0</v>
      </c>
    </row>
    <row r="369" spans="1:5" ht="32.25" thickBot="1" x14ac:dyDescent="0.3">
      <c r="A369" s="344" t="s">
        <v>460</v>
      </c>
      <c r="B369" s="416">
        <v>2</v>
      </c>
      <c r="C369" s="416" t="s">
        <v>1937</v>
      </c>
      <c r="D369" s="417" t="s">
        <v>134</v>
      </c>
      <c r="E369" s="416">
        <f>IFERROR(IF(VALUE(C369)=0,SUMIFS('ALL DIALOGUES(E+T+RS+RV)'!$T$3:$T$89,'ALL DIALOGUES(E+T+RS+RV)'!$G$3:$G$89,$A369,'ALL DIALOGUES(E+T+RS+RV)'!$Q$3:$Q$89,$B369,'ALL DIALOGUES(E+T+RS+RV)'!$R$3:$R$89,0),SUMIFS('ALL DIALOGUES(E+T+RS+RV)'!$T$3:$T$89,'ALL DIALOGUES(E+T+RS+RV)'!$G$3:$G$89,$A369,'ALL DIALOGUES(E+T+RS+RV)'!$Q$3:$Q$89,$B369,'ALL DIALOGUES(E+T+RS+RV)'!$R$3:$R$89,"&gt;0")),SUMIFS('ALL DIALOGUES(E+T+RS+RV)'!$T$3:$T$89,'ALL DIALOGUES(E+T+RS+RV)'!$G$3:$G$89,$A369,'ALL DIALOGUES(E+T+RS+RV)'!$Q$3:$Q$89,$B369,'ALL DIALOGUES(E+T+RS+RV)'!$R$3:$R$89,"&gt;0"))</f>
        <v>0</v>
      </c>
    </row>
    <row r="370" spans="1:5" ht="31.5" x14ac:dyDescent="0.25">
      <c r="A370" s="311" t="s">
        <v>460</v>
      </c>
      <c r="B370" s="351">
        <v>3</v>
      </c>
      <c r="C370" s="351">
        <v>0</v>
      </c>
      <c r="D370" s="249" t="s">
        <v>134</v>
      </c>
      <c r="E370" s="351">
        <f>IFERROR(IF(VALUE(C370)=0,SUMIFS('ALL DIALOGUES(E+T+RS+RV)'!$T$3:$T$89,'ALL DIALOGUES(E+T+RS+RV)'!$G$3:$G$89,$A370,'ALL DIALOGUES(E+T+RS+RV)'!$Q$3:$Q$89,$B370,'ALL DIALOGUES(E+T+RS+RV)'!$R$3:$R$89,0),SUMIFS('ALL DIALOGUES(E+T+RS+RV)'!$T$3:$T$89,'ALL DIALOGUES(E+T+RS+RV)'!$G$3:$G$89,$A370,'ALL DIALOGUES(E+T+RS+RV)'!$Q$3:$Q$89,$B370,'ALL DIALOGUES(E+T+RS+RV)'!$R$3:$R$89,"&gt;0")),SUMIFS('ALL DIALOGUES(E+T+RS+RV)'!$T$3:$T$89,'ALL DIALOGUES(E+T+RS+RV)'!$G$3:$G$89,$A370,'ALL DIALOGUES(E+T+RS+RV)'!$Q$3:$Q$89,$B370,'ALL DIALOGUES(E+T+RS+RV)'!$R$3:$R$89,"&gt;0"))</f>
        <v>0</v>
      </c>
    </row>
    <row r="371" spans="1:5" ht="32.25" thickBot="1" x14ac:dyDescent="0.3">
      <c r="A371" s="318" t="s">
        <v>460</v>
      </c>
      <c r="B371" s="321">
        <v>3</v>
      </c>
      <c r="C371" s="321" t="s">
        <v>1937</v>
      </c>
      <c r="D371" s="224" t="s">
        <v>134</v>
      </c>
      <c r="E371" s="321">
        <f>IFERROR(IF(VALUE(C371)=0,SUMIFS('ALL DIALOGUES(E+T+RS+RV)'!$T$3:$T$89,'ALL DIALOGUES(E+T+RS+RV)'!$G$3:$G$89,$A371,'ALL DIALOGUES(E+T+RS+RV)'!$Q$3:$Q$89,$B371,'ALL DIALOGUES(E+T+RS+RV)'!$R$3:$R$89,0),SUMIFS('ALL DIALOGUES(E+T+RS+RV)'!$T$3:$T$89,'ALL DIALOGUES(E+T+RS+RV)'!$G$3:$G$89,$A371,'ALL DIALOGUES(E+T+RS+RV)'!$Q$3:$Q$89,$B371,'ALL DIALOGUES(E+T+RS+RV)'!$R$3:$R$89,"&gt;0")),SUMIFS('ALL DIALOGUES(E+T+RS+RV)'!$T$3:$T$89,'ALL DIALOGUES(E+T+RS+RV)'!$G$3:$G$89,$A371,'ALL DIALOGUES(E+T+RS+RV)'!$Q$3:$Q$89,$B371,'ALL DIALOGUES(E+T+RS+RV)'!$R$3:$R$89,"&gt;0"))</f>
        <v>0</v>
      </c>
    </row>
    <row r="372" spans="1:5" ht="31.5" x14ac:dyDescent="0.25">
      <c r="A372" s="311" t="s">
        <v>460</v>
      </c>
      <c r="B372" s="314">
        <v>4</v>
      </c>
      <c r="C372" s="314">
        <v>0</v>
      </c>
      <c r="D372" s="249" t="s">
        <v>134</v>
      </c>
      <c r="E372" s="314">
        <f>IFERROR(IF(VALUE(C372)=0,SUMIFS('ALL DIALOGUES(E+T+RS+RV)'!$T$3:$T$89,'ALL DIALOGUES(E+T+RS+RV)'!$G$3:$G$89,$A372,'ALL DIALOGUES(E+T+RS+RV)'!$Q$3:$Q$89,$B372,'ALL DIALOGUES(E+T+RS+RV)'!$R$3:$R$89,0),SUMIFS('ALL DIALOGUES(E+T+RS+RV)'!$T$3:$T$89,'ALL DIALOGUES(E+T+RS+RV)'!$G$3:$G$89,$A372,'ALL DIALOGUES(E+T+RS+RV)'!$Q$3:$Q$89,$B372,'ALL DIALOGUES(E+T+RS+RV)'!$R$3:$R$89,"&gt;0")),SUMIFS('ALL DIALOGUES(E+T+RS+RV)'!$T$3:$T$89,'ALL DIALOGUES(E+T+RS+RV)'!$G$3:$G$89,$A372,'ALL DIALOGUES(E+T+RS+RV)'!$Q$3:$Q$89,$B372,'ALL DIALOGUES(E+T+RS+RV)'!$R$3:$R$89,"&gt;0"))</f>
        <v>0</v>
      </c>
    </row>
    <row r="373" spans="1:5" ht="31.5" x14ac:dyDescent="0.25">
      <c r="A373" s="318" t="s">
        <v>460</v>
      </c>
      <c r="B373" s="321">
        <v>4</v>
      </c>
      <c r="C373" s="321" t="s">
        <v>1937</v>
      </c>
      <c r="D373" s="231" t="s">
        <v>134</v>
      </c>
      <c r="E373" s="321">
        <f>IFERROR(IF(VALUE(C373)=0,SUMIFS('ALL DIALOGUES(E+T+RS+RV)'!$T$3:$T$89,'ALL DIALOGUES(E+T+RS+RV)'!$G$3:$G$89,$A373,'ALL DIALOGUES(E+T+RS+RV)'!$Q$3:$Q$89,$B373,'ALL DIALOGUES(E+T+RS+RV)'!$R$3:$R$89,0),SUMIFS('ALL DIALOGUES(E+T+RS+RV)'!$T$3:$T$89,'ALL DIALOGUES(E+T+RS+RV)'!$G$3:$G$89,$A373,'ALL DIALOGUES(E+T+RS+RV)'!$Q$3:$Q$89,$B373,'ALL DIALOGUES(E+T+RS+RV)'!$R$3:$R$89,"&gt;0")),SUMIFS('ALL DIALOGUES(E+T+RS+RV)'!$T$3:$T$89,'ALL DIALOGUES(E+T+RS+RV)'!$G$3:$G$89,$A373,'ALL DIALOGUES(E+T+RS+RV)'!$Q$3:$Q$89,$B373,'ALL DIALOGUES(E+T+RS+RV)'!$R$3:$R$89,"&gt;0"))</f>
        <v>0</v>
      </c>
    </row>
    <row r="374" spans="1:5" x14ac:dyDescent="0.25">
      <c r="A374" s="466" t="s">
        <v>1057</v>
      </c>
      <c r="B374" s="321">
        <v>1</v>
      </c>
      <c r="C374" s="321">
        <v>0</v>
      </c>
      <c r="D374" s="231" t="s">
        <v>133</v>
      </c>
      <c r="E374" s="321">
        <f>IFERROR(IF(VALUE(C374)=0,SUMIFS('ALL DIALOGUES(E+T+RS+RV)'!$T$3:$T$89,'ALL DIALOGUES(E+T+RS+RV)'!$G$3:$G$89,$A374,'ALL DIALOGUES(E+T+RS+RV)'!$Q$3:$Q$89,$B374,'ALL DIALOGUES(E+T+RS+RV)'!$R$3:$R$89,0),SUMIFS('ALL DIALOGUES(E+T+RS+RV)'!$T$3:$T$89,'ALL DIALOGUES(E+T+RS+RV)'!$G$3:$G$89,$A374,'ALL DIALOGUES(E+T+RS+RV)'!$Q$3:$Q$89,$B374,'ALL DIALOGUES(E+T+RS+RV)'!$R$3:$R$89,"&gt;0")),SUMIFS('ALL DIALOGUES(E+T+RS+RV)'!$T$3:$T$89,'ALL DIALOGUES(E+T+RS+RV)'!$G$3:$G$89,$A374,'ALL DIALOGUES(E+T+RS+RV)'!$Q$3:$Q$89,$B374,'ALL DIALOGUES(E+T+RS+RV)'!$R$3:$R$89,"&gt;0"))</f>
        <v>0</v>
      </c>
    </row>
    <row r="375" spans="1:5" x14ac:dyDescent="0.25">
      <c r="A375" s="466" t="s">
        <v>1057</v>
      </c>
      <c r="B375" s="321">
        <v>1</v>
      </c>
      <c r="C375" s="321" t="s">
        <v>1937</v>
      </c>
      <c r="D375" s="231" t="s">
        <v>133</v>
      </c>
      <c r="E375" s="321">
        <f>IFERROR(IF(VALUE(C375)=0,SUMIFS('ALL DIALOGUES(E+T+RS+RV)'!$T$3:$T$89,'ALL DIALOGUES(E+T+RS+RV)'!$G$3:$G$89,$A375,'ALL DIALOGUES(E+T+RS+RV)'!$Q$3:$Q$89,$B375,'ALL DIALOGUES(E+T+RS+RV)'!$R$3:$R$89,0),SUMIFS('ALL DIALOGUES(E+T+RS+RV)'!$T$3:$T$89,'ALL DIALOGUES(E+T+RS+RV)'!$G$3:$G$89,$A375,'ALL DIALOGUES(E+T+RS+RV)'!$Q$3:$Q$89,$B375,'ALL DIALOGUES(E+T+RS+RV)'!$R$3:$R$89,"&gt;0")),SUMIFS('ALL DIALOGUES(E+T+RS+RV)'!$T$3:$T$89,'ALL DIALOGUES(E+T+RS+RV)'!$G$3:$G$89,$A375,'ALL DIALOGUES(E+T+RS+RV)'!$Q$3:$Q$89,$B375,'ALL DIALOGUES(E+T+RS+RV)'!$R$3:$R$89,"&gt;0"))</f>
        <v>0</v>
      </c>
    </row>
    <row r="376" spans="1:5" ht="31.5" x14ac:dyDescent="0.25">
      <c r="A376" s="318" t="s">
        <v>461</v>
      </c>
      <c r="B376" s="321">
        <v>1</v>
      </c>
      <c r="C376" s="321">
        <v>0</v>
      </c>
      <c r="D376" s="231" t="s">
        <v>134</v>
      </c>
      <c r="E376" s="321">
        <f>IFERROR(IF(VALUE(C376)=0,SUMIFS('ALL DIALOGUES(E+T+RS+RV)'!$T$3:$T$89,'ALL DIALOGUES(E+T+RS+RV)'!$G$3:$G$89,$A376,'ALL DIALOGUES(E+T+RS+RV)'!$Q$3:$Q$89,$B376,'ALL DIALOGUES(E+T+RS+RV)'!$R$3:$R$89,0),SUMIFS('ALL DIALOGUES(E+T+RS+RV)'!$T$3:$T$89,'ALL DIALOGUES(E+T+RS+RV)'!$G$3:$G$89,$A376,'ALL DIALOGUES(E+T+RS+RV)'!$Q$3:$Q$89,$B376,'ALL DIALOGUES(E+T+RS+RV)'!$R$3:$R$89,"&gt;0")),SUMIFS('ALL DIALOGUES(E+T+RS+RV)'!$T$3:$T$89,'ALL DIALOGUES(E+T+RS+RV)'!$G$3:$G$89,$A376,'ALL DIALOGUES(E+T+RS+RV)'!$Q$3:$Q$89,$B376,'ALL DIALOGUES(E+T+RS+RV)'!$R$3:$R$89,"&gt;0"))</f>
        <v>0</v>
      </c>
    </row>
    <row r="377" spans="1:5" ht="31.5" x14ac:dyDescent="0.25">
      <c r="A377" s="318" t="s">
        <v>461</v>
      </c>
      <c r="B377" s="321">
        <v>1</v>
      </c>
      <c r="C377" s="321" t="s">
        <v>1937</v>
      </c>
      <c r="D377" s="231" t="s">
        <v>134</v>
      </c>
      <c r="E377" s="321">
        <f>IFERROR(IF(VALUE(C377)=0,SUMIFS('ALL DIALOGUES(E+T+RS+RV)'!$T$3:$T$89,'ALL DIALOGUES(E+T+RS+RV)'!$G$3:$G$89,$A377,'ALL DIALOGUES(E+T+RS+RV)'!$Q$3:$Q$89,$B377,'ALL DIALOGUES(E+T+RS+RV)'!$R$3:$R$89,0),SUMIFS('ALL DIALOGUES(E+T+RS+RV)'!$T$3:$T$89,'ALL DIALOGUES(E+T+RS+RV)'!$G$3:$G$89,$A377,'ALL DIALOGUES(E+T+RS+RV)'!$Q$3:$Q$89,$B377,'ALL DIALOGUES(E+T+RS+RV)'!$R$3:$R$89,"&gt;0")),SUMIFS('ALL DIALOGUES(E+T+RS+RV)'!$T$3:$T$89,'ALL DIALOGUES(E+T+RS+RV)'!$G$3:$G$89,$A377,'ALL DIALOGUES(E+T+RS+RV)'!$Q$3:$Q$89,$B377,'ALL DIALOGUES(E+T+RS+RV)'!$R$3:$R$89,"&gt;0"))</f>
        <v>0</v>
      </c>
    </row>
    <row r="378" spans="1:5" x14ac:dyDescent="0.25">
      <c r="A378" s="466" t="s">
        <v>1058</v>
      </c>
      <c r="B378" s="321">
        <v>1</v>
      </c>
      <c r="C378" s="321">
        <v>0</v>
      </c>
      <c r="D378" s="231" t="s">
        <v>133</v>
      </c>
      <c r="E378" s="321">
        <f>IFERROR(IF(VALUE(C378)=0,SUMIFS('ALL DIALOGUES(E+T+RS+RV)'!$T$3:$T$89,'ALL DIALOGUES(E+T+RS+RV)'!$G$3:$G$89,$A378,'ALL DIALOGUES(E+T+RS+RV)'!$Q$3:$Q$89,$B378,'ALL DIALOGUES(E+T+RS+RV)'!$R$3:$R$89,0),SUMIFS('ALL DIALOGUES(E+T+RS+RV)'!$T$3:$T$89,'ALL DIALOGUES(E+T+RS+RV)'!$G$3:$G$89,$A378,'ALL DIALOGUES(E+T+RS+RV)'!$Q$3:$Q$89,$B378,'ALL DIALOGUES(E+T+RS+RV)'!$R$3:$R$89,"&gt;0")),SUMIFS('ALL DIALOGUES(E+T+RS+RV)'!$T$3:$T$89,'ALL DIALOGUES(E+T+RS+RV)'!$G$3:$G$89,$A378,'ALL DIALOGUES(E+T+RS+RV)'!$Q$3:$Q$89,$B378,'ALL DIALOGUES(E+T+RS+RV)'!$R$3:$R$89,"&gt;0"))</f>
        <v>0</v>
      </c>
    </row>
    <row r="379" spans="1:5" x14ac:dyDescent="0.25">
      <c r="A379" s="466" t="s">
        <v>1058</v>
      </c>
      <c r="B379" s="321">
        <v>1</v>
      </c>
      <c r="C379" s="321" t="s">
        <v>1937</v>
      </c>
      <c r="D379" s="231" t="s">
        <v>133</v>
      </c>
      <c r="E379" s="321">
        <f>IFERROR(IF(VALUE(C379)=0,SUMIFS('ALL DIALOGUES(E+T+RS+RV)'!$T$3:$T$89,'ALL DIALOGUES(E+T+RS+RV)'!$G$3:$G$89,$A379,'ALL DIALOGUES(E+T+RS+RV)'!$Q$3:$Q$89,$B379,'ALL DIALOGUES(E+T+RS+RV)'!$R$3:$R$89,0),SUMIFS('ALL DIALOGUES(E+T+RS+RV)'!$T$3:$T$89,'ALL DIALOGUES(E+T+RS+RV)'!$G$3:$G$89,$A379,'ALL DIALOGUES(E+T+RS+RV)'!$Q$3:$Q$89,$B379,'ALL DIALOGUES(E+T+RS+RV)'!$R$3:$R$89,"&gt;0")),SUMIFS('ALL DIALOGUES(E+T+RS+RV)'!$T$3:$T$89,'ALL DIALOGUES(E+T+RS+RV)'!$G$3:$G$89,$A379,'ALL DIALOGUES(E+T+RS+RV)'!$Q$3:$Q$89,$B379,'ALL DIALOGUES(E+T+RS+RV)'!$R$3:$R$89,"&gt;0"))</f>
        <v>0</v>
      </c>
    </row>
    <row r="380" spans="1:5" ht="31.5" x14ac:dyDescent="0.25">
      <c r="A380" s="318" t="s">
        <v>462</v>
      </c>
      <c r="B380" s="321">
        <v>1</v>
      </c>
      <c r="C380" s="321">
        <v>0</v>
      </c>
      <c r="D380" s="231" t="s">
        <v>134</v>
      </c>
      <c r="E380" s="321">
        <f>IFERROR(IF(VALUE(C380)=0,SUMIFS('ALL DIALOGUES(E+T+RS+RV)'!$T$3:$T$89,'ALL DIALOGUES(E+T+RS+RV)'!$G$3:$G$89,$A380,'ALL DIALOGUES(E+T+RS+RV)'!$Q$3:$Q$89,$B380,'ALL DIALOGUES(E+T+RS+RV)'!$R$3:$R$89,0),SUMIFS('ALL DIALOGUES(E+T+RS+RV)'!$T$3:$T$89,'ALL DIALOGUES(E+T+RS+RV)'!$G$3:$G$89,$A380,'ALL DIALOGUES(E+T+RS+RV)'!$Q$3:$Q$89,$B380,'ALL DIALOGUES(E+T+RS+RV)'!$R$3:$R$89,"&gt;0")),SUMIFS('ALL DIALOGUES(E+T+RS+RV)'!$T$3:$T$89,'ALL DIALOGUES(E+T+RS+RV)'!$G$3:$G$89,$A380,'ALL DIALOGUES(E+T+RS+RV)'!$Q$3:$Q$89,$B380,'ALL DIALOGUES(E+T+RS+RV)'!$R$3:$R$89,"&gt;0"))</f>
        <v>0</v>
      </c>
    </row>
    <row r="381" spans="1:5" ht="31.5" x14ac:dyDescent="0.25">
      <c r="A381" s="318" t="s">
        <v>462</v>
      </c>
      <c r="B381" s="321">
        <v>1</v>
      </c>
      <c r="C381" s="321" t="s">
        <v>1937</v>
      </c>
      <c r="D381" s="231" t="s">
        <v>134</v>
      </c>
      <c r="E381" s="321">
        <f>IFERROR(IF(VALUE(C381)=0,SUMIFS('ALL DIALOGUES(E+T+RS+RV)'!$T$3:$T$89,'ALL DIALOGUES(E+T+RS+RV)'!$G$3:$G$89,$A381,'ALL DIALOGUES(E+T+RS+RV)'!$Q$3:$Q$89,$B381,'ALL DIALOGUES(E+T+RS+RV)'!$R$3:$R$89,0),SUMIFS('ALL DIALOGUES(E+T+RS+RV)'!$T$3:$T$89,'ALL DIALOGUES(E+T+RS+RV)'!$G$3:$G$89,$A381,'ALL DIALOGUES(E+T+RS+RV)'!$Q$3:$Q$89,$B381,'ALL DIALOGUES(E+T+RS+RV)'!$R$3:$R$89,"&gt;0")),SUMIFS('ALL DIALOGUES(E+T+RS+RV)'!$T$3:$T$89,'ALL DIALOGUES(E+T+RS+RV)'!$G$3:$G$89,$A381,'ALL DIALOGUES(E+T+RS+RV)'!$Q$3:$Q$89,$B381,'ALL DIALOGUES(E+T+RS+RV)'!$R$3:$R$89,"&gt;0"))</f>
        <v>0</v>
      </c>
    </row>
    <row r="382" spans="1:5" ht="31.5" x14ac:dyDescent="0.25">
      <c r="A382" s="318" t="s">
        <v>462</v>
      </c>
      <c r="B382" s="321">
        <v>2</v>
      </c>
      <c r="C382" s="321">
        <v>0</v>
      </c>
      <c r="D382" s="231" t="s">
        <v>134</v>
      </c>
      <c r="E382" s="321">
        <f>IFERROR(IF(VALUE(C382)=0,SUMIFS('ALL DIALOGUES(E+T+RS+RV)'!$T$3:$T$89,'ALL DIALOGUES(E+T+RS+RV)'!$G$3:$G$89,$A382,'ALL DIALOGUES(E+T+RS+RV)'!$Q$3:$Q$89,$B382,'ALL DIALOGUES(E+T+RS+RV)'!$R$3:$R$89,0),SUMIFS('ALL DIALOGUES(E+T+RS+RV)'!$T$3:$T$89,'ALL DIALOGUES(E+T+RS+RV)'!$G$3:$G$89,$A382,'ALL DIALOGUES(E+T+RS+RV)'!$Q$3:$Q$89,$B382,'ALL DIALOGUES(E+T+RS+RV)'!$R$3:$R$89,"&gt;0")),SUMIFS('ALL DIALOGUES(E+T+RS+RV)'!$T$3:$T$89,'ALL DIALOGUES(E+T+RS+RV)'!$G$3:$G$89,$A382,'ALL DIALOGUES(E+T+RS+RV)'!$Q$3:$Q$89,$B382,'ALL DIALOGUES(E+T+RS+RV)'!$R$3:$R$89,"&gt;0"))</f>
        <v>0</v>
      </c>
    </row>
    <row r="383" spans="1:5" ht="31.5" x14ac:dyDescent="0.25">
      <c r="A383" s="318" t="s">
        <v>462</v>
      </c>
      <c r="B383" s="321">
        <v>2</v>
      </c>
      <c r="C383" s="321" t="s">
        <v>1937</v>
      </c>
      <c r="D383" s="231" t="s">
        <v>134</v>
      </c>
      <c r="E383" s="321">
        <f>IFERROR(IF(VALUE(C383)=0,SUMIFS('ALL DIALOGUES(E+T+RS+RV)'!$T$3:$T$89,'ALL DIALOGUES(E+T+RS+RV)'!$G$3:$G$89,$A383,'ALL DIALOGUES(E+T+RS+RV)'!$Q$3:$Q$89,$B383,'ALL DIALOGUES(E+T+RS+RV)'!$R$3:$R$89,0),SUMIFS('ALL DIALOGUES(E+T+RS+RV)'!$T$3:$T$89,'ALL DIALOGUES(E+T+RS+RV)'!$G$3:$G$89,$A383,'ALL DIALOGUES(E+T+RS+RV)'!$Q$3:$Q$89,$B383,'ALL DIALOGUES(E+T+RS+RV)'!$R$3:$R$89,"&gt;0")),SUMIFS('ALL DIALOGUES(E+T+RS+RV)'!$T$3:$T$89,'ALL DIALOGUES(E+T+RS+RV)'!$G$3:$G$89,$A383,'ALL DIALOGUES(E+T+RS+RV)'!$Q$3:$Q$89,$B383,'ALL DIALOGUES(E+T+RS+RV)'!$R$3:$R$89,"&gt;0"))</f>
        <v>0</v>
      </c>
    </row>
    <row r="384" spans="1:5" ht="31.5" x14ac:dyDescent="0.25">
      <c r="A384" s="318" t="s">
        <v>462</v>
      </c>
      <c r="B384" s="321">
        <v>3</v>
      </c>
      <c r="C384" s="321">
        <v>0</v>
      </c>
      <c r="D384" s="231" t="s">
        <v>134</v>
      </c>
      <c r="E384" s="321">
        <f>IFERROR(IF(VALUE(C384)=0,SUMIFS('ALL DIALOGUES(E+T+RS+RV)'!$T$3:$T$89,'ALL DIALOGUES(E+T+RS+RV)'!$G$3:$G$89,$A384,'ALL DIALOGUES(E+T+RS+RV)'!$Q$3:$Q$89,$B384,'ALL DIALOGUES(E+T+RS+RV)'!$R$3:$R$89,0),SUMIFS('ALL DIALOGUES(E+T+RS+RV)'!$T$3:$T$89,'ALL DIALOGUES(E+T+RS+RV)'!$G$3:$G$89,$A384,'ALL DIALOGUES(E+T+RS+RV)'!$Q$3:$Q$89,$B384,'ALL DIALOGUES(E+T+RS+RV)'!$R$3:$R$89,"&gt;0")),SUMIFS('ALL DIALOGUES(E+T+RS+RV)'!$T$3:$T$89,'ALL DIALOGUES(E+T+RS+RV)'!$G$3:$G$89,$A384,'ALL DIALOGUES(E+T+RS+RV)'!$Q$3:$Q$89,$B384,'ALL DIALOGUES(E+T+RS+RV)'!$R$3:$R$89,"&gt;0"))</f>
        <v>0</v>
      </c>
    </row>
    <row r="385" spans="1:5" ht="31.5" x14ac:dyDescent="0.25">
      <c r="A385" s="318" t="s">
        <v>462</v>
      </c>
      <c r="B385" s="321">
        <v>3</v>
      </c>
      <c r="C385" s="321" t="s">
        <v>1937</v>
      </c>
      <c r="D385" s="231" t="s">
        <v>134</v>
      </c>
      <c r="E385" s="321">
        <f>IFERROR(IF(VALUE(C385)=0,SUMIFS('ALL DIALOGUES(E+T+RS+RV)'!$T$3:$T$89,'ALL DIALOGUES(E+T+RS+RV)'!$G$3:$G$89,$A385,'ALL DIALOGUES(E+T+RS+RV)'!$Q$3:$Q$89,$B385,'ALL DIALOGUES(E+T+RS+RV)'!$R$3:$R$89,0),SUMIFS('ALL DIALOGUES(E+T+RS+RV)'!$T$3:$T$89,'ALL DIALOGUES(E+T+RS+RV)'!$G$3:$G$89,$A385,'ALL DIALOGUES(E+T+RS+RV)'!$Q$3:$Q$89,$B385,'ALL DIALOGUES(E+T+RS+RV)'!$R$3:$R$89,"&gt;0")),SUMIFS('ALL DIALOGUES(E+T+RS+RV)'!$T$3:$T$89,'ALL DIALOGUES(E+T+RS+RV)'!$G$3:$G$89,$A385,'ALL DIALOGUES(E+T+RS+RV)'!$Q$3:$Q$89,$B385,'ALL DIALOGUES(E+T+RS+RV)'!$R$3:$R$89,"&gt;0"))</f>
        <v>0</v>
      </c>
    </row>
    <row r="386" spans="1:5" ht="31.5" x14ac:dyDescent="0.25">
      <c r="A386" s="318" t="s">
        <v>462</v>
      </c>
      <c r="B386" s="321">
        <v>4</v>
      </c>
      <c r="C386" s="321">
        <v>0</v>
      </c>
      <c r="D386" s="231" t="s">
        <v>134</v>
      </c>
      <c r="E386" s="321">
        <f>IFERROR(IF(VALUE(C386)=0,SUMIFS('ALL DIALOGUES(E+T+RS+RV)'!$T$3:$T$89,'ALL DIALOGUES(E+T+RS+RV)'!$G$3:$G$89,$A386,'ALL DIALOGUES(E+T+RS+RV)'!$Q$3:$Q$89,$B386,'ALL DIALOGUES(E+T+RS+RV)'!$R$3:$R$89,0),SUMIFS('ALL DIALOGUES(E+T+RS+RV)'!$T$3:$T$89,'ALL DIALOGUES(E+T+RS+RV)'!$G$3:$G$89,$A386,'ALL DIALOGUES(E+T+RS+RV)'!$Q$3:$Q$89,$B386,'ALL DIALOGUES(E+T+RS+RV)'!$R$3:$R$89,"&gt;0")),SUMIFS('ALL DIALOGUES(E+T+RS+RV)'!$T$3:$T$89,'ALL DIALOGUES(E+T+RS+RV)'!$G$3:$G$89,$A386,'ALL DIALOGUES(E+T+RS+RV)'!$Q$3:$Q$89,$B386,'ALL DIALOGUES(E+T+RS+RV)'!$R$3:$R$89,"&gt;0"))</f>
        <v>0</v>
      </c>
    </row>
    <row r="387" spans="1:5" ht="31.5" x14ac:dyDescent="0.25">
      <c r="A387" s="318" t="s">
        <v>462</v>
      </c>
      <c r="B387" s="321">
        <v>4</v>
      </c>
      <c r="C387" s="321" t="s">
        <v>1937</v>
      </c>
      <c r="D387" s="231" t="s">
        <v>134</v>
      </c>
      <c r="E387" s="321">
        <f>IFERROR(IF(VALUE(C387)=0,SUMIFS('ALL DIALOGUES(E+T+RS+RV)'!$T$3:$T$89,'ALL DIALOGUES(E+T+RS+RV)'!$G$3:$G$89,$A387,'ALL DIALOGUES(E+T+RS+RV)'!$Q$3:$Q$89,$B387,'ALL DIALOGUES(E+T+RS+RV)'!$R$3:$R$89,0),SUMIFS('ALL DIALOGUES(E+T+RS+RV)'!$T$3:$T$89,'ALL DIALOGUES(E+T+RS+RV)'!$G$3:$G$89,$A387,'ALL DIALOGUES(E+T+RS+RV)'!$Q$3:$Q$89,$B387,'ALL DIALOGUES(E+T+RS+RV)'!$R$3:$R$89,"&gt;0")),SUMIFS('ALL DIALOGUES(E+T+RS+RV)'!$T$3:$T$89,'ALL DIALOGUES(E+T+RS+RV)'!$G$3:$G$89,$A387,'ALL DIALOGUES(E+T+RS+RV)'!$Q$3:$Q$89,$B387,'ALL DIALOGUES(E+T+RS+RV)'!$R$3:$R$89,"&gt;0"))</f>
        <v>0</v>
      </c>
    </row>
    <row r="388" spans="1:5" ht="31.5" x14ac:dyDescent="0.25">
      <c r="A388" s="318" t="s">
        <v>462</v>
      </c>
      <c r="B388" s="321">
        <v>5</v>
      </c>
      <c r="C388" s="321">
        <v>0</v>
      </c>
      <c r="D388" s="231" t="s">
        <v>134</v>
      </c>
      <c r="E388" s="321">
        <f>IFERROR(IF(VALUE(C388)=0,SUMIFS('ALL DIALOGUES(E+T+RS+RV)'!$T$3:$T$89,'ALL DIALOGUES(E+T+RS+RV)'!$G$3:$G$89,$A388,'ALL DIALOGUES(E+T+RS+RV)'!$Q$3:$Q$89,$B388,'ALL DIALOGUES(E+T+RS+RV)'!$R$3:$R$89,0),SUMIFS('ALL DIALOGUES(E+T+RS+RV)'!$T$3:$T$89,'ALL DIALOGUES(E+T+RS+RV)'!$G$3:$G$89,$A388,'ALL DIALOGUES(E+T+RS+RV)'!$Q$3:$Q$89,$B388,'ALL DIALOGUES(E+T+RS+RV)'!$R$3:$R$89,"&gt;0")),SUMIFS('ALL DIALOGUES(E+T+RS+RV)'!$T$3:$T$89,'ALL DIALOGUES(E+T+RS+RV)'!$G$3:$G$89,$A388,'ALL DIALOGUES(E+T+RS+RV)'!$Q$3:$Q$89,$B388,'ALL DIALOGUES(E+T+RS+RV)'!$R$3:$R$89,"&gt;0"))</f>
        <v>0</v>
      </c>
    </row>
    <row r="389" spans="1:5" x14ac:dyDescent="0.25">
      <c r="A389" s="466" t="s">
        <v>1059</v>
      </c>
      <c r="B389" s="321">
        <v>1</v>
      </c>
      <c r="C389" s="321">
        <v>0</v>
      </c>
      <c r="D389" s="231" t="s">
        <v>133</v>
      </c>
      <c r="E389" s="321">
        <f>IFERROR(IF(VALUE(C389)=0,SUMIFS('ALL DIALOGUES(E+T+RS+RV)'!$T$3:$T$89,'ALL DIALOGUES(E+T+RS+RV)'!$G$3:$G$89,$A389,'ALL DIALOGUES(E+T+RS+RV)'!$Q$3:$Q$89,$B389,'ALL DIALOGUES(E+T+RS+RV)'!$R$3:$R$89,0),SUMIFS('ALL DIALOGUES(E+T+RS+RV)'!$T$3:$T$89,'ALL DIALOGUES(E+T+RS+RV)'!$G$3:$G$89,$A389,'ALL DIALOGUES(E+T+RS+RV)'!$Q$3:$Q$89,$B389,'ALL DIALOGUES(E+T+RS+RV)'!$R$3:$R$89,"&gt;0")),SUMIFS('ALL DIALOGUES(E+T+RS+RV)'!$T$3:$T$89,'ALL DIALOGUES(E+T+RS+RV)'!$G$3:$G$89,$A389,'ALL DIALOGUES(E+T+RS+RV)'!$Q$3:$Q$89,$B389,'ALL DIALOGUES(E+T+RS+RV)'!$R$3:$R$89,"&gt;0"))</f>
        <v>0</v>
      </c>
    </row>
    <row r="390" spans="1:5" x14ac:dyDescent="0.25">
      <c r="A390" s="466" t="s">
        <v>1059</v>
      </c>
      <c r="B390" s="321">
        <v>1</v>
      </c>
      <c r="C390" s="321" t="s">
        <v>1937</v>
      </c>
      <c r="D390" s="231" t="s">
        <v>133</v>
      </c>
      <c r="E390" s="321">
        <f>IFERROR(IF(VALUE(C390)=0,SUMIFS('ALL DIALOGUES(E+T+RS+RV)'!$T$3:$T$89,'ALL DIALOGUES(E+T+RS+RV)'!$G$3:$G$89,$A390,'ALL DIALOGUES(E+T+RS+RV)'!$Q$3:$Q$89,$B390,'ALL DIALOGUES(E+T+RS+RV)'!$R$3:$R$89,0),SUMIFS('ALL DIALOGUES(E+T+RS+RV)'!$T$3:$T$89,'ALL DIALOGUES(E+T+RS+RV)'!$G$3:$G$89,$A390,'ALL DIALOGUES(E+T+RS+RV)'!$Q$3:$Q$89,$B390,'ALL DIALOGUES(E+T+RS+RV)'!$R$3:$R$89,"&gt;0")),SUMIFS('ALL DIALOGUES(E+T+RS+RV)'!$T$3:$T$89,'ALL DIALOGUES(E+T+RS+RV)'!$G$3:$G$89,$A390,'ALL DIALOGUES(E+T+RS+RV)'!$Q$3:$Q$89,$B390,'ALL DIALOGUES(E+T+RS+RV)'!$R$3:$R$89,"&gt;0"))</f>
        <v>0</v>
      </c>
    </row>
    <row r="391" spans="1:5" ht="31.5" x14ac:dyDescent="0.25">
      <c r="A391" s="318" t="s">
        <v>465</v>
      </c>
      <c r="B391" s="321">
        <v>1</v>
      </c>
      <c r="C391" s="321">
        <v>0</v>
      </c>
      <c r="D391" s="231" t="s">
        <v>134</v>
      </c>
      <c r="E391" s="321">
        <f>IFERROR(IF(VALUE(C391)=0,SUMIFS('ALL DIALOGUES(E+T+RS+RV)'!$T$3:$T$89,'ALL DIALOGUES(E+T+RS+RV)'!$G$3:$G$89,$A391,'ALL DIALOGUES(E+T+RS+RV)'!$Q$3:$Q$89,$B391,'ALL DIALOGUES(E+T+RS+RV)'!$R$3:$R$89,0),SUMIFS('ALL DIALOGUES(E+T+RS+RV)'!$T$3:$T$89,'ALL DIALOGUES(E+T+RS+RV)'!$G$3:$G$89,$A391,'ALL DIALOGUES(E+T+RS+RV)'!$Q$3:$Q$89,$B391,'ALL DIALOGUES(E+T+RS+RV)'!$R$3:$R$89,"&gt;0")),SUMIFS('ALL DIALOGUES(E+T+RS+RV)'!$T$3:$T$89,'ALL DIALOGUES(E+T+RS+RV)'!$G$3:$G$89,$A391,'ALL DIALOGUES(E+T+RS+RV)'!$Q$3:$Q$89,$B391,'ALL DIALOGUES(E+T+RS+RV)'!$R$3:$R$89,"&gt;0"))</f>
        <v>0</v>
      </c>
    </row>
    <row r="392" spans="1:5" ht="31.5" x14ac:dyDescent="0.25">
      <c r="A392" s="318" t="s">
        <v>465</v>
      </c>
      <c r="B392" s="321">
        <v>1</v>
      </c>
      <c r="C392" s="321" t="s">
        <v>1937</v>
      </c>
      <c r="D392" s="231" t="s">
        <v>134</v>
      </c>
      <c r="E392" s="321">
        <f>IFERROR(IF(VALUE(C392)=0,SUMIFS('ALL DIALOGUES(E+T+RS+RV)'!$T$3:$T$89,'ALL DIALOGUES(E+T+RS+RV)'!$G$3:$G$89,$A392,'ALL DIALOGUES(E+T+RS+RV)'!$Q$3:$Q$89,$B392,'ALL DIALOGUES(E+T+RS+RV)'!$R$3:$R$89,0),SUMIFS('ALL DIALOGUES(E+T+RS+RV)'!$T$3:$T$89,'ALL DIALOGUES(E+T+RS+RV)'!$G$3:$G$89,$A392,'ALL DIALOGUES(E+T+RS+RV)'!$Q$3:$Q$89,$B392,'ALL DIALOGUES(E+T+RS+RV)'!$R$3:$R$89,"&gt;0")),SUMIFS('ALL DIALOGUES(E+T+RS+RV)'!$T$3:$T$89,'ALL DIALOGUES(E+T+RS+RV)'!$G$3:$G$89,$A392,'ALL DIALOGUES(E+T+RS+RV)'!$Q$3:$Q$89,$B392,'ALL DIALOGUES(E+T+RS+RV)'!$R$3:$R$89,"&gt;0"))</f>
        <v>0</v>
      </c>
    </row>
    <row r="393" spans="1:5" ht="31.5" x14ac:dyDescent="0.25">
      <c r="A393" s="318" t="s">
        <v>465</v>
      </c>
      <c r="B393" s="321">
        <v>2</v>
      </c>
      <c r="C393" s="321">
        <v>0</v>
      </c>
      <c r="D393" s="231" t="s">
        <v>134</v>
      </c>
      <c r="E393" s="321">
        <f>IFERROR(IF(VALUE(C393)=0,SUMIFS('ALL DIALOGUES(E+T+RS+RV)'!$T$3:$T$89,'ALL DIALOGUES(E+T+RS+RV)'!$G$3:$G$89,$A393,'ALL DIALOGUES(E+T+RS+RV)'!$Q$3:$Q$89,$B393,'ALL DIALOGUES(E+T+RS+RV)'!$R$3:$R$89,0),SUMIFS('ALL DIALOGUES(E+T+RS+RV)'!$T$3:$T$89,'ALL DIALOGUES(E+T+RS+RV)'!$G$3:$G$89,$A393,'ALL DIALOGUES(E+T+RS+RV)'!$Q$3:$Q$89,$B393,'ALL DIALOGUES(E+T+RS+RV)'!$R$3:$R$89,"&gt;0")),SUMIFS('ALL DIALOGUES(E+T+RS+RV)'!$T$3:$T$89,'ALL DIALOGUES(E+T+RS+RV)'!$G$3:$G$89,$A393,'ALL DIALOGUES(E+T+RS+RV)'!$Q$3:$Q$89,$B393,'ALL DIALOGUES(E+T+RS+RV)'!$R$3:$R$89,"&gt;0"))</f>
        <v>0</v>
      </c>
    </row>
    <row r="394" spans="1:5" ht="32.25" thickBot="1" x14ac:dyDescent="0.3">
      <c r="A394" s="365" t="s">
        <v>465</v>
      </c>
      <c r="B394" s="349">
        <v>2</v>
      </c>
      <c r="C394" s="349" t="s">
        <v>1937</v>
      </c>
      <c r="D394" s="342" t="s">
        <v>134</v>
      </c>
      <c r="E394" s="349">
        <f>IFERROR(IF(VALUE(C394)=0,SUMIFS('ALL DIALOGUES(E+T+RS+RV)'!$T$3:$T$89,'ALL DIALOGUES(E+T+RS+RV)'!$G$3:$G$89,$A394,'ALL DIALOGUES(E+T+RS+RV)'!$Q$3:$Q$89,$B394,'ALL DIALOGUES(E+T+RS+RV)'!$R$3:$R$89,0),SUMIFS('ALL DIALOGUES(E+T+RS+RV)'!$T$3:$T$89,'ALL DIALOGUES(E+T+RS+RV)'!$G$3:$G$89,$A394,'ALL DIALOGUES(E+T+RS+RV)'!$Q$3:$Q$89,$B394,'ALL DIALOGUES(E+T+RS+RV)'!$R$3:$R$89,"&gt;0")),SUMIFS('ALL DIALOGUES(E+T+RS+RV)'!$T$3:$T$89,'ALL DIALOGUES(E+T+RS+RV)'!$G$3:$G$89,$A394,'ALL DIALOGUES(E+T+RS+RV)'!$Q$3:$Q$89,$B394,'ALL DIALOGUES(E+T+RS+RV)'!$R$3:$R$89,"&gt;0"))</f>
        <v>0</v>
      </c>
    </row>
    <row r="395" spans="1:5" ht="31.5" x14ac:dyDescent="0.25">
      <c r="A395" s="311" t="s">
        <v>465</v>
      </c>
      <c r="B395" s="351">
        <v>3</v>
      </c>
      <c r="C395" s="351">
        <v>0</v>
      </c>
      <c r="D395" s="249" t="s">
        <v>134</v>
      </c>
      <c r="E395" s="351">
        <f>IFERROR(IF(VALUE(C395)=0,SUMIFS('ALL DIALOGUES(E+T+RS+RV)'!$T$3:$T$89,'ALL DIALOGUES(E+T+RS+RV)'!$G$3:$G$89,$A395,'ALL DIALOGUES(E+T+RS+RV)'!$Q$3:$Q$89,$B395,'ALL DIALOGUES(E+T+RS+RV)'!$R$3:$R$89,0),SUMIFS('ALL DIALOGUES(E+T+RS+RV)'!$T$3:$T$89,'ALL DIALOGUES(E+T+RS+RV)'!$G$3:$G$89,$A395,'ALL DIALOGUES(E+T+RS+RV)'!$Q$3:$Q$89,$B395,'ALL DIALOGUES(E+T+RS+RV)'!$R$3:$R$89,"&gt;0")),SUMIFS('ALL DIALOGUES(E+T+RS+RV)'!$T$3:$T$89,'ALL DIALOGUES(E+T+RS+RV)'!$G$3:$G$89,$A395,'ALL DIALOGUES(E+T+RS+RV)'!$Q$3:$Q$89,$B395,'ALL DIALOGUES(E+T+RS+RV)'!$R$3:$R$89,"&gt;0"))</f>
        <v>0</v>
      </c>
    </row>
    <row r="396" spans="1:5" ht="31.5" x14ac:dyDescent="0.25">
      <c r="A396" s="318" t="s">
        <v>465</v>
      </c>
      <c r="B396" s="321">
        <v>3</v>
      </c>
      <c r="C396" s="321" t="s">
        <v>1937</v>
      </c>
      <c r="D396" s="224" t="s">
        <v>134</v>
      </c>
      <c r="E396" s="321">
        <f>IFERROR(IF(VALUE(C396)=0,SUMIFS('ALL DIALOGUES(E+T+RS+RV)'!$T$3:$T$89,'ALL DIALOGUES(E+T+RS+RV)'!$G$3:$G$89,$A396,'ALL DIALOGUES(E+T+RS+RV)'!$Q$3:$Q$89,$B396,'ALL DIALOGUES(E+T+RS+RV)'!$R$3:$R$89,0),SUMIFS('ALL DIALOGUES(E+T+RS+RV)'!$T$3:$T$89,'ALL DIALOGUES(E+T+RS+RV)'!$G$3:$G$89,$A396,'ALL DIALOGUES(E+T+RS+RV)'!$Q$3:$Q$89,$B396,'ALL DIALOGUES(E+T+RS+RV)'!$R$3:$R$89,"&gt;0")),SUMIFS('ALL DIALOGUES(E+T+RS+RV)'!$T$3:$T$89,'ALL DIALOGUES(E+T+RS+RV)'!$G$3:$G$89,$A396,'ALL DIALOGUES(E+T+RS+RV)'!$Q$3:$Q$89,$B396,'ALL DIALOGUES(E+T+RS+RV)'!$R$3:$R$89,"&gt;0"))</f>
        <v>0</v>
      </c>
    </row>
    <row r="397" spans="1:5" ht="16.5" thickBot="1" x14ac:dyDescent="0.3">
      <c r="A397" s="468" t="s">
        <v>1060</v>
      </c>
      <c r="B397" s="416">
        <v>1</v>
      </c>
      <c r="C397" s="416">
        <v>0</v>
      </c>
      <c r="D397" s="417" t="s">
        <v>133</v>
      </c>
      <c r="E397" s="416">
        <f>IFERROR(IF(VALUE(C397)=0,SUMIFS('ALL DIALOGUES(E+T+RS+RV)'!$T$3:$T$89,'ALL DIALOGUES(E+T+RS+RV)'!$G$3:$G$89,$A397,'ALL DIALOGUES(E+T+RS+RV)'!$Q$3:$Q$89,$B397,'ALL DIALOGUES(E+T+RS+RV)'!$R$3:$R$89,0),SUMIFS('ALL DIALOGUES(E+T+RS+RV)'!$T$3:$T$89,'ALL DIALOGUES(E+T+RS+RV)'!$G$3:$G$89,$A397,'ALL DIALOGUES(E+T+RS+RV)'!$Q$3:$Q$89,$B397,'ALL DIALOGUES(E+T+RS+RV)'!$R$3:$R$89,"&gt;0")),SUMIFS('ALL DIALOGUES(E+T+RS+RV)'!$T$3:$T$89,'ALL DIALOGUES(E+T+RS+RV)'!$G$3:$G$89,$A397,'ALL DIALOGUES(E+T+RS+RV)'!$Q$3:$Q$89,$B397,'ALL DIALOGUES(E+T+RS+RV)'!$R$3:$R$89,"&gt;0"))</f>
        <v>0</v>
      </c>
    </row>
    <row r="398" spans="1:5" x14ac:dyDescent="0.25">
      <c r="A398" s="389" t="s">
        <v>1060</v>
      </c>
      <c r="B398" s="351">
        <v>1</v>
      </c>
      <c r="C398" s="351" t="s">
        <v>1937</v>
      </c>
      <c r="D398" s="249" t="s">
        <v>133</v>
      </c>
      <c r="E398" s="351">
        <f>IFERROR(IF(VALUE(C398)=0,SUMIFS('ALL DIALOGUES(E+T+RS+RV)'!$T$3:$T$89,'ALL DIALOGUES(E+T+RS+RV)'!$G$3:$G$89,$A398,'ALL DIALOGUES(E+T+RS+RV)'!$Q$3:$Q$89,$B398,'ALL DIALOGUES(E+T+RS+RV)'!$R$3:$R$89,0),SUMIFS('ALL DIALOGUES(E+T+RS+RV)'!$T$3:$T$89,'ALL DIALOGUES(E+T+RS+RV)'!$G$3:$G$89,$A398,'ALL DIALOGUES(E+T+RS+RV)'!$Q$3:$Q$89,$B398,'ALL DIALOGUES(E+T+RS+RV)'!$R$3:$R$89,"&gt;0")),SUMIFS('ALL DIALOGUES(E+T+RS+RV)'!$T$3:$T$89,'ALL DIALOGUES(E+T+RS+RV)'!$G$3:$G$89,$A398,'ALL DIALOGUES(E+T+RS+RV)'!$Q$3:$Q$89,$B398,'ALL DIALOGUES(E+T+RS+RV)'!$R$3:$R$89,"&gt;0"))</f>
        <v>0</v>
      </c>
    </row>
    <row r="399" spans="1:5" ht="31.5" x14ac:dyDescent="0.25">
      <c r="A399" s="318" t="s">
        <v>477</v>
      </c>
      <c r="B399" s="321">
        <v>1</v>
      </c>
      <c r="C399" s="321">
        <v>0</v>
      </c>
      <c r="D399" s="224" t="s">
        <v>134</v>
      </c>
      <c r="E399" s="321">
        <f>IFERROR(IF(VALUE(C399)=0,SUMIFS('ALL DIALOGUES(E+T+RS+RV)'!$T$3:$T$89,'ALL DIALOGUES(E+T+RS+RV)'!$G$3:$G$89,$A399,'ALL DIALOGUES(E+T+RS+RV)'!$Q$3:$Q$89,$B399,'ALL DIALOGUES(E+T+RS+RV)'!$R$3:$R$89,0),SUMIFS('ALL DIALOGUES(E+T+RS+RV)'!$T$3:$T$89,'ALL DIALOGUES(E+T+RS+RV)'!$G$3:$G$89,$A399,'ALL DIALOGUES(E+T+RS+RV)'!$Q$3:$Q$89,$B399,'ALL DIALOGUES(E+T+RS+RV)'!$R$3:$R$89,"&gt;0")),SUMIFS('ALL DIALOGUES(E+T+RS+RV)'!$T$3:$T$89,'ALL DIALOGUES(E+T+RS+RV)'!$G$3:$G$89,$A399,'ALL DIALOGUES(E+T+RS+RV)'!$Q$3:$Q$89,$B399,'ALL DIALOGUES(E+T+RS+RV)'!$R$3:$R$89,"&gt;0"))</f>
        <v>0</v>
      </c>
    </row>
    <row r="400" spans="1:5" ht="32.25" thickBot="1" x14ac:dyDescent="0.3">
      <c r="A400" s="344" t="s">
        <v>477</v>
      </c>
      <c r="B400" s="416">
        <v>1</v>
      </c>
      <c r="C400" s="416" t="s">
        <v>1937</v>
      </c>
      <c r="D400" s="417" t="s">
        <v>134</v>
      </c>
      <c r="E400" s="416">
        <f>IFERROR(IF(VALUE(C400)=0,SUMIFS('ALL DIALOGUES(E+T+RS+RV)'!$T$3:$T$89,'ALL DIALOGUES(E+T+RS+RV)'!$G$3:$G$89,$A400,'ALL DIALOGUES(E+T+RS+RV)'!$Q$3:$Q$89,$B400,'ALL DIALOGUES(E+T+RS+RV)'!$R$3:$R$89,0),SUMIFS('ALL DIALOGUES(E+T+RS+RV)'!$T$3:$T$89,'ALL DIALOGUES(E+T+RS+RV)'!$G$3:$G$89,$A400,'ALL DIALOGUES(E+T+RS+RV)'!$Q$3:$Q$89,$B400,'ALL DIALOGUES(E+T+RS+RV)'!$R$3:$R$89,"&gt;0")),SUMIFS('ALL DIALOGUES(E+T+RS+RV)'!$T$3:$T$89,'ALL DIALOGUES(E+T+RS+RV)'!$G$3:$G$89,$A400,'ALL DIALOGUES(E+T+RS+RV)'!$Q$3:$Q$89,$B400,'ALL DIALOGUES(E+T+RS+RV)'!$R$3:$R$89,"&gt;0"))</f>
        <v>0</v>
      </c>
    </row>
    <row r="401" spans="1:5" ht="31.5" x14ac:dyDescent="0.25">
      <c r="A401" s="311" t="s">
        <v>477</v>
      </c>
      <c r="B401" s="314">
        <v>2</v>
      </c>
      <c r="C401" s="314">
        <v>0</v>
      </c>
      <c r="D401" s="249" t="s">
        <v>134</v>
      </c>
      <c r="E401" s="314">
        <f>IFERROR(IF(VALUE(C401)=0,SUMIFS('ALL DIALOGUES(E+T+RS+RV)'!$T$3:$T$89,'ALL DIALOGUES(E+T+RS+RV)'!$G$3:$G$89,$A401,'ALL DIALOGUES(E+T+RS+RV)'!$Q$3:$Q$89,$B401,'ALL DIALOGUES(E+T+RS+RV)'!$R$3:$R$89,0),SUMIFS('ALL DIALOGUES(E+T+RS+RV)'!$T$3:$T$89,'ALL DIALOGUES(E+T+RS+RV)'!$G$3:$G$89,$A401,'ALL DIALOGUES(E+T+RS+RV)'!$Q$3:$Q$89,$B401,'ALL DIALOGUES(E+T+RS+RV)'!$R$3:$R$89,"&gt;0")),SUMIFS('ALL DIALOGUES(E+T+RS+RV)'!$T$3:$T$89,'ALL DIALOGUES(E+T+RS+RV)'!$G$3:$G$89,$A401,'ALL DIALOGUES(E+T+RS+RV)'!$Q$3:$Q$89,$B401,'ALL DIALOGUES(E+T+RS+RV)'!$R$3:$R$89,"&gt;0"))</f>
        <v>0</v>
      </c>
    </row>
    <row r="402" spans="1:5" ht="31.5" x14ac:dyDescent="0.25">
      <c r="A402" s="318" t="s">
        <v>477</v>
      </c>
      <c r="B402" s="321">
        <v>2</v>
      </c>
      <c r="C402" s="321" t="s">
        <v>1937</v>
      </c>
      <c r="D402" s="231" t="s">
        <v>134</v>
      </c>
      <c r="E402" s="321">
        <f>IFERROR(IF(VALUE(C402)=0,SUMIFS('ALL DIALOGUES(E+T+RS+RV)'!$T$3:$T$89,'ALL DIALOGUES(E+T+RS+RV)'!$G$3:$G$89,$A402,'ALL DIALOGUES(E+T+RS+RV)'!$Q$3:$Q$89,$B402,'ALL DIALOGUES(E+T+RS+RV)'!$R$3:$R$89,0),SUMIFS('ALL DIALOGUES(E+T+RS+RV)'!$T$3:$T$89,'ALL DIALOGUES(E+T+RS+RV)'!$G$3:$G$89,$A402,'ALL DIALOGUES(E+T+RS+RV)'!$Q$3:$Q$89,$B402,'ALL DIALOGUES(E+T+RS+RV)'!$R$3:$R$89,"&gt;0")),SUMIFS('ALL DIALOGUES(E+T+RS+RV)'!$T$3:$T$89,'ALL DIALOGUES(E+T+RS+RV)'!$G$3:$G$89,$A402,'ALL DIALOGUES(E+T+RS+RV)'!$Q$3:$Q$89,$B402,'ALL DIALOGUES(E+T+RS+RV)'!$R$3:$R$89,"&gt;0"))</f>
        <v>0</v>
      </c>
    </row>
    <row r="403" spans="1:5" ht="31.5" x14ac:dyDescent="0.25">
      <c r="A403" s="318" t="s">
        <v>477</v>
      </c>
      <c r="B403" s="321">
        <v>3</v>
      </c>
      <c r="C403" s="321">
        <v>0</v>
      </c>
      <c r="D403" s="231" t="s">
        <v>134</v>
      </c>
      <c r="E403" s="321">
        <f>IFERROR(IF(VALUE(C403)=0,SUMIFS('ALL DIALOGUES(E+T+RS+RV)'!$T$3:$T$89,'ALL DIALOGUES(E+T+RS+RV)'!$G$3:$G$89,$A403,'ALL DIALOGUES(E+T+RS+RV)'!$Q$3:$Q$89,$B403,'ALL DIALOGUES(E+T+RS+RV)'!$R$3:$R$89,0),SUMIFS('ALL DIALOGUES(E+T+RS+RV)'!$T$3:$T$89,'ALL DIALOGUES(E+T+RS+RV)'!$G$3:$G$89,$A403,'ALL DIALOGUES(E+T+RS+RV)'!$Q$3:$Q$89,$B403,'ALL DIALOGUES(E+T+RS+RV)'!$R$3:$R$89,"&gt;0")),SUMIFS('ALL DIALOGUES(E+T+RS+RV)'!$T$3:$T$89,'ALL DIALOGUES(E+T+RS+RV)'!$G$3:$G$89,$A403,'ALL DIALOGUES(E+T+RS+RV)'!$Q$3:$Q$89,$B403,'ALL DIALOGUES(E+T+RS+RV)'!$R$3:$R$89,"&gt;0"))</f>
        <v>0</v>
      </c>
    </row>
    <row r="404" spans="1:5" ht="31.5" x14ac:dyDescent="0.25">
      <c r="A404" s="318" t="s">
        <v>477</v>
      </c>
      <c r="B404" s="321">
        <v>3</v>
      </c>
      <c r="C404" s="321" t="s">
        <v>1937</v>
      </c>
      <c r="D404" s="231" t="s">
        <v>134</v>
      </c>
      <c r="E404" s="321">
        <f>IFERROR(IF(VALUE(C404)=0,SUMIFS('ALL DIALOGUES(E+T+RS+RV)'!$T$3:$T$89,'ALL DIALOGUES(E+T+RS+RV)'!$G$3:$G$89,$A404,'ALL DIALOGUES(E+T+RS+RV)'!$Q$3:$Q$89,$B404,'ALL DIALOGUES(E+T+RS+RV)'!$R$3:$R$89,0),SUMIFS('ALL DIALOGUES(E+T+RS+RV)'!$T$3:$T$89,'ALL DIALOGUES(E+T+RS+RV)'!$G$3:$G$89,$A404,'ALL DIALOGUES(E+T+RS+RV)'!$Q$3:$Q$89,$B404,'ALL DIALOGUES(E+T+RS+RV)'!$R$3:$R$89,"&gt;0")),SUMIFS('ALL DIALOGUES(E+T+RS+RV)'!$T$3:$T$89,'ALL DIALOGUES(E+T+RS+RV)'!$G$3:$G$89,$A404,'ALL DIALOGUES(E+T+RS+RV)'!$Q$3:$Q$89,$B404,'ALL DIALOGUES(E+T+RS+RV)'!$R$3:$R$89,"&gt;0"))</f>
        <v>0</v>
      </c>
    </row>
    <row r="405" spans="1:5" ht="16.5" thickBot="1" x14ac:dyDescent="0.3">
      <c r="A405" s="591" t="s">
        <v>1061</v>
      </c>
      <c r="B405" s="349">
        <v>1</v>
      </c>
      <c r="C405" s="349">
        <v>0</v>
      </c>
      <c r="D405" s="342" t="s">
        <v>133</v>
      </c>
      <c r="E405" s="349">
        <f>IFERROR(IF(VALUE(C405)=0,SUMIFS('ALL DIALOGUES(E+T+RS+RV)'!$T$3:$T$89,'ALL DIALOGUES(E+T+RS+RV)'!$G$3:$G$89,$A405,'ALL DIALOGUES(E+T+RS+RV)'!$Q$3:$Q$89,$B405,'ALL DIALOGUES(E+T+RS+RV)'!$R$3:$R$89,0),SUMIFS('ALL DIALOGUES(E+T+RS+RV)'!$T$3:$T$89,'ALL DIALOGUES(E+T+RS+RV)'!$G$3:$G$89,$A405,'ALL DIALOGUES(E+T+RS+RV)'!$Q$3:$Q$89,$B405,'ALL DIALOGUES(E+T+RS+RV)'!$R$3:$R$89,"&gt;0")),SUMIFS('ALL DIALOGUES(E+T+RS+RV)'!$T$3:$T$89,'ALL DIALOGUES(E+T+RS+RV)'!$G$3:$G$89,$A405,'ALL DIALOGUES(E+T+RS+RV)'!$Q$3:$Q$89,$B405,'ALL DIALOGUES(E+T+RS+RV)'!$R$3:$R$89,"&gt;0"))</f>
        <v>0</v>
      </c>
    </row>
    <row r="406" spans="1:5" x14ac:dyDescent="0.25">
      <c r="A406" s="389" t="s">
        <v>1061</v>
      </c>
      <c r="B406" s="351">
        <v>1</v>
      </c>
      <c r="C406" s="351" t="s">
        <v>1937</v>
      </c>
      <c r="D406" s="249" t="s">
        <v>133</v>
      </c>
      <c r="E406" s="351">
        <f>IFERROR(IF(VALUE(C406)=0,SUMIFS('ALL DIALOGUES(E+T+RS+RV)'!$T$3:$T$89,'ALL DIALOGUES(E+T+RS+RV)'!$G$3:$G$89,$A406,'ALL DIALOGUES(E+T+RS+RV)'!$Q$3:$Q$89,$B406,'ALL DIALOGUES(E+T+RS+RV)'!$R$3:$R$89,0),SUMIFS('ALL DIALOGUES(E+T+RS+RV)'!$T$3:$T$89,'ALL DIALOGUES(E+T+RS+RV)'!$G$3:$G$89,$A406,'ALL DIALOGUES(E+T+RS+RV)'!$Q$3:$Q$89,$B406,'ALL DIALOGUES(E+T+RS+RV)'!$R$3:$R$89,"&gt;0")),SUMIFS('ALL DIALOGUES(E+T+RS+RV)'!$T$3:$T$89,'ALL DIALOGUES(E+T+RS+RV)'!$G$3:$G$89,$A406,'ALL DIALOGUES(E+T+RS+RV)'!$Q$3:$Q$89,$B406,'ALL DIALOGUES(E+T+RS+RV)'!$R$3:$R$89,"&gt;0"))</f>
        <v>0</v>
      </c>
    </row>
    <row r="407" spans="1:5" ht="31.5" x14ac:dyDescent="0.25">
      <c r="A407" s="318" t="s">
        <v>994</v>
      </c>
      <c r="B407" s="321">
        <v>1</v>
      </c>
      <c r="C407" s="321">
        <v>0</v>
      </c>
      <c r="D407" s="224" t="s">
        <v>134</v>
      </c>
      <c r="E407" s="321">
        <f>IFERROR(IF(VALUE(C407)=0,SUMIFS('ALL DIALOGUES(E+T+RS+RV)'!$T$3:$T$89,'ALL DIALOGUES(E+T+RS+RV)'!$G$3:$G$89,$A407,'ALL DIALOGUES(E+T+RS+RV)'!$Q$3:$Q$89,$B407,'ALL DIALOGUES(E+T+RS+RV)'!$R$3:$R$89,0),SUMIFS('ALL DIALOGUES(E+T+RS+RV)'!$T$3:$T$89,'ALL DIALOGUES(E+T+RS+RV)'!$G$3:$G$89,$A407,'ALL DIALOGUES(E+T+RS+RV)'!$Q$3:$Q$89,$B407,'ALL DIALOGUES(E+T+RS+RV)'!$R$3:$R$89,"&gt;0")),SUMIFS('ALL DIALOGUES(E+T+RS+RV)'!$T$3:$T$89,'ALL DIALOGUES(E+T+RS+RV)'!$G$3:$G$89,$A407,'ALL DIALOGUES(E+T+RS+RV)'!$Q$3:$Q$89,$B407,'ALL DIALOGUES(E+T+RS+RV)'!$R$3:$R$89,"&gt;0"))</f>
        <v>0</v>
      </c>
    </row>
    <row r="408" spans="1:5" ht="32.25" thickBot="1" x14ac:dyDescent="0.3">
      <c r="A408" s="344" t="s">
        <v>994</v>
      </c>
      <c r="B408" s="394">
        <v>1</v>
      </c>
      <c r="C408" s="394" t="s">
        <v>1937</v>
      </c>
      <c r="D408" s="367" t="s">
        <v>134</v>
      </c>
      <c r="E408" s="394">
        <f>IFERROR(IF(VALUE(C408)=0,SUMIFS('ALL DIALOGUES(E+T+RS+RV)'!$T$3:$T$89,'ALL DIALOGUES(E+T+RS+RV)'!$G$3:$G$89,$A408,'ALL DIALOGUES(E+T+RS+RV)'!$Q$3:$Q$89,$B408,'ALL DIALOGUES(E+T+RS+RV)'!$R$3:$R$89,0),SUMIFS('ALL DIALOGUES(E+T+RS+RV)'!$T$3:$T$89,'ALL DIALOGUES(E+T+RS+RV)'!$G$3:$G$89,$A408,'ALL DIALOGUES(E+T+RS+RV)'!$Q$3:$Q$89,$B408,'ALL DIALOGUES(E+T+RS+RV)'!$R$3:$R$89,"&gt;0")),SUMIFS('ALL DIALOGUES(E+T+RS+RV)'!$T$3:$T$89,'ALL DIALOGUES(E+T+RS+RV)'!$G$3:$G$89,$A408,'ALL DIALOGUES(E+T+RS+RV)'!$Q$3:$Q$89,$B408,'ALL DIALOGUES(E+T+RS+RV)'!$R$3:$R$89,"&gt;0"))</f>
        <v>0</v>
      </c>
    </row>
    <row r="409" spans="1:5" ht="31.5" x14ac:dyDescent="0.25">
      <c r="A409" s="311" t="s">
        <v>994</v>
      </c>
      <c r="B409" s="314">
        <v>2</v>
      </c>
      <c r="C409" s="314">
        <v>0</v>
      </c>
      <c r="D409" s="249" t="s">
        <v>134</v>
      </c>
      <c r="E409" s="314">
        <f>IFERROR(IF(VALUE(C409)=0,SUMIFS('ALL DIALOGUES(E+T+RS+RV)'!$T$3:$T$89,'ALL DIALOGUES(E+T+RS+RV)'!$G$3:$G$89,$A409,'ALL DIALOGUES(E+T+RS+RV)'!$Q$3:$Q$89,$B409,'ALL DIALOGUES(E+T+RS+RV)'!$R$3:$R$89,0),SUMIFS('ALL DIALOGUES(E+T+RS+RV)'!$T$3:$T$89,'ALL DIALOGUES(E+T+RS+RV)'!$G$3:$G$89,$A409,'ALL DIALOGUES(E+T+RS+RV)'!$Q$3:$Q$89,$B409,'ALL DIALOGUES(E+T+RS+RV)'!$R$3:$R$89,"&gt;0")),SUMIFS('ALL DIALOGUES(E+T+RS+RV)'!$T$3:$T$89,'ALL DIALOGUES(E+T+RS+RV)'!$G$3:$G$89,$A409,'ALL DIALOGUES(E+T+RS+RV)'!$Q$3:$Q$89,$B409,'ALL DIALOGUES(E+T+RS+RV)'!$R$3:$R$89,"&gt;0"))</f>
        <v>0</v>
      </c>
    </row>
    <row r="410" spans="1:5" ht="31.5" x14ac:dyDescent="0.25">
      <c r="A410" s="318" t="s">
        <v>994</v>
      </c>
      <c r="B410" s="321">
        <v>2</v>
      </c>
      <c r="C410" s="321" t="s">
        <v>1937</v>
      </c>
      <c r="D410" s="231" t="s">
        <v>134</v>
      </c>
      <c r="E410" s="321">
        <f>IFERROR(IF(VALUE(C410)=0,SUMIFS('ALL DIALOGUES(E+T+RS+RV)'!$T$3:$T$89,'ALL DIALOGUES(E+T+RS+RV)'!$G$3:$G$89,$A410,'ALL DIALOGUES(E+T+RS+RV)'!$Q$3:$Q$89,$B410,'ALL DIALOGUES(E+T+RS+RV)'!$R$3:$R$89,0),SUMIFS('ALL DIALOGUES(E+T+RS+RV)'!$T$3:$T$89,'ALL DIALOGUES(E+T+RS+RV)'!$G$3:$G$89,$A410,'ALL DIALOGUES(E+T+RS+RV)'!$Q$3:$Q$89,$B410,'ALL DIALOGUES(E+T+RS+RV)'!$R$3:$R$89,"&gt;0")),SUMIFS('ALL DIALOGUES(E+T+RS+RV)'!$T$3:$T$89,'ALL DIALOGUES(E+T+RS+RV)'!$G$3:$G$89,$A410,'ALL DIALOGUES(E+T+RS+RV)'!$Q$3:$Q$89,$B410,'ALL DIALOGUES(E+T+RS+RV)'!$R$3:$R$89,"&gt;0"))</f>
        <v>0</v>
      </c>
    </row>
    <row r="411" spans="1:5" ht="31.5" x14ac:dyDescent="0.25">
      <c r="A411" s="318" t="s">
        <v>994</v>
      </c>
      <c r="B411" s="321">
        <v>3</v>
      </c>
      <c r="C411" s="321">
        <v>0</v>
      </c>
      <c r="D411" s="231" t="s">
        <v>134</v>
      </c>
      <c r="E411" s="321">
        <f>IFERROR(IF(VALUE(C411)=0,SUMIFS('ALL DIALOGUES(E+T+RS+RV)'!$T$3:$T$89,'ALL DIALOGUES(E+T+RS+RV)'!$G$3:$G$89,$A411,'ALL DIALOGUES(E+T+RS+RV)'!$Q$3:$Q$89,$B411,'ALL DIALOGUES(E+T+RS+RV)'!$R$3:$R$89,0),SUMIFS('ALL DIALOGUES(E+T+RS+RV)'!$T$3:$T$89,'ALL DIALOGUES(E+T+RS+RV)'!$G$3:$G$89,$A411,'ALL DIALOGUES(E+T+RS+RV)'!$Q$3:$Q$89,$B411,'ALL DIALOGUES(E+T+RS+RV)'!$R$3:$R$89,"&gt;0")),SUMIFS('ALL DIALOGUES(E+T+RS+RV)'!$T$3:$T$89,'ALL DIALOGUES(E+T+RS+RV)'!$G$3:$G$89,$A411,'ALL DIALOGUES(E+T+RS+RV)'!$Q$3:$Q$89,$B411,'ALL DIALOGUES(E+T+RS+RV)'!$R$3:$R$89,"&gt;0"))</f>
        <v>0</v>
      </c>
    </row>
    <row r="412" spans="1:5" x14ac:dyDescent="0.25">
      <c r="A412" s="466" t="s">
        <v>1062</v>
      </c>
      <c r="B412" s="321">
        <v>1</v>
      </c>
      <c r="C412" s="321">
        <v>0</v>
      </c>
      <c r="D412" s="231" t="s">
        <v>133</v>
      </c>
      <c r="E412" s="321">
        <f>IFERROR(IF(VALUE(C412)=0,SUMIFS('ALL DIALOGUES(E+T+RS+RV)'!$T$3:$T$89,'ALL DIALOGUES(E+T+RS+RV)'!$G$3:$G$89,$A412,'ALL DIALOGUES(E+T+RS+RV)'!$Q$3:$Q$89,$B412,'ALL DIALOGUES(E+T+RS+RV)'!$R$3:$R$89,0),SUMIFS('ALL DIALOGUES(E+T+RS+RV)'!$T$3:$T$89,'ALL DIALOGUES(E+T+RS+RV)'!$G$3:$G$89,$A412,'ALL DIALOGUES(E+T+RS+RV)'!$Q$3:$Q$89,$B412,'ALL DIALOGUES(E+T+RS+RV)'!$R$3:$R$89,"&gt;0")),SUMIFS('ALL DIALOGUES(E+T+RS+RV)'!$T$3:$T$89,'ALL DIALOGUES(E+T+RS+RV)'!$G$3:$G$89,$A412,'ALL DIALOGUES(E+T+RS+RV)'!$Q$3:$Q$89,$B412,'ALL DIALOGUES(E+T+RS+RV)'!$R$3:$R$89,"&gt;0"))</f>
        <v>0</v>
      </c>
    </row>
    <row r="413" spans="1:5" x14ac:dyDescent="0.25">
      <c r="A413" s="466" t="s">
        <v>1062</v>
      </c>
      <c r="B413" s="321">
        <v>1</v>
      </c>
      <c r="C413" s="321" t="s">
        <v>1937</v>
      </c>
      <c r="D413" s="231" t="s">
        <v>133</v>
      </c>
      <c r="E413" s="321">
        <f>IFERROR(IF(VALUE(C413)=0,SUMIFS('ALL DIALOGUES(E+T+RS+RV)'!$T$3:$T$89,'ALL DIALOGUES(E+T+RS+RV)'!$G$3:$G$89,$A413,'ALL DIALOGUES(E+T+RS+RV)'!$Q$3:$Q$89,$B413,'ALL DIALOGUES(E+T+RS+RV)'!$R$3:$R$89,0),SUMIFS('ALL DIALOGUES(E+T+RS+RV)'!$T$3:$T$89,'ALL DIALOGUES(E+T+RS+RV)'!$G$3:$G$89,$A413,'ALL DIALOGUES(E+T+RS+RV)'!$Q$3:$Q$89,$B413,'ALL DIALOGUES(E+T+RS+RV)'!$R$3:$R$89,"&gt;0")),SUMIFS('ALL DIALOGUES(E+T+RS+RV)'!$T$3:$T$89,'ALL DIALOGUES(E+T+RS+RV)'!$G$3:$G$89,$A413,'ALL DIALOGUES(E+T+RS+RV)'!$Q$3:$Q$89,$B413,'ALL DIALOGUES(E+T+RS+RV)'!$R$3:$R$89,"&gt;0"))</f>
        <v>0</v>
      </c>
    </row>
    <row r="414" spans="1:5" ht="31.5" x14ac:dyDescent="0.25">
      <c r="A414" s="318" t="s">
        <v>1007</v>
      </c>
      <c r="B414" s="321">
        <v>1</v>
      </c>
      <c r="C414" s="321">
        <v>0</v>
      </c>
      <c r="D414" s="231" t="s">
        <v>134</v>
      </c>
      <c r="E414" s="321">
        <f>IFERROR(IF(VALUE(C414)=0,SUMIFS('ALL DIALOGUES(E+T+RS+RV)'!$T$3:$T$89,'ALL DIALOGUES(E+T+RS+RV)'!$G$3:$G$89,$A414,'ALL DIALOGUES(E+T+RS+RV)'!$Q$3:$Q$89,$B414,'ALL DIALOGUES(E+T+RS+RV)'!$R$3:$R$89,0),SUMIFS('ALL DIALOGUES(E+T+RS+RV)'!$T$3:$T$89,'ALL DIALOGUES(E+T+RS+RV)'!$G$3:$G$89,$A414,'ALL DIALOGUES(E+T+RS+RV)'!$Q$3:$Q$89,$B414,'ALL DIALOGUES(E+T+RS+RV)'!$R$3:$R$89,"&gt;0")),SUMIFS('ALL DIALOGUES(E+T+RS+RV)'!$T$3:$T$89,'ALL DIALOGUES(E+T+RS+RV)'!$G$3:$G$89,$A414,'ALL DIALOGUES(E+T+RS+RV)'!$Q$3:$Q$89,$B414,'ALL DIALOGUES(E+T+RS+RV)'!$R$3:$R$89,"&gt;0"))</f>
        <v>0</v>
      </c>
    </row>
    <row r="415" spans="1:5" ht="31.5" x14ac:dyDescent="0.25">
      <c r="A415" s="361" t="s">
        <v>1007</v>
      </c>
      <c r="B415" s="360">
        <v>1</v>
      </c>
      <c r="C415" s="360" t="s">
        <v>1937</v>
      </c>
      <c r="D415" s="224" t="s">
        <v>134</v>
      </c>
      <c r="E415" s="360">
        <f>IFERROR(IF(VALUE(C415)=0,SUMIFS('ALL DIALOGUES(E+T+RS+RV)'!$T$3:$T$89,'ALL DIALOGUES(E+T+RS+RV)'!$G$3:$G$89,$A415,'ALL DIALOGUES(E+T+RS+RV)'!$Q$3:$Q$89,$B415,'ALL DIALOGUES(E+T+RS+RV)'!$R$3:$R$89,0),SUMIFS('ALL DIALOGUES(E+T+RS+RV)'!$T$3:$T$89,'ALL DIALOGUES(E+T+RS+RV)'!$G$3:$G$89,$A415,'ALL DIALOGUES(E+T+RS+RV)'!$Q$3:$Q$89,$B415,'ALL DIALOGUES(E+T+RS+RV)'!$R$3:$R$89,"&gt;0")),SUMIFS('ALL DIALOGUES(E+T+RS+RV)'!$T$3:$T$89,'ALL DIALOGUES(E+T+RS+RV)'!$G$3:$G$89,$A415,'ALL DIALOGUES(E+T+RS+RV)'!$Q$3:$Q$89,$B415,'ALL DIALOGUES(E+T+RS+RV)'!$R$3:$R$89,"&gt;0"))</f>
        <v>0</v>
      </c>
    </row>
    <row r="416" spans="1:5" ht="31.5" x14ac:dyDescent="0.25">
      <c r="A416" s="425" t="s">
        <v>1007</v>
      </c>
      <c r="B416" s="360">
        <v>2</v>
      </c>
      <c r="C416" s="360">
        <v>0</v>
      </c>
      <c r="D416" s="367" t="s">
        <v>134</v>
      </c>
      <c r="E416" s="394">
        <f>IFERROR(IF(VALUE(C416)=0,SUMIFS('ALL DIALOGUES(E+T+RS+RV)'!$T$3:$T$89,'ALL DIALOGUES(E+T+RS+RV)'!$G$3:$G$89,$A416,'ALL DIALOGUES(E+T+RS+RV)'!$Q$3:$Q$89,$B416,'ALL DIALOGUES(E+T+RS+RV)'!$R$3:$R$89,0),SUMIFS('ALL DIALOGUES(E+T+RS+RV)'!$T$3:$T$89,'ALL DIALOGUES(E+T+RS+RV)'!$G$3:$G$89,$A416,'ALL DIALOGUES(E+T+RS+RV)'!$Q$3:$Q$89,$B416,'ALL DIALOGUES(E+T+RS+RV)'!$R$3:$R$89,"&gt;0")),SUMIFS('ALL DIALOGUES(E+T+RS+RV)'!$T$3:$T$89,'ALL DIALOGUES(E+T+RS+RV)'!$G$3:$G$89,$A416,'ALL DIALOGUES(E+T+RS+RV)'!$Q$3:$Q$89,$B416,'ALL DIALOGUES(E+T+RS+RV)'!$R$3:$R$89,"&gt;0"))</f>
        <v>0</v>
      </c>
    </row>
    <row r="417" spans="1:5" ht="32.25" thickBot="1" x14ac:dyDescent="0.3">
      <c r="A417" s="344" t="s">
        <v>1007</v>
      </c>
      <c r="B417" s="347">
        <v>2</v>
      </c>
      <c r="C417" s="347" t="s">
        <v>1937</v>
      </c>
      <c r="D417" s="236" t="s">
        <v>134</v>
      </c>
      <c r="E417" s="347">
        <f>IFERROR(IF(VALUE(C417)=0,SUMIFS('ALL DIALOGUES(E+T+RS+RV)'!$T$3:$T$89,'ALL DIALOGUES(E+T+RS+RV)'!$G$3:$G$89,$A417,'ALL DIALOGUES(E+T+RS+RV)'!$Q$3:$Q$89,$B417,'ALL DIALOGUES(E+T+RS+RV)'!$R$3:$R$89,0),SUMIFS('ALL DIALOGUES(E+T+RS+RV)'!$T$3:$T$89,'ALL DIALOGUES(E+T+RS+RV)'!$G$3:$G$89,$A417,'ALL DIALOGUES(E+T+RS+RV)'!$Q$3:$Q$89,$B417,'ALL DIALOGUES(E+T+RS+RV)'!$R$3:$R$89,"&gt;0")),SUMIFS('ALL DIALOGUES(E+T+RS+RV)'!$T$3:$T$89,'ALL DIALOGUES(E+T+RS+RV)'!$G$3:$G$89,$A417,'ALL DIALOGUES(E+T+RS+RV)'!$Q$3:$Q$89,$B417,'ALL DIALOGUES(E+T+RS+RV)'!$R$3:$R$89,"&gt;0"))</f>
        <v>0</v>
      </c>
    </row>
    <row r="418" spans="1:5" ht="31.5" x14ac:dyDescent="0.25">
      <c r="A418" s="352" t="s">
        <v>1007</v>
      </c>
      <c r="B418" s="351">
        <v>3</v>
      </c>
      <c r="C418" s="351">
        <v>0</v>
      </c>
      <c r="D418" s="316" t="s">
        <v>134</v>
      </c>
      <c r="E418" s="351">
        <f>IFERROR(IF(VALUE(C418)=0,SUMIFS('ALL DIALOGUES(E+T+RS+RV)'!$T$3:$T$89,'ALL DIALOGUES(E+T+RS+RV)'!$G$3:$G$89,$A418,'ALL DIALOGUES(E+T+RS+RV)'!$Q$3:$Q$89,$B418,'ALL DIALOGUES(E+T+RS+RV)'!$R$3:$R$89,0),SUMIFS('ALL DIALOGUES(E+T+RS+RV)'!$T$3:$T$89,'ALL DIALOGUES(E+T+RS+RV)'!$G$3:$G$89,$A418,'ALL DIALOGUES(E+T+RS+RV)'!$Q$3:$Q$89,$B418,'ALL DIALOGUES(E+T+RS+RV)'!$R$3:$R$89,"&gt;0")),SUMIFS('ALL DIALOGUES(E+T+RS+RV)'!$T$3:$T$89,'ALL DIALOGUES(E+T+RS+RV)'!$G$3:$G$89,$A418,'ALL DIALOGUES(E+T+RS+RV)'!$Q$3:$Q$89,$B418,'ALL DIALOGUES(E+T+RS+RV)'!$R$3:$R$89,"&gt;0"))</f>
        <v>0</v>
      </c>
    </row>
    <row r="419" spans="1:5" x14ac:dyDescent="0.25">
      <c r="A419" s="466" t="s">
        <v>1063</v>
      </c>
      <c r="B419" s="321">
        <v>1</v>
      </c>
      <c r="C419" s="321">
        <v>0</v>
      </c>
      <c r="D419" s="231" t="s">
        <v>133</v>
      </c>
      <c r="E419" s="321">
        <f>IFERROR(IF(VALUE(C419)=0,SUMIFS('ALL DIALOGUES(E+T+RS+RV)'!$T$3:$T$89,'ALL DIALOGUES(E+T+RS+RV)'!$G$3:$G$89,$A419,'ALL DIALOGUES(E+T+RS+RV)'!$Q$3:$Q$89,$B419,'ALL DIALOGUES(E+T+RS+RV)'!$R$3:$R$89,0),SUMIFS('ALL DIALOGUES(E+T+RS+RV)'!$T$3:$T$89,'ALL DIALOGUES(E+T+RS+RV)'!$G$3:$G$89,$A419,'ALL DIALOGUES(E+T+RS+RV)'!$Q$3:$Q$89,$B419,'ALL DIALOGUES(E+T+RS+RV)'!$R$3:$R$89,"&gt;0")),SUMIFS('ALL DIALOGUES(E+T+RS+RV)'!$T$3:$T$89,'ALL DIALOGUES(E+T+RS+RV)'!$G$3:$G$89,$A419,'ALL DIALOGUES(E+T+RS+RV)'!$Q$3:$Q$89,$B419,'ALL DIALOGUES(E+T+RS+RV)'!$R$3:$R$89,"&gt;0"))</f>
        <v>0</v>
      </c>
    </row>
    <row r="420" spans="1:5" x14ac:dyDescent="0.25">
      <c r="A420" s="466" t="s">
        <v>1063</v>
      </c>
      <c r="B420" s="321">
        <v>1</v>
      </c>
      <c r="C420" s="321" t="s">
        <v>1937</v>
      </c>
      <c r="D420" s="231" t="s">
        <v>133</v>
      </c>
      <c r="E420" s="321">
        <f>IFERROR(IF(VALUE(C420)=0,SUMIFS('ALL DIALOGUES(E+T+RS+RV)'!$T$3:$T$89,'ALL DIALOGUES(E+T+RS+RV)'!$G$3:$G$89,$A420,'ALL DIALOGUES(E+T+RS+RV)'!$Q$3:$Q$89,$B420,'ALL DIALOGUES(E+T+RS+RV)'!$R$3:$R$89,0),SUMIFS('ALL DIALOGUES(E+T+RS+RV)'!$T$3:$T$89,'ALL DIALOGUES(E+T+RS+RV)'!$G$3:$G$89,$A420,'ALL DIALOGUES(E+T+RS+RV)'!$Q$3:$Q$89,$B420,'ALL DIALOGUES(E+T+RS+RV)'!$R$3:$R$89,"&gt;0")),SUMIFS('ALL DIALOGUES(E+T+RS+RV)'!$T$3:$T$89,'ALL DIALOGUES(E+T+RS+RV)'!$G$3:$G$89,$A420,'ALL DIALOGUES(E+T+RS+RV)'!$Q$3:$Q$89,$B420,'ALL DIALOGUES(E+T+RS+RV)'!$R$3:$R$89,"&gt;0"))</f>
        <v>0</v>
      </c>
    </row>
    <row r="421" spans="1:5" ht="32.25" thickBot="1" x14ac:dyDescent="0.3">
      <c r="A421" s="344" t="s">
        <v>995</v>
      </c>
      <c r="B421" s="347">
        <v>1</v>
      </c>
      <c r="C421" s="347">
        <v>0</v>
      </c>
      <c r="D421" s="236" t="s">
        <v>134</v>
      </c>
      <c r="E421" s="347">
        <f>IFERROR(IF(VALUE(C421)=0,SUMIFS('ALL DIALOGUES(E+T+RS+RV)'!$T$3:$T$89,'ALL DIALOGUES(E+T+RS+RV)'!$G$3:$G$89,$A421,'ALL DIALOGUES(E+T+RS+RV)'!$Q$3:$Q$89,$B421,'ALL DIALOGUES(E+T+RS+RV)'!$R$3:$R$89,0),SUMIFS('ALL DIALOGUES(E+T+RS+RV)'!$T$3:$T$89,'ALL DIALOGUES(E+T+RS+RV)'!$G$3:$G$89,$A421,'ALL DIALOGUES(E+T+RS+RV)'!$Q$3:$Q$89,$B421,'ALL DIALOGUES(E+T+RS+RV)'!$R$3:$R$89,"&gt;0")),SUMIFS('ALL DIALOGUES(E+T+RS+RV)'!$T$3:$T$89,'ALL DIALOGUES(E+T+RS+RV)'!$G$3:$G$89,$A421,'ALL DIALOGUES(E+T+RS+RV)'!$Q$3:$Q$89,$B421,'ALL DIALOGUES(E+T+RS+RV)'!$R$3:$R$89,"&gt;0"))</f>
        <v>0</v>
      </c>
    </row>
    <row r="422" spans="1:5" ht="31.5" x14ac:dyDescent="0.25">
      <c r="A422" s="311" t="s">
        <v>995</v>
      </c>
      <c r="B422" s="314">
        <v>1</v>
      </c>
      <c r="C422" s="314" t="s">
        <v>1937</v>
      </c>
      <c r="D422" s="249" t="s">
        <v>134</v>
      </c>
      <c r="E422" s="314">
        <f>IFERROR(IF(VALUE(C422)=0,SUMIFS('ALL DIALOGUES(E+T+RS+RV)'!$T$3:$T$89,'ALL DIALOGUES(E+T+RS+RV)'!$G$3:$G$89,$A422,'ALL DIALOGUES(E+T+RS+RV)'!$Q$3:$Q$89,$B422,'ALL DIALOGUES(E+T+RS+RV)'!$R$3:$R$89,0),SUMIFS('ALL DIALOGUES(E+T+RS+RV)'!$T$3:$T$89,'ALL DIALOGUES(E+T+RS+RV)'!$G$3:$G$89,$A422,'ALL DIALOGUES(E+T+RS+RV)'!$Q$3:$Q$89,$B422,'ALL DIALOGUES(E+T+RS+RV)'!$R$3:$R$89,"&gt;0")),SUMIFS('ALL DIALOGUES(E+T+RS+RV)'!$T$3:$T$89,'ALL DIALOGUES(E+T+RS+RV)'!$G$3:$G$89,$A422,'ALL DIALOGUES(E+T+RS+RV)'!$Q$3:$Q$89,$B422,'ALL DIALOGUES(E+T+RS+RV)'!$R$3:$R$89,"&gt;0"))</f>
        <v>0</v>
      </c>
    </row>
    <row r="423" spans="1:5" ht="31.5" x14ac:dyDescent="0.25">
      <c r="A423" s="361" t="s">
        <v>995</v>
      </c>
      <c r="B423" s="360">
        <v>2</v>
      </c>
      <c r="C423" s="360">
        <v>0</v>
      </c>
      <c r="D423" s="224" t="s">
        <v>134</v>
      </c>
      <c r="E423" s="360">
        <f>IFERROR(IF(VALUE(C423)=0,SUMIFS('ALL DIALOGUES(E+T+RS+RV)'!$T$3:$T$89,'ALL DIALOGUES(E+T+RS+RV)'!$G$3:$G$89,$A423,'ALL DIALOGUES(E+T+RS+RV)'!$Q$3:$Q$89,$B423,'ALL DIALOGUES(E+T+RS+RV)'!$R$3:$R$89,0),SUMIFS('ALL DIALOGUES(E+T+RS+RV)'!$T$3:$T$89,'ALL DIALOGUES(E+T+RS+RV)'!$G$3:$G$89,$A423,'ALL DIALOGUES(E+T+RS+RV)'!$Q$3:$Q$89,$B423,'ALL DIALOGUES(E+T+RS+RV)'!$R$3:$R$89,"&gt;0")),SUMIFS('ALL DIALOGUES(E+T+RS+RV)'!$T$3:$T$89,'ALL DIALOGUES(E+T+RS+RV)'!$G$3:$G$89,$A423,'ALL DIALOGUES(E+T+RS+RV)'!$Q$3:$Q$89,$B423,'ALL DIALOGUES(E+T+RS+RV)'!$R$3:$R$89,"&gt;0"))</f>
        <v>0</v>
      </c>
    </row>
    <row r="424" spans="1:5" ht="31.5" x14ac:dyDescent="0.25">
      <c r="A424" s="318" t="s">
        <v>995</v>
      </c>
      <c r="B424" s="321">
        <v>2</v>
      </c>
      <c r="C424" s="321" t="s">
        <v>1937</v>
      </c>
      <c r="D424" s="231" t="s">
        <v>134</v>
      </c>
      <c r="E424" s="321">
        <f>IFERROR(IF(VALUE(C424)=0,SUMIFS('ALL DIALOGUES(E+T+RS+RV)'!$T$3:$T$89,'ALL DIALOGUES(E+T+RS+RV)'!$G$3:$G$89,$A424,'ALL DIALOGUES(E+T+RS+RV)'!$Q$3:$Q$89,$B424,'ALL DIALOGUES(E+T+RS+RV)'!$R$3:$R$89,0),SUMIFS('ALL DIALOGUES(E+T+RS+RV)'!$T$3:$T$89,'ALL DIALOGUES(E+T+RS+RV)'!$G$3:$G$89,$A424,'ALL DIALOGUES(E+T+RS+RV)'!$Q$3:$Q$89,$B424,'ALL DIALOGUES(E+T+RS+RV)'!$R$3:$R$89,"&gt;0")),SUMIFS('ALL DIALOGUES(E+T+RS+RV)'!$T$3:$T$89,'ALL DIALOGUES(E+T+RS+RV)'!$G$3:$G$89,$A424,'ALL DIALOGUES(E+T+RS+RV)'!$Q$3:$Q$89,$B424,'ALL DIALOGUES(E+T+RS+RV)'!$R$3:$R$89,"&gt;0"))</f>
        <v>0</v>
      </c>
    </row>
    <row r="425" spans="1:5" ht="31.5" x14ac:dyDescent="0.25">
      <c r="A425" s="318" t="s">
        <v>995</v>
      </c>
      <c r="B425" s="321">
        <v>3</v>
      </c>
      <c r="C425" s="321">
        <v>0</v>
      </c>
      <c r="D425" s="231" t="s">
        <v>134</v>
      </c>
      <c r="E425" s="321">
        <f>IFERROR(IF(VALUE(C425)=0,SUMIFS('ALL DIALOGUES(E+T+RS+RV)'!$T$3:$T$89,'ALL DIALOGUES(E+T+RS+RV)'!$G$3:$G$89,$A425,'ALL DIALOGUES(E+T+RS+RV)'!$Q$3:$Q$89,$B425,'ALL DIALOGUES(E+T+RS+RV)'!$R$3:$R$89,0),SUMIFS('ALL DIALOGUES(E+T+RS+RV)'!$T$3:$T$89,'ALL DIALOGUES(E+T+RS+RV)'!$G$3:$G$89,$A425,'ALL DIALOGUES(E+T+RS+RV)'!$Q$3:$Q$89,$B425,'ALL DIALOGUES(E+T+RS+RV)'!$R$3:$R$89,"&gt;0")),SUMIFS('ALL DIALOGUES(E+T+RS+RV)'!$T$3:$T$89,'ALL DIALOGUES(E+T+RS+RV)'!$G$3:$G$89,$A425,'ALL DIALOGUES(E+T+RS+RV)'!$Q$3:$Q$89,$B425,'ALL DIALOGUES(E+T+RS+RV)'!$R$3:$R$89,"&gt;0"))</f>
        <v>0</v>
      </c>
    </row>
    <row r="426" spans="1:5" ht="31.5" x14ac:dyDescent="0.25">
      <c r="A426" s="318" t="s">
        <v>995</v>
      </c>
      <c r="B426" s="321">
        <v>3</v>
      </c>
      <c r="C426" s="321" t="s">
        <v>1937</v>
      </c>
      <c r="D426" s="231" t="s">
        <v>134</v>
      </c>
      <c r="E426" s="321">
        <f>IFERROR(IF(VALUE(C426)=0,SUMIFS('ALL DIALOGUES(E+T+RS+RV)'!$T$3:$T$89,'ALL DIALOGUES(E+T+RS+RV)'!$G$3:$G$89,$A426,'ALL DIALOGUES(E+T+RS+RV)'!$Q$3:$Q$89,$B426,'ALL DIALOGUES(E+T+RS+RV)'!$R$3:$R$89,0),SUMIFS('ALL DIALOGUES(E+T+RS+RV)'!$T$3:$T$89,'ALL DIALOGUES(E+T+RS+RV)'!$G$3:$G$89,$A426,'ALL DIALOGUES(E+T+RS+RV)'!$Q$3:$Q$89,$B426,'ALL DIALOGUES(E+T+RS+RV)'!$R$3:$R$89,"&gt;0")),SUMIFS('ALL DIALOGUES(E+T+RS+RV)'!$T$3:$T$89,'ALL DIALOGUES(E+T+RS+RV)'!$G$3:$G$89,$A426,'ALL DIALOGUES(E+T+RS+RV)'!$Q$3:$Q$89,$B426,'ALL DIALOGUES(E+T+RS+RV)'!$R$3:$R$89,"&gt;0"))</f>
        <v>0</v>
      </c>
    </row>
    <row r="427" spans="1:5" ht="32.25" thickBot="1" x14ac:dyDescent="0.3">
      <c r="A427" s="569" t="s">
        <v>995</v>
      </c>
      <c r="B427" s="394">
        <v>4</v>
      </c>
      <c r="C427" s="394">
        <v>0</v>
      </c>
      <c r="D427" s="417" t="s">
        <v>134</v>
      </c>
      <c r="E427" s="394">
        <f>IFERROR(IF(VALUE(C427)=0,SUMIFS('ALL DIALOGUES(E+T+RS+RV)'!$T$3:$T$89,'ALL DIALOGUES(E+T+RS+RV)'!$G$3:$G$89,$A427,'ALL DIALOGUES(E+T+RS+RV)'!$Q$3:$Q$89,$B427,'ALL DIALOGUES(E+T+RS+RV)'!$R$3:$R$89,0),SUMIFS('ALL DIALOGUES(E+T+RS+RV)'!$T$3:$T$89,'ALL DIALOGUES(E+T+RS+RV)'!$G$3:$G$89,$A427,'ALL DIALOGUES(E+T+RS+RV)'!$Q$3:$Q$89,$B427,'ALL DIALOGUES(E+T+RS+RV)'!$R$3:$R$89,"&gt;0")),SUMIFS('ALL DIALOGUES(E+T+RS+RV)'!$T$3:$T$89,'ALL DIALOGUES(E+T+RS+RV)'!$G$3:$G$89,$A427,'ALL DIALOGUES(E+T+RS+RV)'!$Q$3:$Q$89,$B427,'ALL DIALOGUES(E+T+RS+RV)'!$R$3:$R$89,"&gt;0"))</f>
        <v>0</v>
      </c>
    </row>
    <row r="428" spans="1:5" ht="31.5" x14ac:dyDescent="0.25">
      <c r="A428" s="382" t="s">
        <v>995</v>
      </c>
      <c r="B428" s="314">
        <v>4</v>
      </c>
      <c r="C428" s="314" t="s">
        <v>1937</v>
      </c>
      <c r="D428" s="249" t="s">
        <v>134</v>
      </c>
      <c r="E428" s="314">
        <f>IFERROR(IF(VALUE(C428)=0,SUMIFS('ALL DIALOGUES(E+T+RS+RV)'!$T$3:$T$89,'ALL DIALOGUES(E+T+RS+RV)'!$G$3:$G$89,$A428,'ALL DIALOGUES(E+T+RS+RV)'!$Q$3:$Q$89,$B428,'ALL DIALOGUES(E+T+RS+RV)'!$R$3:$R$89,0),SUMIFS('ALL DIALOGUES(E+T+RS+RV)'!$T$3:$T$89,'ALL DIALOGUES(E+T+RS+RV)'!$G$3:$G$89,$A428,'ALL DIALOGUES(E+T+RS+RV)'!$Q$3:$Q$89,$B428,'ALL DIALOGUES(E+T+RS+RV)'!$R$3:$R$89,"&gt;0")),SUMIFS('ALL DIALOGUES(E+T+RS+RV)'!$T$3:$T$89,'ALL DIALOGUES(E+T+RS+RV)'!$G$3:$G$89,$A428,'ALL DIALOGUES(E+T+RS+RV)'!$Q$3:$Q$89,$B428,'ALL DIALOGUES(E+T+RS+RV)'!$R$3:$R$89,"&gt;0"))</f>
        <v>0</v>
      </c>
    </row>
    <row r="429" spans="1:5" ht="31.5" x14ac:dyDescent="0.25">
      <c r="A429" s="429" t="s">
        <v>995</v>
      </c>
      <c r="B429" s="321">
        <v>5</v>
      </c>
      <c r="C429" s="321">
        <v>0</v>
      </c>
      <c r="D429" s="231" t="s">
        <v>134</v>
      </c>
      <c r="E429" s="321">
        <f>IFERROR(IF(VALUE(C429)=0,SUMIFS('ALL DIALOGUES(E+T+RS+RV)'!$T$3:$T$89,'ALL DIALOGUES(E+T+RS+RV)'!$G$3:$G$89,$A429,'ALL DIALOGUES(E+T+RS+RV)'!$Q$3:$Q$89,$B429,'ALL DIALOGUES(E+T+RS+RV)'!$R$3:$R$89,0),SUMIFS('ALL DIALOGUES(E+T+RS+RV)'!$T$3:$T$89,'ALL DIALOGUES(E+T+RS+RV)'!$G$3:$G$89,$A429,'ALL DIALOGUES(E+T+RS+RV)'!$Q$3:$Q$89,$B429,'ALL DIALOGUES(E+T+RS+RV)'!$R$3:$R$89,"&gt;0")),SUMIFS('ALL DIALOGUES(E+T+RS+RV)'!$T$3:$T$89,'ALL DIALOGUES(E+T+RS+RV)'!$G$3:$G$89,$A429,'ALL DIALOGUES(E+T+RS+RV)'!$Q$3:$Q$89,$B429,'ALL DIALOGUES(E+T+RS+RV)'!$R$3:$R$89,"&gt;0"))</f>
        <v>0</v>
      </c>
    </row>
    <row r="430" spans="1:5" x14ac:dyDescent="0.25">
      <c r="A430" s="581" t="s">
        <v>1064</v>
      </c>
      <c r="B430" s="321">
        <v>1</v>
      </c>
      <c r="C430" s="321">
        <v>0</v>
      </c>
      <c r="D430" s="231" t="s">
        <v>133</v>
      </c>
      <c r="E430" s="321">
        <f>IFERROR(IF(VALUE(C430)=0,SUMIFS('ALL DIALOGUES(E+T+RS+RV)'!$T$3:$T$89,'ALL DIALOGUES(E+T+RS+RV)'!$G$3:$G$89,$A430,'ALL DIALOGUES(E+T+RS+RV)'!$Q$3:$Q$89,$B430,'ALL DIALOGUES(E+T+RS+RV)'!$R$3:$R$89,0),SUMIFS('ALL DIALOGUES(E+T+RS+RV)'!$T$3:$T$89,'ALL DIALOGUES(E+T+RS+RV)'!$G$3:$G$89,$A430,'ALL DIALOGUES(E+T+RS+RV)'!$Q$3:$Q$89,$B430,'ALL DIALOGUES(E+T+RS+RV)'!$R$3:$R$89,"&gt;0")),SUMIFS('ALL DIALOGUES(E+T+RS+RV)'!$T$3:$T$89,'ALL DIALOGUES(E+T+RS+RV)'!$G$3:$G$89,$A430,'ALL DIALOGUES(E+T+RS+RV)'!$Q$3:$Q$89,$B430,'ALL DIALOGUES(E+T+RS+RV)'!$R$3:$R$89,"&gt;0"))</f>
        <v>0</v>
      </c>
    </row>
    <row r="431" spans="1:5" x14ac:dyDescent="0.25">
      <c r="A431" s="581" t="s">
        <v>1064</v>
      </c>
      <c r="B431" s="321">
        <v>1</v>
      </c>
      <c r="C431" s="321" t="s">
        <v>1937</v>
      </c>
      <c r="D431" s="231" t="s">
        <v>133</v>
      </c>
      <c r="E431" s="321">
        <f>IFERROR(IF(VALUE(C431)=0,SUMIFS('ALL DIALOGUES(E+T+RS+RV)'!$T$3:$T$89,'ALL DIALOGUES(E+T+RS+RV)'!$G$3:$G$89,$A431,'ALL DIALOGUES(E+T+RS+RV)'!$Q$3:$Q$89,$B431,'ALL DIALOGUES(E+T+RS+RV)'!$R$3:$R$89,0),SUMIFS('ALL DIALOGUES(E+T+RS+RV)'!$T$3:$T$89,'ALL DIALOGUES(E+T+RS+RV)'!$G$3:$G$89,$A431,'ALL DIALOGUES(E+T+RS+RV)'!$Q$3:$Q$89,$B431,'ALL DIALOGUES(E+T+RS+RV)'!$R$3:$R$89,"&gt;0")),SUMIFS('ALL DIALOGUES(E+T+RS+RV)'!$T$3:$T$89,'ALL DIALOGUES(E+T+RS+RV)'!$G$3:$G$89,$A431,'ALL DIALOGUES(E+T+RS+RV)'!$Q$3:$Q$89,$B431,'ALL DIALOGUES(E+T+RS+RV)'!$R$3:$R$89,"&gt;0"))</f>
        <v>0</v>
      </c>
    </row>
    <row r="432" spans="1:5" ht="32.25" thickBot="1" x14ac:dyDescent="0.3">
      <c r="A432" s="465" t="s">
        <v>483</v>
      </c>
      <c r="B432" s="347">
        <v>1</v>
      </c>
      <c r="C432" s="347">
        <v>0</v>
      </c>
      <c r="D432" s="342" t="s">
        <v>134</v>
      </c>
      <c r="E432" s="347">
        <f>IFERROR(IF(VALUE(C432)=0,SUMIFS('ALL DIALOGUES(E+T+RS+RV)'!$T$3:$T$89,'ALL DIALOGUES(E+T+RS+RV)'!$G$3:$G$89,$A432,'ALL DIALOGUES(E+T+RS+RV)'!$Q$3:$Q$89,$B432,'ALL DIALOGUES(E+T+RS+RV)'!$R$3:$R$89,0),SUMIFS('ALL DIALOGUES(E+T+RS+RV)'!$T$3:$T$89,'ALL DIALOGUES(E+T+RS+RV)'!$G$3:$G$89,$A432,'ALL DIALOGUES(E+T+RS+RV)'!$Q$3:$Q$89,$B432,'ALL DIALOGUES(E+T+RS+RV)'!$R$3:$R$89,"&gt;0")),SUMIFS('ALL DIALOGUES(E+T+RS+RV)'!$T$3:$T$89,'ALL DIALOGUES(E+T+RS+RV)'!$G$3:$G$89,$A432,'ALL DIALOGUES(E+T+RS+RV)'!$Q$3:$Q$89,$B432,'ALL DIALOGUES(E+T+RS+RV)'!$R$3:$R$89,"&gt;0"))</f>
        <v>0</v>
      </c>
    </row>
    <row r="433" spans="1:5" ht="31.5" x14ac:dyDescent="0.25">
      <c r="A433" s="311" t="s">
        <v>483</v>
      </c>
      <c r="B433" s="314">
        <v>1</v>
      </c>
      <c r="C433" s="314" t="s">
        <v>1937</v>
      </c>
      <c r="D433" s="249" t="s">
        <v>134</v>
      </c>
      <c r="E433" s="314">
        <f>IFERROR(IF(VALUE(C433)=0,SUMIFS('ALL DIALOGUES(E+T+RS+RV)'!$T$3:$T$89,'ALL DIALOGUES(E+T+RS+RV)'!$G$3:$G$89,$A433,'ALL DIALOGUES(E+T+RS+RV)'!$Q$3:$Q$89,$B433,'ALL DIALOGUES(E+T+RS+RV)'!$R$3:$R$89,0),SUMIFS('ALL DIALOGUES(E+T+RS+RV)'!$T$3:$T$89,'ALL DIALOGUES(E+T+RS+RV)'!$G$3:$G$89,$A433,'ALL DIALOGUES(E+T+RS+RV)'!$Q$3:$Q$89,$B433,'ALL DIALOGUES(E+T+RS+RV)'!$R$3:$R$89,"&gt;0")),SUMIFS('ALL DIALOGUES(E+T+RS+RV)'!$T$3:$T$89,'ALL DIALOGUES(E+T+RS+RV)'!$G$3:$G$89,$A433,'ALL DIALOGUES(E+T+RS+RV)'!$Q$3:$Q$89,$B433,'ALL DIALOGUES(E+T+RS+RV)'!$R$3:$R$89,"&gt;0"))</f>
        <v>0</v>
      </c>
    </row>
    <row r="434" spans="1:5" ht="31.5" x14ac:dyDescent="0.25">
      <c r="A434" s="361" t="s">
        <v>483</v>
      </c>
      <c r="B434" s="360">
        <v>2</v>
      </c>
      <c r="C434" s="360">
        <v>0</v>
      </c>
      <c r="D434" s="224" t="s">
        <v>134</v>
      </c>
      <c r="E434" s="360">
        <f>IFERROR(IF(VALUE(C434)=0,SUMIFS('ALL DIALOGUES(E+T+RS+RV)'!$T$3:$T$89,'ALL DIALOGUES(E+T+RS+RV)'!$G$3:$G$89,$A434,'ALL DIALOGUES(E+T+RS+RV)'!$Q$3:$Q$89,$B434,'ALL DIALOGUES(E+T+RS+RV)'!$R$3:$R$89,0),SUMIFS('ALL DIALOGUES(E+T+RS+RV)'!$T$3:$T$89,'ALL DIALOGUES(E+T+RS+RV)'!$G$3:$G$89,$A434,'ALL DIALOGUES(E+T+RS+RV)'!$Q$3:$Q$89,$B434,'ALL DIALOGUES(E+T+RS+RV)'!$R$3:$R$89,"&gt;0")),SUMIFS('ALL DIALOGUES(E+T+RS+RV)'!$T$3:$T$89,'ALL DIALOGUES(E+T+RS+RV)'!$G$3:$G$89,$A434,'ALL DIALOGUES(E+T+RS+RV)'!$Q$3:$Q$89,$B434,'ALL DIALOGUES(E+T+RS+RV)'!$R$3:$R$89,"&gt;0"))</f>
        <v>0</v>
      </c>
    </row>
    <row r="435" spans="1:5" ht="32.25" thickBot="1" x14ac:dyDescent="0.3">
      <c r="A435" s="344" t="s">
        <v>483</v>
      </c>
      <c r="B435" s="347">
        <v>2</v>
      </c>
      <c r="C435" s="347" t="s">
        <v>1937</v>
      </c>
      <c r="D435" s="236" t="s">
        <v>134</v>
      </c>
      <c r="E435" s="347">
        <f>IFERROR(IF(VALUE(C435)=0,SUMIFS('ALL DIALOGUES(E+T+RS+RV)'!$T$3:$T$89,'ALL DIALOGUES(E+T+RS+RV)'!$G$3:$G$89,$A435,'ALL DIALOGUES(E+T+RS+RV)'!$Q$3:$Q$89,$B435,'ALL DIALOGUES(E+T+RS+RV)'!$R$3:$R$89,0),SUMIFS('ALL DIALOGUES(E+T+RS+RV)'!$T$3:$T$89,'ALL DIALOGUES(E+T+RS+RV)'!$G$3:$G$89,$A435,'ALL DIALOGUES(E+T+RS+RV)'!$Q$3:$Q$89,$B435,'ALL DIALOGUES(E+T+RS+RV)'!$R$3:$R$89,"&gt;0")),SUMIFS('ALL DIALOGUES(E+T+RS+RV)'!$T$3:$T$89,'ALL DIALOGUES(E+T+RS+RV)'!$G$3:$G$89,$A435,'ALL DIALOGUES(E+T+RS+RV)'!$Q$3:$Q$89,$B435,'ALL DIALOGUES(E+T+RS+RV)'!$R$3:$R$89,"&gt;0"))</f>
        <v>0</v>
      </c>
    </row>
    <row r="436" spans="1:5" ht="31.5" x14ac:dyDescent="0.25">
      <c r="A436" s="361" t="s">
        <v>483</v>
      </c>
      <c r="B436" s="360">
        <v>3</v>
      </c>
      <c r="C436" s="360">
        <v>0</v>
      </c>
      <c r="D436" s="224" t="s">
        <v>134</v>
      </c>
      <c r="E436" s="360">
        <f>IFERROR(IF(VALUE(C436)=0,SUMIFS('ALL DIALOGUES(E+T+RS+RV)'!$T$3:$T$89,'ALL DIALOGUES(E+T+RS+RV)'!$G$3:$G$89,$A436,'ALL DIALOGUES(E+T+RS+RV)'!$Q$3:$Q$89,$B436,'ALL DIALOGUES(E+T+RS+RV)'!$R$3:$R$89,0),SUMIFS('ALL DIALOGUES(E+T+RS+RV)'!$T$3:$T$89,'ALL DIALOGUES(E+T+RS+RV)'!$G$3:$G$89,$A436,'ALL DIALOGUES(E+T+RS+RV)'!$Q$3:$Q$89,$B436,'ALL DIALOGUES(E+T+RS+RV)'!$R$3:$R$89,"&gt;0")),SUMIFS('ALL DIALOGUES(E+T+RS+RV)'!$T$3:$T$89,'ALL DIALOGUES(E+T+RS+RV)'!$G$3:$G$89,$A436,'ALL DIALOGUES(E+T+RS+RV)'!$Q$3:$Q$89,$B436,'ALL DIALOGUES(E+T+RS+RV)'!$R$3:$R$89,"&gt;0"))</f>
        <v>0</v>
      </c>
    </row>
    <row r="437" spans="1:5" ht="31.5" x14ac:dyDescent="0.25">
      <c r="A437" s="318" t="s">
        <v>483</v>
      </c>
      <c r="B437" s="321">
        <v>3</v>
      </c>
      <c r="C437" s="321" t="s">
        <v>1937</v>
      </c>
      <c r="D437" s="231" t="s">
        <v>134</v>
      </c>
      <c r="E437" s="321">
        <f>IFERROR(IF(VALUE(C437)=0,SUMIFS('ALL DIALOGUES(E+T+RS+RV)'!$T$3:$T$89,'ALL DIALOGUES(E+T+RS+RV)'!$G$3:$G$89,$A437,'ALL DIALOGUES(E+T+RS+RV)'!$Q$3:$Q$89,$B437,'ALL DIALOGUES(E+T+RS+RV)'!$R$3:$R$89,0),SUMIFS('ALL DIALOGUES(E+T+RS+RV)'!$T$3:$T$89,'ALL DIALOGUES(E+T+RS+RV)'!$G$3:$G$89,$A437,'ALL DIALOGUES(E+T+RS+RV)'!$Q$3:$Q$89,$B437,'ALL DIALOGUES(E+T+RS+RV)'!$R$3:$R$89,"&gt;0")),SUMIFS('ALL DIALOGUES(E+T+RS+RV)'!$T$3:$T$89,'ALL DIALOGUES(E+T+RS+RV)'!$G$3:$G$89,$A437,'ALL DIALOGUES(E+T+RS+RV)'!$Q$3:$Q$89,$B437,'ALL DIALOGUES(E+T+RS+RV)'!$R$3:$R$89,"&gt;0"))</f>
        <v>0</v>
      </c>
    </row>
    <row r="438" spans="1:5" ht="31.5" x14ac:dyDescent="0.25">
      <c r="A438" s="318" t="s">
        <v>483</v>
      </c>
      <c r="B438" s="321">
        <v>4</v>
      </c>
      <c r="C438" s="321">
        <v>0</v>
      </c>
      <c r="D438" s="231" t="s">
        <v>134</v>
      </c>
      <c r="E438" s="321">
        <f>IFERROR(IF(VALUE(C438)=0,SUMIFS('ALL DIALOGUES(E+T+RS+RV)'!$T$3:$T$89,'ALL DIALOGUES(E+T+RS+RV)'!$G$3:$G$89,$A438,'ALL DIALOGUES(E+T+RS+RV)'!$Q$3:$Q$89,$B438,'ALL DIALOGUES(E+T+RS+RV)'!$R$3:$R$89,0),SUMIFS('ALL DIALOGUES(E+T+RS+RV)'!$T$3:$T$89,'ALL DIALOGUES(E+T+RS+RV)'!$G$3:$G$89,$A438,'ALL DIALOGUES(E+T+RS+RV)'!$Q$3:$Q$89,$B438,'ALL DIALOGUES(E+T+RS+RV)'!$R$3:$R$89,"&gt;0")),SUMIFS('ALL DIALOGUES(E+T+RS+RV)'!$T$3:$T$89,'ALL DIALOGUES(E+T+RS+RV)'!$G$3:$G$89,$A438,'ALL DIALOGUES(E+T+RS+RV)'!$Q$3:$Q$89,$B438,'ALL DIALOGUES(E+T+RS+RV)'!$R$3:$R$89,"&gt;0"))</f>
        <v>0</v>
      </c>
    </row>
    <row r="439" spans="1:5" ht="31.5" x14ac:dyDescent="0.25">
      <c r="A439" s="318" t="s">
        <v>483</v>
      </c>
      <c r="B439" s="321">
        <v>4</v>
      </c>
      <c r="C439" s="321" t="s">
        <v>1937</v>
      </c>
      <c r="D439" s="231" t="s">
        <v>134</v>
      </c>
      <c r="E439" s="321">
        <f>IFERROR(IF(VALUE(C439)=0,SUMIFS('ALL DIALOGUES(E+T+RS+RV)'!$T$3:$T$89,'ALL DIALOGUES(E+T+RS+RV)'!$G$3:$G$89,$A439,'ALL DIALOGUES(E+T+RS+RV)'!$Q$3:$Q$89,$B439,'ALL DIALOGUES(E+T+RS+RV)'!$R$3:$R$89,0),SUMIFS('ALL DIALOGUES(E+T+RS+RV)'!$T$3:$T$89,'ALL DIALOGUES(E+T+RS+RV)'!$G$3:$G$89,$A439,'ALL DIALOGUES(E+T+RS+RV)'!$Q$3:$Q$89,$B439,'ALL DIALOGUES(E+T+RS+RV)'!$R$3:$R$89,"&gt;0")),SUMIFS('ALL DIALOGUES(E+T+RS+RV)'!$T$3:$T$89,'ALL DIALOGUES(E+T+RS+RV)'!$G$3:$G$89,$A439,'ALL DIALOGUES(E+T+RS+RV)'!$Q$3:$Q$89,$B439,'ALL DIALOGUES(E+T+RS+RV)'!$R$3:$R$89,"&gt;0"))</f>
        <v>0</v>
      </c>
    </row>
    <row r="440" spans="1:5" ht="32.25" thickBot="1" x14ac:dyDescent="0.3">
      <c r="A440" s="365" t="s">
        <v>483</v>
      </c>
      <c r="B440" s="349">
        <v>5</v>
      </c>
      <c r="C440" s="349">
        <v>0</v>
      </c>
      <c r="D440" s="342" t="s">
        <v>134</v>
      </c>
      <c r="E440" s="349">
        <f>IFERROR(IF(VALUE(C440)=0,SUMIFS('ALL DIALOGUES(E+T+RS+RV)'!$T$3:$T$89,'ALL DIALOGUES(E+T+RS+RV)'!$G$3:$G$89,$A440,'ALL DIALOGUES(E+T+RS+RV)'!$Q$3:$Q$89,$B440,'ALL DIALOGUES(E+T+RS+RV)'!$R$3:$R$89,0),SUMIFS('ALL DIALOGUES(E+T+RS+RV)'!$T$3:$T$89,'ALL DIALOGUES(E+T+RS+RV)'!$G$3:$G$89,$A440,'ALL DIALOGUES(E+T+RS+RV)'!$Q$3:$Q$89,$B440,'ALL DIALOGUES(E+T+RS+RV)'!$R$3:$R$89,"&gt;0")),SUMIFS('ALL DIALOGUES(E+T+RS+RV)'!$T$3:$T$89,'ALL DIALOGUES(E+T+RS+RV)'!$G$3:$G$89,$A440,'ALL DIALOGUES(E+T+RS+RV)'!$Q$3:$Q$89,$B440,'ALL DIALOGUES(E+T+RS+RV)'!$R$3:$R$89,"&gt;0"))</f>
        <v>0</v>
      </c>
    </row>
    <row r="441" spans="1:5" ht="31.5" x14ac:dyDescent="0.25">
      <c r="A441" s="382" t="s">
        <v>483</v>
      </c>
      <c r="B441" s="314">
        <v>5</v>
      </c>
      <c r="C441" s="314" t="s">
        <v>1937</v>
      </c>
      <c r="D441" s="249" t="s">
        <v>134</v>
      </c>
      <c r="E441" s="314">
        <f>IFERROR(IF(VALUE(C441)=0,SUMIFS('ALL DIALOGUES(E+T+RS+RV)'!$T$3:$T$89,'ALL DIALOGUES(E+T+RS+RV)'!$G$3:$G$89,$A441,'ALL DIALOGUES(E+T+RS+RV)'!$Q$3:$Q$89,$B441,'ALL DIALOGUES(E+T+RS+RV)'!$R$3:$R$89,0),SUMIFS('ALL DIALOGUES(E+T+RS+RV)'!$T$3:$T$89,'ALL DIALOGUES(E+T+RS+RV)'!$G$3:$G$89,$A441,'ALL DIALOGUES(E+T+RS+RV)'!$Q$3:$Q$89,$B441,'ALL DIALOGUES(E+T+RS+RV)'!$R$3:$R$89,"&gt;0")),SUMIFS('ALL DIALOGUES(E+T+RS+RV)'!$T$3:$T$89,'ALL DIALOGUES(E+T+RS+RV)'!$G$3:$G$89,$A441,'ALL DIALOGUES(E+T+RS+RV)'!$Q$3:$Q$89,$B441,'ALL DIALOGUES(E+T+RS+RV)'!$R$3:$R$89,"&gt;0"))</f>
        <v>0</v>
      </c>
    </row>
    <row r="442" spans="1:5" ht="31.5" x14ac:dyDescent="0.25">
      <c r="A442" s="429" t="s">
        <v>483</v>
      </c>
      <c r="B442" s="321">
        <v>6</v>
      </c>
      <c r="C442" s="321">
        <v>0</v>
      </c>
      <c r="D442" s="231" t="s">
        <v>134</v>
      </c>
      <c r="E442" s="321">
        <f>IFERROR(IF(VALUE(C442)=0,SUMIFS('ALL DIALOGUES(E+T+RS+RV)'!$T$3:$T$89,'ALL DIALOGUES(E+T+RS+RV)'!$G$3:$G$89,$A442,'ALL DIALOGUES(E+T+RS+RV)'!$Q$3:$Q$89,$B442,'ALL DIALOGUES(E+T+RS+RV)'!$R$3:$R$89,0),SUMIFS('ALL DIALOGUES(E+T+RS+RV)'!$T$3:$T$89,'ALL DIALOGUES(E+T+RS+RV)'!$G$3:$G$89,$A442,'ALL DIALOGUES(E+T+RS+RV)'!$Q$3:$Q$89,$B442,'ALL DIALOGUES(E+T+RS+RV)'!$R$3:$R$89,"&gt;0")),SUMIFS('ALL DIALOGUES(E+T+RS+RV)'!$T$3:$T$89,'ALL DIALOGUES(E+T+RS+RV)'!$G$3:$G$89,$A442,'ALL DIALOGUES(E+T+RS+RV)'!$Q$3:$Q$89,$B442,'ALL DIALOGUES(E+T+RS+RV)'!$R$3:$R$89,"&gt;0"))</f>
        <v>0</v>
      </c>
    </row>
    <row r="443" spans="1:5" ht="31.5" x14ac:dyDescent="0.25">
      <c r="A443" s="588" t="s">
        <v>1044</v>
      </c>
      <c r="B443" s="321">
        <v>1</v>
      </c>
      <c r="C443" s="321">
        <v>0</v>
      </c>
      <c r="D443" s="590" t="s">
        <v>134</v>
      </c>
      <c r="E443" s="598">
        <f>IFERROR(IF(VALUE(C443)=0,SUMIFS('ALL DIALOGUES(E+T+RS+RV)'!$T$3:$T$89,'ALL DIALOGUES(E+T+RS+RV)'!$G$3:$G$89,$A443,'ALL DIALOGUES(E+T+RS+RV)'!$Q$3:$Q$89,$B443,'ALL DIALOGUES(E+T+RS+RV)'!$R$3:$R$89,0),SUMIFS('ALL DIALOGUES(E+T+RS+RV)'!$T$3:$T$89,'ALL DIALOGUES(E+T+RS+RV)'!$G$3:$G$89,$A443,'ALL DIALOGUES(E+T+RS+RV)'!$Q$3:$Q$89,$B443,'ALL DIALOGUES(E+T+RS+RV)'!$R$3:$R$89,"&gt;0")),SUMIFS('ALL DIALOGUES(E+T+RS+RV)'!$T$3:$T$89,'ALL DIALOGUES(E+T+RS+RV)'!$G$3:$G$89,$A443,'ALL DIALOGUES(E+T+RS+RV)'!$Q$3:$Q$89,$B443,'ALL DIALOGUES(E+T+RS+RV)'!$R$3:$R$89,"&gt;0"))</f>
        <v>0</v>
      </c>
    </row>
    <row r="444" spans="1:5" ht="31.5" x14ac:dyDescent="0.25">
      <c r="A444" s="429" t="s">
        <v>1044</v>
      </c>
      <c r="B444" s="321">
        <v>1</v>
      </c>
      <c r="C444" s="321" t="s">
        <v>1937</v>
      </c>
      <c r="D444" s="231" t="s">
        <v>134</v>
      </c>
      <c r="E444" s="321">
        <f>IFERROR(IF(VALUE(C444)=0,SUMIFS('ALL DIALOGUES(E+T+RS+RV)'!$T$3:$T$89,'ALL DIALOGUES(E+T+RS+RV)'!$G$3:$G$89,$A444,'ALL DIALOGUES(E+T+RS+RV)'!$Q$3:$Q$89,$B444,'ALL DIALOGUES(E+T+RS+RV)'!$R$3:$R$89,0),SUMIFS('ALL DIALOGUES(E+T+RS+RV)'!$T$3:$T$89,'ALL DIALOGUES(E+T+RS+RV)'!$G$3:$G$89,$A444,'ALL DIALOGUES(E+T+RS+RV)'!$Q$3:$Q$89,$B444,'ALL DIALOGUES(E+T+RS+RV)'!$R$3:$R$89,"&gt;0")),SUMIFS('ALL DIALOGUES(E+T+RS+RV)'!$T$3:$T$89,'ALL DIALOGUES(E+T+RS+RV)'!$G$3:$G$89,$A444,'ALL DIALOGUES(E+T+RS+RV)'!$Q$3:$Q$89,$B444,'ALL DIALOGUES(E+T+RS+RV)'!$R$3:$R$89,"&gt;0"))</f>
        <v>0</v>
      </c>
    </row>
    <row r="445" spans="1:5" ht="31.5" x14ac:dyDescent="0.25">
      <c r="A445" s="588" t="s">
        <v>1044</v>
      </c>
      <c r="B445" s="321">
        <v>2</v>
      </c>
      <c r="C445" s="321">
        <v>0</v>
      </c>
      <c r="D445" s="590" t="s">
        <v>134</v>
      </c>
      <c r="E445" s="598">
        <f>IFERROR(IF(VALUE(C445)=0,SUMIFS('ALL DIALOGUES(E+T+RS+RV)'!$T$3:$T$89,'ALL DIALOGUES(E+T+RS+RV)'!$G$3:$G$89,$A445,'ALL DIALOGUES(E+T+RS+RV)'!$Q$3:$Q$89,$B445,'ALL DIALOGUES(E+T+RS+RV)'!$R$3:$R$89,0),SUMIFS('ALL DIALOGUES(E+T+RS+RV)'!$T$3:$T$89,'ALL DIALOGUES(E+T+RS+RV)'!$G$3:$G$89,$A445,'ALL DIALOGUES(E+T+RS+RV)'!$Q$3:$Q$89,$B445,'ALL DIALOGUES(E+T+RS+RV)'!$R$3:$R$89,"&gt;0")),SUMIFS('ALL DIALOGUES(E+T+RS+RV)'!$T$3:$T$89,'ALL DIALOGUES(E+T+RS+RV)'!$G$3:$G$89,$A445,'ALL DIALOGUES(E+T+RS+RV)'!$Q$3:$Q$89,$B445,'ALL DIALOGUES(E+T+RS+RV)'!$R$3:$R$89,"&gt;0"))</f>
        <v>0</v>
      </c>
    </row>
    <row r="446" spans="1:5" ht="16.5" thickBot="1" x14ac:dyDescent="0.3">
      <c r="A446" s="595" t="s">
        <v>1066</v>
      </c>
      <c r="B446" s="349">
        <v>1</v>
      </c>
      <c r="C446" s="349">
        <v>0</v>
      </c>
      <c r="D446" s="342" t="s">
        <v>133</v>
      </c>
      <c r="E446" s="349">
        <f>IFERROR(IF(VALUE(C446)=0,SUMIFS('ALL DIALOGUES(E+T+RS+RV)'!$T$3:$T$89,'ALL DIALOGUES(E+T+RS+RV)'!$G$3:$G$89,$A446,'ALL DIALOGUES(E+T+RS+RV)'!$Q$3:$Q$89,$B446,'ALL DIALOGUES(E+T+RS+RV)'!$R$3:$R$89,0),SUMIFS('ALL DIALOGUES(E+T+RS+RV)'!$T$3:$T$89,'ALL DIALOGUES(E+T+RS+RV)'!$G$3:$G$89,$A446,'ALL DIALOGUES(E+T+RS+RV)'!$Q$3:$Q$89,$B446,'ALL DIALOGUES(E+T+RS+RV)'!$R$3:$R$89,"&gt;0")),SUMIFS('ALL DIALOGUES(E+T+RS+RV)'!$T$3:$T$89,'ALL DIALOGUES(E+T+RS+RV)'!$G$3:$G$89,$A446,'ALL DIALOGUES(E+T+RS+RV)'!$Q$3:$Q$89,$B446,'ALL DIALOGUES(E+T+RS+RV)'!$R$3:$R$89,"&gt;0"))</f>
        <v>0</v>
      </c>
    </row>
    <row r="447" spans="1:5" x14ac:dyDescent="0.25">
      <c r="A447" s="389" t="s">
        <v>1066</v>
      </c>
      <c r="B447" s="314">
        <v>1</v>
      </c>
      <c r="C447" s="314" t="s">
        <v>1937</v>
      </c>
      <c r="D447" s="249" t="s">
        <v>133</v>
      </c>
      <c r="E447" s="314">
        <f>IFERROR(IF(VALUE(C447)=0,SUMIFS('ALL DIALOGUES(E+T+RS+RV)'!$T$3:$T$89,'ALL DIALOGUES(E+T+RS+RV)'!$G$3:$G$89,$A447,'ALL DIALOGUES(E+T+RS+RV)'!$Q$3:$Q$89,$B447,'ALL DIALOGUES(E+T+RS+RV)'!$R$3:$R$89,0),SUMIFS('ALL DIALOGUES(E+T+RS+RV)'!$T$3:$T$89,'ALL DIALOGUES(E+T+RS+RV)'!$G$3:$G$89,$A447,'ALL DIALOGUES(E+T+RS+RV)'!$Q$3:$Q$89,$B447,'ALL DIALOGUES(E+T+RS+RV)'!$R$3:$R$89,"&gt;0")),SUMIFS('ALL DIALOGUES(E+T+RS+RV)'!$T$3:$T$89,'ALL DIALOGUES(E+T+RS+RV)'!$G$3:$G$89,$A447,'ALL DIALOGUES(E+T+RS+RV)'!$Q$3:$Q$89,$B447,'ALL DIALOGUES(E+T+RS+RV)'!$R$3:$R$89,"&gt;0"))</f>
        <v>0</v>
      </c>
    </row>
    <row r="448" spans="1:5" ht="31.5" x14ac:dyDescent="0.25">
      <c r="A448" s="318" t="s">
        <v>485</v>
      </c>
      <c r="B448" s="321">
        <v>1</v>
      </c>
      <c r="C448" s="321">
        <v>0</v>
      </c>
      <c r="D448" s="231" t="s">
        <v>134</v>
      </c>
      <c r="E448" s="321">
        <f>IFERROR(IF(VALUE(C448)=0,SUMIFS('ALL DIALOGUES(E+T+RS+RV)'!$T$3:$T$89,'ALL DIALOGUES(E+T+RS+RV)'!$G$3:$G$89,$A448,'ALL DIALOGUES(E+T+RS+RV)'!$Q$3:$Q$89,$B448,'ALL DIALOGUES(E+T+RS+RV)'!$R$3:$R$89,0),SUMIFS('ALL DIALOGUES(E+T+RS+RV)'!$T$3:$T$89,'ALL DIALOGUES(E+T+RS+RV)'!$G$3:$G$89,$A448,'ALL DIALOGUES(E+T+RS+RV)'!$Q$3:$Q$89,$B448,'ALL DIALOGUES(E+T+RS+RV)'!$R$3:$R$89,"&gt;0")),SUMIFS('ALL DIALOGUES(E+T+RS+RV)'!$T$3:$T$89,'ALL DIALOGUES(E+T+RS+RV)'!$G$3:$G$89,$A448,'ALL DIALOGUES(E+T+RS+RV)'!$Q$3:$Q$89,$B448,'ALL DIALOGUES(E+T+RS+RV)'!$R$3:$R$89,"&gt;0"))</f>
        <v>0</v>
      </c>
    </row>
    <row r="449" spans="1:5" ht="31.5" x14ac:dyDescent="0.25">
      <c r="A449" s="318" t="s">
        <v>485</v>
      </c>
      <c r="B449" s="321">
        <v>1</v>
      </c>
      <c r="C449" s="321" t="s">
        <v>1937</v>
      </c>
      <c r="D449" s="231" t="s">
        <v>134</v>
      </c>
      <c r="E449" s="321">
        <f>IFERROR(IF(VALUE(C449)=0,SUMIFS('ALL DIALOGUES(E+T+RS+RV)'!$T$3:$T$89,'ALL DIALOGUES(E+T+RS+RV)'!$G$3:$G$89,$A449,'ALL DIALOGUES(E+T+RS+RV)'!$Q$3:$Q$89,$B449,'ALL DIALOGUES(E+T+RS+RV)'!$R$3:$R$89,0),SUMIFS('ALL DIALOGUES(E+T+RS+RV)'!$T$3:$T$89,'ALL DIALOGUES(E+T+RS+RV)'!$G$3:$G$89,$A449,'ALL DIALOGUES(E+T+RS+RV)'!$Q$3:$Q$89,$B449,'ALL DIALOGUES(E+T+RS+RV)'!$R$3:$R$89,"&gt;0")),SUMIFS('ALL DIALOGUES(E+T+RS+RV)'!$T$3:$T$89,'ALL DIALOGUES(E+T+RS+RV)'!$G$3:$G$89,$A449,'ALL DIALOGUES(E+T+RS+RV)'!$Q$3:$Q$89,$B449,'ALL DIALOGUES(E+T+RS+RV)'!$R$3:$R$89,"&gt;0"))</f>
        <v>0</v>
      </c>
    </row>
    <row r="450" spans="1:5" ht="32.25" thickBot="1" x14ac:dyDescent="0.3">
      <c r="A450" s="344" t="s">
        <v>485</v>
      </c>
      <c r="B450" s="347">
        <v>2</v>
      </c>
      <c r="C450" s="347">
        <v>0</v>
      </c>
      <c r="D450" s="236" t="s">
        <v>134</v>
      </c>
      <c r="E450" s="347">
        <f>IFERROR(IF(VALUE(C450)=0,SUMIFS('ALL DIALOGUES(E+T+RS+RV)'!$T$3:$T$89,'ALL DIALOGUES(E+T+RS+RV)'!$G$3:$G$89,$A450,'ALL DIALOGUES(E+T+RS+RV)'!$Q$3:$Q$89,$B450,'ALL DIALOGUES(E+T+RS+RV)'!$R$3:$R$89,0),SUMIFS('ALL DIALOGUES(E+T+RS+RV)'!$T$3:$T$89,'ALL DIALOGUES(E+T+RS+RV)'!$G$3:$G$89,$A450,'ALL DIALOGUES(E+T+RS+RV)'!$Q$3:$Q$89,$B450,'ALL DIALOGUES(E+T+RS+RV)'!$R$3:$R$89,"&gt;0")),SUMIFS('ALL DIALOGUES(E+T+RS+RV)'!$T$3:$T$89,'ALL DIALOGUES(E+T+RS+RV)'!$G$3:$G$89,$A450,'ALL DIALOGUES(E+T+RS+RV)'!$Q$3:$Q$89,$B450,'ALL DIALOGUES(E+T+RS+RV)'!$R$3:$R$89,"&gt;0"))</f>
        <v>0</v>
      </c>
    </row>
    <row r="451" spans="1:5" ht="31.5" x14ac:dyDescent="0.25">
      <c r="A451" s="311" t="s">
        <v>485</v>
      </c>
      <c r="B451" s="314">
        <v>2</v>
      </c>
      <c r="C451" s="314" t="s">
        <v>1937</v>
      </c>
      <c r="D451" s="249" t="s">
        <v>134</v>
      </c>
      <c r="E451" s="314">
        <f>IFERROR(IF(VALUE(C451)=0,SUMIFS('ALL DIALOGUES(E+T+RS+RV)'!$T$3:$T$89,'ALL DIALOGUES(E+T+RS+RV)'!$G$3:$G$89,$A451,'ALL DIALOGUES(E+T+RS+RV)'!$Q$3:$Q$89,$B451,'ALL DIALOGUES(E+T+RS+RV)'!$R$3:$R$89,0),SUMIFS('ALL DIALOGUES(E+T+RS+RV)'!$T$3:$T$89,'ALL DIALOGUES(E+T+RS+RV)'!$G$3:$G$89,$A451,'ALL DIALOGUES(E+T+RS+RV)'!$Q$3:$Q$89,$B451,'ALL DIALOGUES(E+T+RS+RV)'!$R$3:$R$89,"&gt;0")),SUMIFS('ALL DIALOGUES(E+T+RS+RV)'!$T$3:$T$89,'ALL DIALOGUES(E+T+RS+RV)'!$G$3:$G$89,$A451,'ALL DIALOGUES(E+T+RS+RV)'!$Q$3:$Q$89,$B451,'ALL DIALOGUES(E+T+RS+RV)'!$R$3:$R$89,"&gt;0"))</f>
        <v>0</v>
      </c>
    </row>
    <row r="452" spans="1:5" x14ac:dyDescent="0.25">
      <c r="A452" s="466" t="s">
        <v>1067</v>
      </c>
      <c r="B452" s="321">
        <v>1</v>
      </c>
      <c r="C452" s="321">
        <v>0</v>
      </c>
      <c r="D452" s="231" t="s">
        <v>133</v>
      </c>
      <c r="E452" s="321">
        <f>IFERROR(IF(VALUE(C452)=0,SUMIFS('ALL DIALOGUES(E+T+RS+RV)'!$T$3:$T$89,'ALL DIALOGUES(E+T+RS+RV)'!$G$3:$G$89,$A452,'ALL DIALOGUES(E+T+RS+RV)'!$Q$3:$Q$89,$B452,'ALL DIALOGUES(E+T+RS+RV)'!$R$3:$R$89,0),SUMIFS('ALL DIALOGUES(E+T+RS+RV)'!$T$3:$T$89,'ALL DIALOGUES(E+T+RS+RV)'!$G$3:$G$89,$A452,'ALL DIALOGUES(E+T+RS+RV)'!$Q$3:$Q$89,$B452,'ALL DIALOGUES(E+T+RS+RV)'!$R$3:$R$89,"&gt;0")),SUMIFS('ALL DIALOGUES(E+T+RS+RV)'!$T$3:$T$89,'ALL DIALOGUES(E+T+RS+RV)'!$G$3:$G$89,$A452,'ALL DIALOGUES(E+T+RS+RV)'!$Q$3:$Q$89,$B452,'ALL DIALOGUES(E+T+RS+RV)'!$R$3:$R$89,"&gt;0"))</f>
        <v>0</v>
      </c>
    </row>
    <row r="453" spans="1:5" x14ac:dyDescent="0.25">
      <c r="A453" s="466" t="s">
        <v>1067</v>
      </c>
      <c r="B453" s="321">
        <v>1</v>
      </c>
      <c r="C453" s="321" t="s">
        <v>1937</v>
      </c>
      <c r="D453" s="231" t="s">
        <v>133</v>
      </c>
      <c r="E453" s="321">
        <f>IFERROR(IF(VALUE(C453)=0,SUMIFS('ALL DIALOGUES(E+T+RS+RV)'!$T$3:$T$89,'ALL DIALOGUES(E+T+RS+RV)'!$G$3:$G$89,$A453,'ALL DIALOGUES(E+T+RS+RV)'!$Q$3:$Q$89,$B453,'ALL DIALOGUES(E+T+RS+RV)'!$R$3:$R$89,0),SUMIFS('ALL DIALOGUES(E+T+RS+RV)'!$T$3:$T$89,'ALL DIALOGUES(E+T+RS+RV)'!$G$3:$G$89,$A453,'ALL DIALOGUES(E+T+RS+RV)'!$Q$3:$Q$89,$B453,'ALL DIALOGUES(E+T+RS+RV)'!$R$3:$R$89,"&gt;0")),SUMIFS('ALL DIALOGUES(E+T+RS+RV)'!$T$3:$T$89,'ALL DIALOGUES(E+T+RS+RV)'!$G$3:$G$89,$A453,'ALL DIALOGUES(E+T+RS+RV)'!$Q$3:$Q$89,$B453,'ALL DIALOGUES(E+T+RS+RV)'!$R$3:$R$89,"&gt;0"))</f>
        <v>0</v>
      </c>
    </row>
    <row r="454" spans="1:5" ht="32.25" thickBot="1" x14ac:dyDescent="0.3">
      <c r="A454" s="365" t="s">
        <v>486</v>
      </c>
      <c r="B454" s="349">
        <v>1</v>
      </c>
      <c r="C454" s="349">
        <v>0</v>
      </c>
      <c r="D454" s="342" t="s">
        <v>134</v>
      </c>
      <c r="E454" s="349">
        <f>IFERROR(IF(VALUE(C454)=0,SUMIFS('ALL DIALOGUES(E+T+RS+RV)'!$T$3:$T$89,'ALL DIALOGUES(E+T+RS+RV)'!$G$3:$G$89,$A454,'ALL DIALOGUES(E+T+RS+RV)'!$Q$3:$Q$89,$B454,'ALL DIALOGUES(E+T+RS+RV)'!$R$3:$R$89,0),SUMIFS('ALL DIALOGUES(E+T+RS+RV)'!$T$3:$T$89,'ALL DIALOGUES(E+T+RS+RV)'!$G$3:$G$89,$A454,'ALL DIALOGUES(E+T+RS+RV)'!$Q$3:$Q$89,$B454,'ALL DIALOGUES(E+T+RS+RV)'!$R$3:$R$89,"&gt;0")),SUMIFS('ALL DIALOGUES(E+T+RS+RV)'!$T$3:$T$89,'ALL DIALOGUES(E+T+RS+RV)'!$G$3:$G$89,$A454,'ALL DIALOGUES(E+T+RS+RV)'!$Q$3:$Q$89,$B454,'ALL DIALOGUES(E+T+RS+RV)'!$R$3:$R$89,"&gt;0"))</f>
        <v>0</v>
      </c>
    </row>
    <row r="455" spans="1:5" ht="31.5" x14ac:dyDescent="0.25">
      <c r="A455" s="311" t="s">
        <v>486</v>
      </c>
      <c r="B455" s="314">
        <v>1</v>
      </c>
      <c r="C455" s="314" t="s">
        <v>1937</v>
      </c>
      <c r="D455" s="249" t="s">
        <v>134</v>
      </c>
      <c r="E455" s="314">
        <f>IFERROR(IF(VALUE(C455)=0,SUMIFS('ALL DIALOGUES(E+T+RS+RV)'!$T$3:$T$89,'ALL DIALOGUES(E+T+RS+RV)'!$G$3:$G$89,$A455,'ALL DIALOGUES(E+T+RS+RV)'!$Q$3:$Q$89,$B455,'ALL DIALOGUES(E+T+RS+RV)'!$R$3:$R$89,0),SUMIFS('ALL DIALOGUES(E+T+RS+RV)'!$T$3:$T$89,'ALL DIALOGUES(E+T+RS+RV)'!$G$3:$G$89,$A455,'ALL DIALOGUES(E+T+RS+RV)'!$Q$3:$Q$89,$B455,'ALL DIALOGUES(E+T+RS+RV)'!$R$3:$R$89,"&gt;0")),SUMIFS('ALL DIALOGUES(E+T+RS+RV)'!$T$3:$T$89,'ALL DIALOGUES(E+T+RS+RV)'!$G$3:$G$89,$A455,'ALL DIALOGUES(E+T+RS+RV)'!$Q$3:$Q$89,$B455,'ALL DIALOGUES(E+T+RS+RV)'!$R$3:$R$89,"&gt;0"))</f>
        <v>0</v>
      </c>
    </row>
    <row r="456" spans="1:5" ht="31.5" x14ac:dyDescent="0.25">
      <c r="A456" s="318" t="s">
        <v>486</v>
      </c>
      <c r="B456" s="321">
        <v>2</v>
      </c>
      <c r="C456" s="321">
        <v>0</v>
      </c>
      <c r="D456" s="231" t="s">
        <v>134</v>
      </c>
      <c r="E456" s="321">
        <f>IFERROR(IF(VALUE(C456)=0,SUMIFS('ALL DIALOGUES(E+T+RS+RV)'!$T$3:$T$89,'ALL DIALOGUES(E+T+RS+RV)'!$G$3:$G$89,$A456,'ALL DIALOGUES(E+T+RS+RV)'!$Q$3:$Q$89,$B456,'ALL DIALOGUES(E+T+RS+RV)'!$R$3:$R$89,0),SUMIFS('ALL DIALOGUES(E+T+RS+RV)'!$T$3:$T$89,'ALL DIALOGUES(E+T+RS+RV)'!$G$3:$G$89,$A456,'ALL DIALOGUES(E+T+RS+RV)'!$Q$3:$Q$89,$B456,'ALL DIALOGUES(E+T+RS+RV)'!$R$3:$R$89,"&gt;0")),SUMIFS('ALL DIALOGUES(E+T+RS+RV)'!$T$3:$T$89,'ALL DIALOGUES(E+T+RS+RV)'!$G$3:$G$89,$A456,'ALL DIALOGUES(E+T+RS+RV)'!$Q$3:$Q$89,$B456,'ALL DIALOGUES(E+T+RS+RV)'!$R$3:$R$89,"&gt;0"))</f>
        <v>0</v>
      </c>
    </row>
    <row r="457" spans="1:5" ht="31.5" x14ac:dyDescent="0.25">
      <c r="A457" s="318" t="s">
        <v>486</v>
      </c>
      <c r="B457" s="321">
        <v>2</v>
      </c>
      <c r="C457" s="321" t="s">
        <v>1937</v>
      </c>
      <c r="D457" s="231" t="s">
        <v>134</v>
      </c>
      <c r="E457" s="321">
        <f>IFERROR(IF(VALUE(C457)=0,SUMIFS('ALL DIALOGUES(E+T+RS+RV)'!$T$3:$T$89,'ALL DIALOGUES(E+T+RS+RV)'!$G$3:$G$89,$A457,'ALL DIALOGUES(E+T+RS+RV)'!$Q$3:$Q$89,$B457,'ALL DIALOGUES(E+T+RS+RV)'!$R$3:$R$89,0),SUMIFS('ALL DIALOGUES(E+T+RS+RV)'!$T$3:$T$89,'ALL DIALOGUES(E+T+RS+RV)'!$G$3:$G$89,$A457,'ALL DIALOGUES(E+T+RS+RV)'!$Q$3:$Q$89,$B457,'ALL DIALOGUES(E+T+RS+RV)'!$R$3:$R$89,"&gt;0")),SUMIFS('ALL DIALOGUES(E+T+RS+RV)'!$T$3:$T$89,'ALL DIALOGUES(E+T+RS+RV)'!$G$3:$G$89,$A457,'ALL DIALOGUES(E+T+RS+RV)'!$Q$3:$Q$89,$B457,'ALL DIALOGUES(E+T+RS+RV)'!$R$3:$R$89,"&gt;0"))</f>
        <v>0</v>
      </c>
    </row>
    <row r="458" spans="1:5" ht="31.5" x14ac:dyDescent="0.25">
      <c r="A458" s="318" t="s">
        <v>486</v>
      </c>
      <c r="B458" s="321">
        <v>3</v>
      </c>
      <c r="C458" s="321">
        <v>0</v>
      </c>
      <c r="D458" s="231" t="s">
        <v>134</v>
      </c>
      <c r="E458" s="321">
        <f>IFERROR(IF(VALUE(C458)=0,SUMIFS('ALL DIALOGUES(E+T+RS+RV)'!$T$3:$T$89,'ALL DIALOGUES(E+T+RS+RV)'!$G$3:$G$89,$A458,'ALL DIALOGUES(E+T+RS+RV)'!$Q$3:$Q$89,$B458,'ALL DIALOGUES(E+T+RS+RV)'!$R$3:$R$89,0),SUMIFS('ALL DIALOGUES(E+T+RS+RV)'!$T$3:$T$89,'ALL DIALOGUES(E+T+RS+RV)'!$G$3:$G$89,$A458,'ALL DIALOGUES(E+T+RS+RV)'!$Q$3:$Q$89,$B458,'ALL DIALOGUES(E+T+RS+RV)'!$R$3:$R$89,"&gt;0")),SUMIFS('ALL DIALOGUES(E+T+RS+RV)'!$T$3:$T$89,'ALL DIALOGUES(E+T+RS+RV)'!$G$3:$G$89,$A458,'ALL DIALOGUES(E+T+RS+RV)'!$Q$3:$Q$89,$B458,'ALL DIALOGUES(E+T+RS+RV)'!$R$3:$R$89,"&gt;0"))</f>
        <v>0</v>
      </c>
    </row>
    <row r="459" spans="1:5" x14ac:dyDescent="0.25">
      <c r="A459" s="466" t="s">
        <v>1711</v>
      </c>
      <c r="B459" s="321">
        <v>1</v>
      </c>
      <c r="C459" s="321">
        <v>0</v>
      </c>
      <c r="D459" s="231" t="s">
        <v>1068</v>
      </c>
      <c r="E459" s="321">
        <f>IFERROR(IF(VALUE(C459)=0,SUMIFS('ALL DIALOGUES(E+T+RS+RV)'!$T$3:$T$89,'ALL DIALOGUES(E+T+RS+RV)'!$G$3:$G$89,$A459,'ALL DIALOGUES(E+T+RS+RV)'!$Q$3:$Q$89,$B459,'ALL DIALOGUES(E+T+RS+RV)'!$R$3:$R$89,0),SUMIFS('ALL DIALOGUES(E+T+RS+RV)'!$T$3:$T$89,'ALL DIALOGUES(E+T+RS+RV)'!$G$3:$G$89,$A459,'ALL DIALOGUES(E+T+RS+RV)'!$Q$3:$Q$89,$B459,'ALL DIALOGUES(E+T+RS+RV)'!$R$3:$R$89,"&gt;0")),SUMIFS('ALL DIALOGUES(E+T+RS+RV)'!$T$3:$T$89,'ALL DIALOGUES(E+T+RS+RV)'!$G$3:$G$89,$A459,'ALL DIALOGUES(E+T+RS+RV)'!$Q$3:$Q$89,$B459,'ALL DIALOGUES(E+T+RS+RV)'!$R$3:$R$89,"&gt;0"))</f>
        <v>0</v>
      </c>
    </row>
    <row r="460" spans="1:5" x14ac:dyDescent="0.25">
      <c r="A460" s="466" t="s">
        <v>1711</v>
      </c>
      <c r="B460" s="321">
        <v>1</v>
      </c>
      <c r="C460" s="321" t="s">
        <v>1937</v>
      </c>
      <c r="D460" s="231" t="s">
        <v>1068</v>
      </c>
      <c r="E460" s="321">
        <f>IFERROR(IF(VALUE(C460)=0,SUMIFS('ALL DIALOGUES(E+T+RS+RV)'!$T$3:$T$89,'ALL DIALOGUES(E+T+RS+RV)'!$G$3:$G$89,$A460,'ALL DIALOGUES(E+T+RS+RV)'!$Q$3:$Q$89,$B460,'ALL DIALOGUES(E+T+RS+RV)'!$R$3:$R$89,0),SUMIFS('ALL DIALOGUES(E+T+RS+RV)'!$T$3:$T$89,'ALL DIALOGUES(E+T+RS+RV)'!$G$3:$G$89,$A460,'ALL DIALOGUES(E+T+RS+RV)'!$Q$3:$Q$89,$B460,'ALL DIALOGUES(E+T+RS+RV)'!$R$3:$R$89,"&gt;0")),SUMIFS('ALL DIALOGUES(E+T+RS+RV)'!$T$3:$T$89,'ALL DIALOGUES(E+T+RS+RV)'!$G$3:$G$89,$A460,'ALL DIALOGUES(E+T+RS+RV)'!$Q$3:$Q$89,$B460,'ALL DIALOGUES(E+T+RS+RV)'!$R$3:$R$89,"&gt;0"))</f>
        <v>0</v>
      </c>
    </row>
    <row r="461" spans="1:5" x14ac:dyDescent="0.25">
      <c r="A461" s="318" t="s">
        <v>996</v>
      </c>
      <c r="B461" s="321">
        <v>1</v>
      </c>
      <c r="C461" s="321">
        <v>0</v>
      </c>
      <c r="D461" s="231" t="s">
        <v>137</v>
      </c>
      <c r="E461" s="321">
        <f>IFERROR(IF(VALUE(C461)=0,SUMIFS('ALL DIALOGUES(E+T+RS+RV)'!$T$3:$T$89,'ALL DIALOGUES(E+T+RS+RV)'!$G$3:$G$89,$A461,'ALL DIALOGUES(E+T+RS+RV)'!$Q$3:$Q$89,$B461,'ALL DIALOGUES(E+T+RS+RV)'!$R$3:$R$89,0),SUMIFS('ALL DIALOGUES(E+T+RS+RV)'!$T$3:$T$89,'ALL DIALOGUES(E+T+RS+RV)'!$G$3:$G$89,$A461,'ALL DIALOGUES(E+T+RS+RV)'!$Q$3:$Q$89,$B461,'ALL DIALOGUES(E+T+RS+RV)'!$R$3:$R$89,"&gt;0")),SUMIFS('ALL DIALOGUES(E+T+RS+RV)'!$T$3:$T$89,'ALL DIALOGUES(E+T+RS+RV)'!$G$3:$G$89,$A461,'ALL DIALOGUES(E+T+RS+RV)'!$Q$3:$Q$89,$B461,'ALL DIALOGUES(E+T+RS+RV)'!$R$3:$R$89,"&gt;0"))</f>
        <v>0</v>
      </c>
    </row>
    <row r="462" spans="1:5" x14ac:dyDescent="0.25">
      <c r="A462" s="318" t="s">
        <v>996</v>
      </c>
      <c r="B462" s="321">
        <v>1</v>
      </c>
      <c r="C462" s="321" t="s">
        <v>1937</v>
      </c>
      <c r="D462" s="231" t="s">
        <v>137</v>
      </c>
      <c r="E462" s="321">
        <f>IFERROR(IF(VALUE(C462)=0,SUMIFS('ALL DIALOGUES(E+T+RS+RV)'!$T$3:$T$89,'ALL DIALOGUES(E+T+RS+RV)'!$G$3:$G$89,$A462,'ALL DIALOGUES(E+T+RS+RV)'!$Q$3:$Q$89,$B462,'ALL DIALOGUES(E+T+RS+RV)'!$R$3:$R$89,0),SUMIFS('ALL DIALOGUES(E+T+RS+RV)'!$T$3:$T$89,'ALL DIALOGUES(E+T+RS+RV)'!$G$3:$G$89,$A462,'ALL DIALOGUES(E+T+RS+RV)'!$Q$3:$Q$89,$B462,'ALL DIALOGUES(E+T+RS+RV)'!$R$3:$R$89,"&gt;0")),SUMIFS('ALL DIALOGUES(E+T+RS+RV)'!$T$3:$T$89,'ALL DIALOGUES(E+T+RS+RV)'!$G$3:$G$89,$A462,'ALL DIALOGUES(E+T+RS+RV)'!$Q$3:$Q$89,$B462,'ALL DIALOGUES(E+T+RS+RV)'!$R$3:$R$89,"&gt;0"))</f>
        <v>0</v>
      </c>
    </row>
    <row r="463" spans="1:5" x14ac:dyDescent="0.25">
      <c r="A463" s="318" t="s">
        <v>996</v>
      </c>
      <c r="B463" s="321">
        <v>2</v>
      </c>
      <c r="C463" s="321">
        <v>0</v>
      </c>
      <c r="D463" s="231" t="s">
        <v>137</v>
      </c>
      <c r="E463" s="321">
        <f>IFERROR(IF(VALUE(C463)=0,SUMIFS('ALL DIALOGUES(E+T+RS+RV)'!$T$3:$T$89,'ALL DIALOGUES(E+T+RS+RV)'!$G$3:$G$89,$A463,'ALL DIALOGUES(E+T+RS+RV)'!$Q$3:$Q$89,$B463,'ALL DIALOGUES(E+T+RS+RV)'!$R$3:$R$89,0),SUMIFS('ALL DIALOGUES(E+T+RS+RV)'!$T$3:$T$89,'ALL DIALOGUES(E+T+RS+RV)'!$G$3:$G$89,$A463,'ALL DIALOGUES(E+T+RS+RV)'!$Q$3:$Q$89,$B463,'ALL DIALOGUES(E+T+RS+RV)'!$R$3:$R$89,"&gt;0")),SUMIFS('ALL DIALOGUES(E+T+RS+RV)'!$T$3:$T$89,'ALL DIALOGUES(E+T+RS+RV)'!$G$3:$G$89,$A463,'ALL DIALOGUES(E+T+RS+RV)'!$Q$3:$Q$89,$B463,'ALL DIALOGUES(E+T+RS+RV)'!$R$3:$R$89,"&gt;0"))</f>
        <v>0</v>
      </c>
    </row>
    <row r="464" spans="1:5" x14ac:dyDescent="0.25">
      <c r="A464" s="318" t="s">
        <v>996</v>
      </c>
      <c r="B464" s="321">
        <v>2</v>
      </c>
      <c r="C464" s="321" t="s">
        <v>1937</v>
      </c>
      <c r="D464" s="231" t="s">
        <v>137</v>
      </c>
      <c r="E464" s="321">
        <f>IFERROR(IF(VALUE(C464)=0,SUMIFS('ALL DIALOGUES(E+T+RS+RV)'!$T$3:$T$89,'ALL DIALOGUES(E+T+RS+RV)'!$G$3:$G$89,$A464,'ALL DIALOGUES(E+T+RS+RV)'!$Q$3:$Q$89,$B464,'ALL DIALOGUES(E+T+RS+RV)'!$R$3:$R$89,0),SUMIFS('ALL DIALOGUES(E+T+RS+RV)'!$T$3:$T$89,'ALL DIALOGUES(E+T+RS+RV)'!$G$3:$G$89,$A464,'ALL DIALOGUES(E+T+RS+RV)'!$Q$3:$Q$89,$B464,'ALL DIALOGUES(E+T+RS+RV)'!$R$3:$R$89,"&gt;0")),SUMIFS('ALL DIALOGUES(E+T+RS+RV)'!$T$3:$T$89,'ALL DIALOGUES(E+T+RS+RV)'!$G$3:$G$89,$A464,'ALL DIALOGUES(E+T+RS+RV)'!$Q$3:$Q$89,$B464,'ALL DIALOGUES(E+T+RS+RV)'!$R$3:$R$89,"&gt;0"))</f>
        <v>0</v>
      </c>
    </row>
    <row r="465" spans="1:5" x14ac:dyDescent="0.25">
      <c r="A465" s="318" t="s">
        <v>996</v>
      </c>
      <c r="B465" s="321">
        <v>3</v>
      </c>
      <c r="C465" s="321">
        <v>0</v>
      </c>
      <c r="D465" s="231" t="s">
        <v>137</v>
      </c>
      <c r="E465" s="321">
        <f>IFERROR(IF(VALUE(C465)=0,SUMIFS('ALL DIALOGUES(E+T+RS+RV)'!$T$3:$T$89,'ALL DIALOGUES(E+T+RS+RV)'!$G$3:$G$89,$A465,'ALL DIALOGUES(E+T+RS+RV)'!$Q$3:$Q$89,$B465,'ALL DIALOGUES(E+T+RS+RV)'!$R$3:$R$89,0),SUMIFS('ALL DIALOGUES(E+T+RS+RV)'!$T$3:$T$89,'ALL DIALOGUES(E+T+RS+RV)'!$G$3:$G$89,$A465,'ALL DIALOGUES(E+T+RS+RV)'!$Q$3:$Q$89,$B465,'ALL DIALOGUES(E+T+RS+RV)'!$R$3:$R$89,"&gt;0")),SUMIFS('ALL DIALOGUES(E+T+RS+RV)'!$T$3:$T$89,'ALL DIALOGUES(E+T+RS+RV)'!$G$3:$G$89,$A465,'ALL DIALOGUES(E+T+RS+RV)'!$Q$3:$Q$89,$B465,'ALL DIALOGUES(E+T+RS+RV)'!$R$3:$R$89,"&gt;0"))</f>
        <v>0</v>
      </c>
    </row>
    <row r="466" spans="1:5" x14ac:dyDescent="0.25">
      <c r="A466" s="318" t="s">
        <v>996</v>
      </c>
      <c r="B466" s="321">
        <v>3</v>
      </c>
      <c r="C466" s="321" t="s">
        <v>1937</v>
      </c>
      <c r="D466" s="231" t="s">
        <v>137</v>
      </c>
      <c r="E466" s="321">
        <f>IFERROR(IF(VALUE(C466)=0,SUMIFS('ALL DIALOGUES(E+T+RS+RV)'!$T$3:$T$89,'ALL DIALOGUES(E+T+RS+RV)'!$G$3:$G$89,$A466,'ALL DIALOGUES(E+T+RS+RV)'!$Q$3:$Q$89,$B466,'ALL DIALOGUES(E+T+RS+RV)'!$R$3:$R$89,0),SUMIFS('ALL DIALOGUES(E+T+RS+RV)'!$T$3:$T$89,'ALL DIALOGUES(E+T+RS+RV)'!$G$3:$G$89,$A466,'ALL DIALOGUES(E+T+RS+RV)'!$Q$3:$Q$89,$B466,'ALL DIALOGUES(E+T+RS+RV)'!$R$3:$R$89,"&gt;0")),SUMIFS('ALL DIALOGUES(E+T+RS+RV)'!$T$3:$T$89,'ALL DIALOGUES(E+T+RS+RV)'!$G$3:$G$89,$A466,'ALL DIALOGUES(E+T+RS+RV)'!$Q$3:$Q$89,$B466,'ALL DIALOGUES(E+T+RS+RV)'!$R$3:$R$89,"&gt;0"))</f>
        <v>0</v>
      </c>
    </row>
    <row r="467" spans="1:5" x14ac:dyDescent="0.25">
      <c r="A467" s="318" t="s">
        <v>996</v>
      </c>
      <c r="B467" s="321">
        <v>4</v>
      </c>
      <c r="C467" s="321">
        <v>0</v>
      </c>
      <c r="D467" s="231" t="s">
        <v>137</v>
      </c>
      <c r="E467" s="321">
        <f>IFERROR(IF(VALUE(C467)=0,SUMIFS('ALL DIALOGUES(E+T+RS+RV)'!$T$3:$T$89,'ALL DIALOGUES(E+T+RS+RV)'!$G$3:$G$89,$A467,'ALL DIALOGUES(E+T+RS+RV)'!$Q$3:$Q$89,$B467,'ALL DIALOGUES(E+T+RS+RV)'!$R$3:$R$89,0),SUMIFS('ALL DIALOGUES(E+T+RS+RV)'!$T$3:$T$89,'ALL DIALOGUES(E+T+RS+RV)'!$G$3:$G$89,$A467,'ALL DIALOGUES(E+T+RS+RV)'!$Q$3:$Q$89,$B467,'ALL DIALOGUES(E+T+RS+RV)'!$R$3:$R$89,"&gt;0")),SUMIFS('ALL DIALOGUES(E+T+RS+RV)'!$T$3:$T$89,'ALL DIALOGUES(E+T+RS+RV)'!$G$3:$G$89,$A467,'ALL DIALOGUES(E+T+RS+RV)'!$Q$3:$Q$89,$B467,'ALL DIALOGUES(E+T+RS+RV)'!$R$3:$R$89,"&gt;0"))</f>
        <v>0</v>
      </c>
    </row>
    <row r="468" spans="1:5" x14ac:dyDescent="0.25">
      <c r="A468" s="466" t="s">
        <v>1712</v>
      </c>
      <c r="B468" s="321">
        <v>1</v>
      </c>
      <c r="C468" s="321">
        <v>0</v>
      </c>
      <c r="D468" s="231" t="s">
        <v>1068</v>
      </c>
      <c r="E468" s="321">
        <f>IFERROR(IF(VALUE(C468)=0,SUMIFS('ALL DIALOGUES(E+T+RS+RV)'!$T$3:$T$89,'ALL DIALOGUES(E+T+RS+RV)'!$G$3:$G$89,$A468,'ALL DIALOGUES(E+T+RS+RV)'!$Q$3:$Q$89,$B468,'ALL DIALOGUES(E+T+RS+RV)'!$R$3:$R$89,0),SUMIFS('ALL DIALOGUES(E+T+RS+RV)'!$T$3:$T$89,'ALL DIALOGUES(E+T+RS+RV)'!$G$3:$G$89,$A468,'ALL DIALOGUES(E+T+RS+RV)'!$Q$3:$Q$89,$B468,'ALL DIALOGUES(E+T+RS+RV)'!$R$3:$R$89,"&gt;0")),SUMIFS('ALL DIALOGUES(E+T+RS+RV)'!$T$3:$T$89,'ALL DIALOGUES(E+T+RS+RV)'!$G$3:$G$89,$A468,'ALL DIALOGUES(E+T+RS+RV)'!$Q$3:$Q$89,$B468,'ALL DIALOGUES(E+T+RS+RV)'!$R$3:$R$89,"&gt;0"))</f>
        <v>0</v>
      </c>
    </row>
    <row r="469" spans="1:5" x14ac:dyDescent="0.25">
      <c r="A469" s="466" t="s">
        <v>1712</v>
      </c>
      <c r="B469" s="321">
        <v>1</v>
      </c>
      <c r="C469" s="321" t="s">
        <v>1937</v>
      </c>
      <c r="D469" s="231" t="s">
        <v>1068</v>
      </c>
      <c r="E469" s="321">
        <f>IFERROR(IF(VALUE(C469)=0,SUMIFS('ALL DIALOGUES(E+T+RS+RV)'!$T$3:$T$89,'ALL DIALOGUES(E+T+RS+RV)'!$G$3:$G$89,$A469,'ALL DIALOGUES(E+T+RS+RV)'!$Q$3:$Q$89,$B469,'ALL DIALOGUES(E+T+RS+RV)'!$R$3:$R$89,0),SUMIFS('ALL DIALOGUES(E+T+RS+RV)'!$T$3:$T$89,'ALL DIALOGUES(E+T+RS+RV)'!$G$3:$G$89,$A469,'ALL DIALOGUES(E+T+RS+RV)'!$Q$3:$Q$89,$B469,'ALL DIALOGUES(E+T+RS+RV)'!$R$3:$R$89,"&gt;0")),SUMIFS('ALL DIALOGUES(E+T+RS+RV)'!$T$3:$T$89,'ALL DIALOGUES(E+T+RS+RV)'!$G$3:$G$89,$A469,'ALL DIALOGUES(E+T+RS+RV)'!$Q$3:$Q$89,$B469,'ALL DIALOGUES(E+T+RS+RV)'!$R$3:$R$89,"&gt;0"))</f>
        <v>0</v>
      </c>
    </row>
    <row r="470" spans="1:5" x14ac:dyDescent="0.25">
      <c r="A470" s="318" t="s">
        <v>107</v>
      </c>
      <c r="B470" s="321">
        <v>1</v>
      </c>
      <c r="C470" s="321">
        <v>0</v>
      </c>
      <c r="D470" s="231" t="s">
        <v>137</v>
      </c>
      <c r="E470" s="321">
        <f>IFERROR(IF(VALUE(C470)=0,SUMIFS('ALL DIALOGUES(E+T+RS+RV)'!$T$3:$T$89,'ALL DIALOGUES(E+T+RS+RV)'!$G$3:$G$89,$A470,'ALL DIALOGUES(E+T+RS+RV)'!$Q$3:$Q$89,$B470,'ALL DIALOGUES(E+T+RS+RV)'!$R$3:$R$89,0),SUMIFS('ALL DIALOGUES(E+T+RS+RV)'!$T$3:$T$89,'ALL DIALOGUES(E+T+RS+RV)'!$G$3:$G$89,$A470,'ALL DIALOGUES(E+T+RS+RV)'!$Q$3:$Q$89,$B470,'ALL DIALOGUES(E+T+RS+RV)'!$R$3:$R$89,"&gt;0")),SUMIFS('ALL DIALOGUES(E+T+RS+RV)'!$T$3:$T$89,'ALL DIALOGUES(E+T+RS+RV)'!$G$3:$G$89,$A470,'ALL DIALOGUES(E+T+RS+RV)'!$Q$3:$Q$89,$B470,'ALL DIALOGUES(E+T+RS+RV)'!$R$3:$R$89,"&gt;0"))</f>
        <v>0</v>
      </c>
    </row>
    <row r="471" spans="1:5" x14ac:dyDescent="0.25">
      <c r="A471" s="318" t="s">
        <v>107</v>
      </c>
      <c r="B471" s="321">
        <v>1</v>
      </c>
      <c r="C471" s="321" t="s">
        <v>1937</v>
      </c>
      <c r="D471" s="231" t="s">
        <v>137</v>
      </c>
      <c r="E471" s="321">
        <f>IFERROR(IF(VALUE(C471)=0,SUMIFS('ALL DIALOGUES(E+T+RS+RV)'!$T$3:$T$89,'ALL DIALOGUES(E+T+RS+RV)'!$G$3:$G$89,$A471,'ALL DIALOGUES(E+T+RS+RV)'!$Q$3:$Q$89,$B471,'ALL DIALOGUES(E+T+RS+RV)'!$R$3:$R$89,0),SUMIFS('ALL DIALOGUES(E+T+RS+RV)'!$T$3:$T$89,'ALL DIALOGUES(E+T+RS+RV)'!$G$3:$G$89,$A471,'ALL DIALOGUES(E+T+RS+RV)'!$Q$3:$Q$89,$B471,'ALL DIALOGUES(E+T+RS+RV)'!$R$3:$R$89,"&gt;0")),SUMIFS('ALL DIALOGUES(E+T+RS+RV)'!$T$3:$T$89,'ALL DIALOGUES(E+T+RS+RV)'!$G$3:$G$89,$A471,'ALL DIALOGUES(E+T+RS+RV)'!$Q$3:$Q$89,$B471,'ALL DIALOGUES(E+T+RS+RV)'!$R$3:$R$89,"&gt;0"))</f>
        <v>0</v>
      </c>
    </row>
    <row r="472" spans="1:5" x14ac:dyDescent="0.25">
      <c r="A472" s="318" t="s">
        <v>107</v>
      </c>
      <c r="B472" s="321">
        <v>2</v>
      </c>
      <c r="C472" s="321">
        <v>0</v>
      </c>
      <c r="D472" s="231" t="s">
        <v>137</v>
      </c>
      <c r="E472" s="321">
        <f>IFERROR(IF(VALUE(C472)=0,SUMIFS('ALL DIALOGUES(E+T+RS+RV)'!$T$3:$T$89,'ALL DIALOGUES(E+T+RS+RV)'!$G$3:$G$89,$A472,'ALL DIALOGUES(E+T+RS+RV)'!$Q$3:$Q$89,$B472,'ALL DIALOGUES(E+T+RS+RV)'!$R$3:$R$89,0),SUMIFS('ALL DIALOGUES(E+T+RS+RV)'!$T$3:$T$89,'ALL DIALOGUES(E+T+RS+RV)'!$G$3:$G$89,$A472,'ALL DIALOGUES(E+T+RS+RV)'!$Q$3:$Q$89,$B472,'ALL DIALOGUES(E+T+RS+RV)'!$R$3:$R$89,"&gt;0")),SUMIFS('ALL DIALOGUES(E+T+RS+RV)'!$T$3:$T$89,'ALL DIALOGUES(E+T+RS+RV)'!$G$3:$G$89,$A472,'ALL DIALOGUES(E+T+RS+RV)'!$Q$3:$Q$89,$B472,'ALL DIALOGUES(E+T+RS+RV)'!$R$3:$R$89,"&gt;0"))</f>
        <v>0</v>
      </c>
    </row>
    <row r="473" spans="1:5" x14ac:dyDescent="0.25">
      <c r="A473" s="365" t="s">
        <v>107</v>
      </c>
      <c r="B473" s="349">
        <v>2</v>
      </c>
      <c r="C473" s="349" t="s">
        <v>1937</v>
      </c>
      <c r="D473" s="231" t="s">
        <v>137</v>
      </c>
      <c r="E473" s="349">
        <f>IFERROR(IF(VALUE(C473)=0,SUMIFS('ALL DIALOGUES(E+T+RS+RV)'!$T$3:$T$89,'ALL DIALOGUES(E+T+RS+RV)'!$G$3:$G$89,$A473,'ALL DIALOGUES(E+T+RS+RV)'!$Q$3:$Q$89,$B473,'ALL DIALOGUES(E+T+RS+RV)'!$R$3:$R$89,0),SUMIFS('ALL DIALOGUES(E+T+RS+RV)'!$T$3:$T$89,'ALL DIALOGUES(E+T+RS+RV)'!$G$3:$G$89,$A473,'ALL DIALOGUES(E+T+RS+RV)'!$Q$3:$Q$89,$B473,'ALL DIALOGUES(E+T+RS+RV)'!$R$3:$R$89,"&gt;0")),SUMIFS('ALL DIALOGUES(E+T+RS+RV)'!$T$3:$T$89,'ALL DIALOGUES(E+T+RS+RV)'!$G$3:$G$89,$A473,'ALL DIALOGUES(E+T+RS+RV)'!$Q$3:$Q$89,$B473,'ALL DIALOGUES(E+T+RS+RV)'!$R$3:$R$89,"&gt;0"))</f>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0"/>
    <col min="2" max="2" width="15.625" style="7" bestFit="1" customWidth="1"/>
    <col min="3" max="3" width="77.625" style="1" customWidth="1"/>
    <col min="4" max="4" width="7.625" style="20" customWidth="1"/>
    <col min="5" max="9" width="11" style="90"/>
  </cols>
  <sheetData>
    <row r="1" spans="1:9" s="10" customFormat="1" ht="32.25" thickBot="1" x14ac:dyDescent="0.3">
      <c r="A1" s="817" t="s">
        <v>2135</v>
      </c>
      <c r="B1" s="818" t="s">
        <v>2134</v>
      </c>
      <c r="C1" s="822" t="s">
        <v>2136</v>
      </c>
      <c r="D1" s="818" t="s">
        <v>2052</v>
      </c>
      <c r="E1" s="96" t="s">
        <v>2137</v>
      </c>
      <c r="F1" s="130" t="s">
        <v>2139</v>
      </c>
      <c r="G1" s="131" t="s">
        <v>2138</v>
      </c>
      <c r="H1" s="632" t="s">
        <v>2140</v>
      </c>
      <c r="I1" s="113" t="s">
        <v>2141</v>
      </c>
    </row>
    <row r="2" spans="1:9" s="12" customFormat="1" x14ac:dyDescent="0.25">
      <c r="A2" s="1212">
        <v>1</v>
      </c>
      <c r="B2" s="1213" t="s">
        <v>2025</v>
      </c>
      <c r="C2" s="1214" t="s">
        <v>345</v>
      </c>
      <c r="D2" s="1215" t="s">
        <v>1154</v>
      </c>
      <c r="E2" s="664" t="s">
        <v>2142</v>
      </c>
      <c r="F2" s="26" t="s">
        <v>80</v>
      </c>
      <c r="G2" s="681" t="s">
        <v>80</v>
      </c>
      <c r="H2" s="13" t="s">
        <v>80</v>
      </c>
      <c r="I2" s="1216" t="s">
        <v>80</v>
      </c>
    </row>
    <row r="3" spans="1:9" s="12" customFormat="1" x14ac:dyDescent="0.25">
      <c r="A3" s="819">
        <v>2</v>
      </c>
      <c r="B3" s="820" t="s">
        <v>2026</v>
      </c>
      <c r="C3" s="823" t="s">
        <v>1832</v>
      </c>
      <c r="D3" s="825" t="s">
        <v>1154</v>
      </c>
      <c r="E3" s="81" t="s">
        <v>2142</v>
      </c>
      <c r="F3" s="23" t="s">
        <v>80</v>
      </c>
      <c r="G3" s="43" t="s">
        <v>80</v>
      </c>
      <c r="H3" s="17" t="s">
        <v>80</v>
      </c>
      <c r="I3" s="826" t="s">
        <v>80</v>
      </c>
    </row>
    <row r="4" spans="1:9" s="12" customFormat="1" x14ac:dyDescent="0.25">
      <c r="A4" s="819">
        <v>3</v>
      </c>
      <c r="B4" s="820" t="s">
        <v>2027</v>
      </c>
      <c r="C4" s="823" t="s">
        <v>346</v>
      </c>
      <c r="D4" s="825" t="s">
        <v>1154</v>
      </c>
      <c r="E4" s="81" t="s">
        <v>2142</v>
      </c>
      <c r="F4" s="23" t="s">
        <v>80</v>
      </c>
      <c r="G4" s="43" t="s">
        <v>80</v>
      </c>
      <c r="H4" s="17" t="s">
        <v>80</v>
      </c>
      <c r="I4" s="826" t="s">
        <v>80</v>
      </c>
    </row>
    <row r="5" spans="1:9" s="12" customFormat="1" x14ac:dyDescent="0.25">
      <c r="A5" s="819">
        <v>4</v>
      </c>
      <c r="B5" s="820" t="s">
        <v>456</v>
      </c>
      <c r="C5" s="823" t="s">
        <v>1236</v>
      </c>
      <c r="D5" s="825" t="s">
        <v>1154</v>
      </c>
      <c r="E5" s="81" t="s">
        <v>2142</v>
      </c>
      <c r="F5" s="23">
        <v>522</v>
      </c>
      <c r="G5" s="43" t="s">
        <v>80</v>
      </c>
      <c r="H5" s="17">
        <v>1</v>
      </c>
      <c r="I5" s="826" t="s">
        <v>80</v>
      </c>
    </row>
    <row r="6" spans="1:9" s="12" customFormat="1" x14ac:dyDescent="0.25">
      <c r="A6" s="819">
        <v>5</v>
      </c>
      <c r="B6" s="820" t="s">
        <v>1034</v>
      </c>
      <c r="C6" s="823" t="s">
        <v>347</v>
      </c>
      <c r="D6" s="825" t="s">
        <v>1154</v>
      </c>
      <c r="E6" s="81" t="s">
        <v>2142</v>
      </c>
      <c r="F6" s="23">
        <v>528</v>
      </c>
      <c r="G6" s="43" t="s">
        <v>80</v>
      </c>
      <c r="H6" s="17">
        <v>1</v>
      </c>
      <c r="I6" s="826" t="s">
        <v>80</v>
      </c>
    </row>
    <row r="7" spans="1:9" s="12" customFormat="1" x14ac:dyDescent="0.25">
      <c r="A7" s="819">
        <v>5</v>
      </c>
      <c r="B7" s="820" t="s">
        <v>1034</v>
      </c>
      <c r="C7" s="823" t="s">
        <v>347</v>
      </c>
      <c r="D7" s="825" t="s">
        <v>1154</v>
      </c>
      <c r="E7" s="81" t="s">
        <v>2142</v>
      </c>
      <c r="F7" s="23">
        <v>529</v>
      </c>
      <c r="G7" s="43" t="s">
        <v>80</v>
      </c>
      <c r="H7" s="17">
        <v>1</v>
      </c>
      <c r="I7" s="826"/>
    </row>
    <row r="8" spans="1:9" s="12" customFormat="1" x14ac:dyDescent="0.25">
      <c r="A8" s="819">
        <v>6</v>
      </c>
      <c r="B8" s="820" t="s">
        <v>2028</v>
      </c>
      <c r="C8" s="823" t="s">
        <v>1837</v>
      </c>
      <c r="D8" s="825" t="s">
        <v>1154</v>
      </c>
      <c r="E8" s="81" t="s">
        <v>2142</v>
      </c>
      <c r="F8" s="23" t="s">
        <v>80</v>
      </c>
      <c r="G8" s="43" t="s">
        <v>80</v>
      </c>
      <c r="H8" s="17" t="s">
        <v>80</v>
      </c>
      <c r="I8" s="826" t="s">
        <v>80</v>
      </c>
    </row>
    <row r="9" spans="1:9" s="12" customFormat="1" x14ac:dyDescent="0.25">
      <c r="A9" s="819">
        <v>7</v>
      </c>
      <c r="B9" s="820" t="s">
        <v>2029</v>
      </c>
      <c r="C9" s="823" t="s">
        <v>1838</v>
      </c>
      <c r="D9" s="825" t="s">
        <v>1154</v>
      </c>
      <c r="E9" s="81" t="s">
        <v>2142</v>
      </c>
      <c r="F9" s="23" t="s">
        <v>80</v>
      </c>
      <c r="G9" s="43" t="s">
        <v>80</v>
      </c>
      <c r="H9" s="17" t="s">
        <v>80</v>
      </c>
      <c r="I9" s="826" t="s">
        <v>80</v>
      </c>
    </row>
    <row r="10" spans="1:9" s="12" customFormat="1" x14ac:dyDescent="0.25">
      <c r="A10" s="819">
        <v>8</v>
      </c>
      <c r="B10" s="820" t="s">
        <v>2030</v>
      </c>
      <c r="C10" s="823" t="s">
        <v>1839</v>
      </c>
      <c r="D10" s="825" t="s">
        <v>1154</v>
      </c>
      <c r="E10" s="81" t="s">
        <v>2142</v>
      </c>
      <c r="F10" s="23" t="s">
        <v>80</v>
      </c>
      <c r="G10" s="43" t="s">
        <v>80</v>
      </c>
      <c r="H10" s="17" t="s">
        <v>80</v>
      </c>
      <c r="I10" s="826" t="s">
        <v>80</v>
      </c>
    </row>
    <row r="11" spans="1:9" s="12" customFormat="1" x14ac:dyDescent="0.25">
      <c r="A11" s="819">
        <v>9</v>
      </c>
      <c r="B11" s="820" t="s">
        <v>2031</v>
      </c>
      <c r="C11" s="823" t="s">
        <v>1840</v>
      </c>
      <c r="D11" s="825" t="s">
        <v>1154</v>
      </c>
      <c r="E11" s="81" t="s">
        <v>2142</v>
      </c>
      <c r="F11" s="23" t="s">
        <v>80</v>
      </c>
      <c r="G11" s="43" t="s">
        <v>80</v>
      </c>
      <c r="H11" s="17" t="s">
        <v>80</v>
      </c>
      <c r="I11" s="826" t="s">
        <v>80</v>
      </c>
    </row>
    <row r="12" spans="1:9" s="12" customFormat="1" x14ac:dyDescent="0.25">
      <c r="A12" s="819">
        <v>10</v>
      </c>
      <c r="B12" s="820" t="s">
        <v>2032</v>
      </c>
      <c r="C12" s="823" t="s">
        <v>1841</v>
      </c>
      <c r="D12" s="825" t="s">
        <v>1154</v>
      </c>
      <c r="E12" s="81" t="s">
        <v>2142</v>
      </c>
      <c r="F12" s="23" t="s">
        <v>80</v>
      </c>
      <c r="G12" s="43" t="s">
        <v>80</v>
      </c>
      <c r="H12" s="17" t="s">
        <v>80</v>
      </c>
      <c r="I12" s="826" t="s">
        <v>80</v>
      </c>
    </row>
    <row r="13" spans="1:9" s="12" customFormat="1" ht="47.25" x14ac:dyDescent="0.25">
      <c r="A13" s="819">
        <v>11</v>
      </c>
      <c r="B13" s="820" t="s">
        <v>2033</v>
      </c>
      <c r="C13" s="823" t="s">
        <v>103</v>
      </c>
      <c r="D13" s="825" t="s">
        <v>1154</v>
      </c>
      <c r="E13" s="81" t="s">
        <v>2142</v>
      </c>
      <c r="F13" s="23" t="s">
        <v>80</v>
      </c>
      <c r="G13" s="43" t="s">
        <v>80</v>
      </c>
      <c r="H13" s="17" t="s">
        <v>80</v>
      </c>
      <c r="I13" s="826" t="s">
        <v>80</v>
      </c>
    </row>
    <row r="14" spans="1:9" s="12" customFormat="1" ht="47.25" x14ac:dyDescent="0.25">
      <c r="A14" s="819">
        <v>11</v>
      </c>
      <c r="B14" s="820" t="s">
        <v>2033</v>
      </c>
      <c r="C14" s="823" t="s">
        <v>103</v>
      </c>
      <c r="D14" s="825" t="s">
        <v>1154</v>
      </c>
      <c r="E14" s="81" t="s">
        <v>2143</v>
      </c>
      <c r="F14" s="23" t="s">
        <v>1130</v>
      </c>
      <c r="G14" s="43" t="s">
        <v>80</v>
      </c>
      <c r="H14" s="17">
        <v>1</v>
      </c>
      <c r="I14" s="826" t="s">
        <v>80</v>
      </c>
    </row>
    <row r="15" spans="1:9" s="12" customFormat="1" x14ac:dyDescent="0.25">
      <c r="A15" s="819">
        <v>12</v>
      </c>
      <c r="B15" s="820" t="s">
        <v>2034</v>
      </c>
      <c r="C15" s="823" t="s">
        <v>105</v>
      </c>
      <c r="D15" s="825" t="s">
        <v>1154</v>
      </c>
      <c r="E15" s="81" t="s">
        <v>2142</v>
      </c>
      <c r="F15" s="23" t="s">
        <v>80</v>
      </c>
      <c r="G15" s="43" t="s">
        <v>80</v>
      </c>
      <c r="H15" s="17" t="s">
        <v>80</v>
      </c>
      <c r="I15" s="826" t="s">
        <v>80</v>
      </c>
    </row>
    <row r="16" spans="1:9" s="12" customFormat="1" ht="31.5" x14ac:dyDescent="0.25">
      <c r="A16" s="819">
        <v>13</v>
      </c>
      <c r="B16" s="820" t="s">
        <v>2035</v>
      </c>
      <c r="C16" s="823" t="s">
        <v>106</v>
      </c>
      <c r="D16" s="825" t="s">
        <v>1154</v>
      </c>
      <c r="E16" s="81" t="s">
        <v>2142</v>
      </c>
      <c r="F16" s="23" t="s">
        <v>80</v>
      </c>
      <c r="G16" s="43" t="s">
        <v>80</v>
      </c>
      <c r="H16" s="17" t="s">
        <v>80</v>
      </c>
      <c r="I16" s="826" t="s">
        <v>80</v>
      </c>
    </row>
    <row r="17" spans="1:9" s="12" customFormat="1" ht="31.5" x14ac:dyDescent="0.25">
      <c r="A17" s="819">
        <v>13</v>
      </c>
      <c r="B17" s="820" t="s">
        <v>2035</v>
      </c>
      <c r="C17" s="823" t="s">
        <v>106</v>
      </c>
      <c r="D17" s="825" t="s">
        <v>1154</v>
      </c>
      <c r="E17" s="81" t="s">
        <v>2143</v>
      </c>
      <c r="F17" s="23" t="s">
        <v>1131</v>
      </c>
      <c r="G17" s="43" t="s">
        <v>80</v>
      </c>
      <c r="H17" s="17">
        <v>1</v>
      </c>
      <c r="I17" s="826" t="s">
        <v>80</v>
      </c>
    </row>
    <row r="18" spans="1:9" s="12" customFormat="1" x14ac:dyDescent="0.25">
      <c r="A18" s="819">
        <v>14</v>
      </c>
      <c r="B18" s="820" t="s">
        <v>2036</v>
      </c>
      <c r="C18" s="823" t="s">
        <v>349</v>
      </c>
      <c r="D18" s="825" t="s">
        <v>1154</v>
      </c>
      <c r="E18" s="81" t="s">
        <v>2142</v>
      </c>
      <c r="F18" s="23" t="s">
        <v>80</v>
      </c>
      <c r="G18" s="43" t="s">
        <v>80</v>
      </c>
      <c r="H18" s="17" t="s">
        <v>80</v>
      </c>
      <c r="I18" s="826" t="s">
        <v>80</v>
      </c>
    </row>
    <row r="19" spans="1:9" s="12" customFormat="1" x14ac:dyDescent="0.25">
      <c r="A19" s="819">
        <v>15</v>
      </c>
      <c r="B19" s="820" t="s">
        <v>2037</v>
      </c>
      <c r="C19" s="823" t="s">
        <v>350</v>
      </c>
      <c r="D19" s="825" t="s">
        <v>1154</v>
      </c>
      <c r="E19" s="81" t="s">
        <v>2142</v>
      </c>
      <c r="F19" s="23" t="s">
        <v>80</v>
      </c>
      <c r="G19" s="43" t="s">
        <v>80</v>
      </c>
      <c r="H19" s="17" t="s">
        <v>80</v>
      </c>
      <c r="I19" s="826" t="s">
        <v>80</v>
      </c>
    </row>
    <row r="20" spans="1:9" s="12" customFormat="1" ht="47.25" x14ac:dyDescent="0.25">
      <c r="A20" s="819">
        <v>16</v>
      </c>
      <c r="B20" s="820" t="s">
        <v>2038</v>
      </c>
      <c r="C20" s="823" t="s">
        <v>104</v>
      </c>
      <c r="D20" s="825" t="s">
        <v>1154</v>
      </c>
      <c r="E20" s="81" t="s">
        <v>2142</v>
      </c>
      <c r="F20" s="23" t="s">
        <v>80</v>
      </c>
      <c r="G20" s="43" t="s">
        <v>80</v>
      </c>
      <c r="H20" s="17" t="s">
        <v>80</v>
      </c>
      <c r="I20" s="826" t="s">
        <v>80</v>
      </c>
    </row>
    <row r="21" spans="1:9" s="12" customFormat="1" ht="47.25" x14ac:dyDescent="0.25">
      <c r="A21" s="819">
        <v>16</v>
      </c>
      <c r="B21" s="820" t="s">
        <v>2038</v>
      </c>
      <c r="C21" s="823" t="s">
        <v>104</v>
      </c>
      <c r="D21" s="825" t="s">
        <v>1154</v>
      </c>
      <c r="E21" s="81" t="s">
        <v>1983</v>
      </c>
      <c r="F21" s="23" t="s">
        <v>155</v>
      </c>
      <c r="G21" s="43" t="s">
        <v>2144</v>
      </c>
      <c r="H21" s="17">
        <v>1</v>
      </c>
      <c r="I21" s="826" t="s">
        <v>80</v>
      </c>
    </row>
    <row r="22" spans="1:9" s="12" customFormat="1" ht="47.25" x14ac:dyDescent="0.25">
      <c r="A22" s="819">
        <v>16</v>
      </c>
      <c r="B22" s="820" t="s">
        <v>2038</v>
      </c>
      <c r="C22" s="823" t="s">
        <v>104</v>
      </c>
      <c r="D22" s="825" t="s">
        <v>1154</v>
      </c>
      <c r="E22" s="81" t="s">
        <v>2143</v>
      </c>
      <c r="F22" s="23" t="s">
        <v>1100</v>
      </c>
      <c r="G22" s="43" t="s">
        <v>2144</v>
      </c>
      <c r="H22" s="17">
        <v>1</v>
      </c>
      <c r="I22" s="826" t="s">
        <v>80</v>
      </c>
    </row>
    <row r="23" spans="1:9" s="12" customFormat="1" ht="31.5" x14ac:dyDescent="0.25">
      <c r="A23" s="819">
        <v>17</v>
      </c>
      <c r="B23" s="820" t="s">
        <v>1035</v>
      </c>
      <c r="C23" s="823" t="s">
        <v>351</v>
      </c>
      <c r="D23" s="825" t="s">
        <v>1154</v>
      </c>
      <c r="E23" s="81" t="s">
        <v>2142</v>
      </c>
      <c r="F23" s="23" t="s">
        <v>80</v>
      </c>
      <c r="G23" s="43" t="s">
        <v>80</v>
      </c>
      <c r="H23" s="17" t="s">
        <v>80</v>
      </c>
      <c r="I23" s="826" t="s">
        <v>80</v>
      </c>
    </row>
    <row r="24" spans="1:9" s="12" customFormat="1" ht="31.5" x14ac:dyDescent="0.25">
      <c r="A24" s="819">
        <v>17</v>
      </c>
      <c r="B24" s="820" t="s">
        <v>1035</v>
      </c>
      <c r="C24" s="823" t="s">
        <v>351</v>
      </c>
      <c r="D24" s="825" t="s">
        <v>1154</v>
      </c>
      <c r="E24" s="81" t="s">
        <v>2143</v>
      </c>
      <c r="F24" s="23" t="s">
        <v>1132</v>
      </c>
      <c r="G24" s="43" t="s">
        <v>80</v>
      </c>
      <c r="H24" s="17">
        <v>1</v>
      </c>
      <c r="I24" s="826" t="s">
        <v>80</v>
      </c>
    </row>
    <row r="25" spans="1:9" s="12" customFormat="1" x14ac:dyDescent="0.25">
      <c r="A25" s="819">
        <v>18</v>
      </c>
      <c r="B25" s="820" t="s">
        <v>1036</v>
      </c>
      <c r="C25" s="823" t="s">
        <v>1996</v>
      </c>
      <c r="D25" s="825" t="s">
        <v>1154</v>
      </c>
      <c r="E25" s="81" t="s">
        <v>2142</v>
      </c>
      <c r="F25" s="23">
        <v>547</v>
      </c>
      <c r="G25" s="43" t="s">
        <v>80</v>
      </c>
      <c r="H25" s="17">
        <v>1</v>
      </c>
      <c r="I25" s="826" t="s">
        <v>80</v>
      </c>
    </row>
    <row r="26" spans="1:9" s="12" customFormat="1" x14ac:dyDescent="0.25">
      <c r="A26" s="819">
        <v>19</v>
      </c>
      <c r="B26" s="820" t="s">
        <v>2084</v>
      </c>
      <c r="C26" s="823" t="s">
        <v>2085</v>
      </c>
      <c r="D26" s="825" t="s">
        <v>1154</v>
      </c>
      <c r="E26" s="81" t="s">
        <v>2142</v>
      </c>
      <c r="F26" s="23">
        <v>560</v>
      </c>
      <c r="G26" s="43" t="s">
        <v>2145</v>
      </c>
      <c r="H26" s="17">
        <v>1</v>
      </c>
      <c r="I26" s="826" t="s">
        <v>80</v>
      </c>
    </row>
    <row r="27" spans="1:9" s="12" customFormat="1" x14ac:dyDescent="0.25">
      <c r="A27" s="819">
        <v>19</v>
      </c>
      <c r="B27" s="820" t="s">
        <v>2084</v>
      </c>
      <c r="C27" s="823" t="s">
        <v>2085</v>
      </c>
      <c r="D27" s="825" t="s">
        <v>1154</v>
      </c>
      <c r="E27" s="81" t="s">
        <v>2143</v>
      </c>
      <c r="F27" s="23" t="s">
        <v>1134</v>
      </c>
      <c r="G27" s="43" t="s">
        <v>2145</v>
      </c>
      <c r="H27" s="17">
        <v>1</v>
      </c>
      <c r="I27" s="826" t="s">
        <v>80</v>
      </c>
    </row>
    <row r="28" spans="1:9" s="12" customFormat="1" x14ac:dyDescent="0.25">
      <c r="A28" s="819">
        <v>20</v>
      </c>
      <c r="B28" s="820" t="s">
        <v>1039</v>
      </c>
      <c r="C28" s="823" t="s">
        <v>352</v>
      </c>
      <c r="D28" s="825" t="s">
        <v>1154</v>
      </c>
      <c r="E28" s="81" t="s">
        <v>2142</v>
      </c>
      <c r="F28" s="23">
        <v>572</v>
      </c>
      <c r="G28" s="43" t="s">
        <v>80</v>
      </c>
      <c r="H28" s="17">
        <v>1</v>
      </c>
      <c r="I28" s="826" t="s">
        <v>80</v>
      </c>
    </row>
    <row r="29" spans="1:9" s="12" customFormat="1" x14ac:dyDescent="0.25">
      <c r="A29" s="819">
        <v>20</v>
      </c>
      <c r="B29" s="820" t="s">
        <v>1039</v>
      </c>
      <c r="C29" s="823" t="s">
        <v>352</v>
      </c>
      <c r="D29" s="825" t="s">
        <v>1154</v>
      </c>
      <c r="E29" s="81" t="s">
        <v>2142</v>
      </c>
      <c r="F29" s="23">
        <v>578</v>
      </c>
      <c r="G29" s="43" t="s">
        <v>80</v>
      </c>
      <c r="H29" s="17">
        <v>1</v>
      </c>
      <c r="I29" s="826"/>
    </row>
    <row r="30" spans="1:9" s="12" customFormat="1" x14ac:dyDescent="0.25">
      <c r="A30" s="819">
        <v>21</v>
      </c>
      <c r="B30" s="820" t="s">
        <v>1041</v>
      </c>
      <c r="C30" s="823" t="s">
        <v>353</v>
      </c>
      <c r="D30" s="825" t="s">
        <v>1154</v>
      </c>
      <c r="E30" s="81" t="s">
        <v>2142</v>
      </c>
      <c r="F30" s="23">
        <v>591</v>
      </c>
      <c r="G30" s="43" t="s">
        <v>80</v>
      </c>
      <c r="H30" s="17">
        <v>1</v>
      </c>
      <c r="I30" s="826" t="s">
        <v>80</v>
      </c>
    </row>
    <row r="31" spans="1:9" s="12" customFormat="1" x14ac:dyDescent="0.25">
      <c r="A31" s="819">
        <v>22</v>
      </c>
      <c r="B31" s="820" t="s">
        <v>1042</v>
      </c>
      <c r="C31" s="823" t="s">
        <v>354</v>
      </c>
      <c r="D31" s="825" t="s">
        <v>1154</v>
      </c>
      <c r="E31" s="81" t="s">
        <v>2142</v>
      </c>
      <c r="F31" s="23">
        <v>595</v>
      </c>
      <c r="G31" s="43" t="s">
        <v>80</v>
      </c>
      <c r="H31" s="17">
        <v>1</v>
      </c>
      <c r="I31" s="826" t="s">
        <v>80</v>
      </c>
    </row>
    <row r="32" spans="1:9" s="12" customFormat="1" x14ac:dyDescent="0.25">
      <c r="A32" s="819">
        <v>22</v>
      </c>
      <c r="B32" s="820" t="s">
        <v>1042</v>
      </c>
      <c r="C32" s="823" t="s">
        <v>354</v>
      </c>
      <c r="D32" s="825" t="s">
        <v>1154</v>
      </c>
      <c r="E32" s="81" t="s">
        <v>2142</v>
      </c>
      <c r="F32" s="23">
        <v>596</v>
      </c>
      <c r="G32" s="43" t="s">
        <v>80</v>
      </c>
      <c r="H32" s="17">
        <v>1</v>
      </c>
      <c r="I32" s="826"/>
    </row>
    <row r="33" spans="1:9" s="12" customFormat="1" x14ac:dyDescent="0.25">
      <c r="A33" s="819">
        <v>23</v>
      </c>
      <c r="B33" s="820" t="s">
        <v>997</v>
      </c>
      <c r="C33" s="823" t="s">
        <v>355</v>
      </c>
      <c r="D33" s="825" t="s">
        <v>1154</v>
      </c>
      <c r="E33" s="81" t="s">
        <v>2142</v>
      </c>
      <c r="F33" s="23">
        <v>600</v>
      </c>
      <c r="G33" s="43" t="s">
        <v>80</v>
      </c>
      <c r="H33" s="17">
        <v>1</v>
      </c>
      <c r="I33" s="826" t="s">
        <v>80</v>
      </c>
    </row>
    <row r="34" spans="1:9" s="12" customFormat="1" x14ac:dyDescent="0.25">
      <c r="A34" s="819">
        <v>23</v>
      </c>
      <c r="B34" s="820" t="s">
        <v>997</v>
      </c>
      <c r="C34" s="823" t="s">
        <v>355</v>
      </c>
      <c r="D34" s="825" t="s">
        <v>1154</v>
      </c>
      <c r="E34" s="81" t="s">
        <v>2142</v>
      </c>
      <c r="F34" s="23">
        <v>601</v>
      </c>
      <c r="G34" s="43" t="s">
        <v>80</v>
      </c>
      <c r="H34" s="17">
        <v>1</v>
      </c>
      <c r="I34" s="826"/>
    </row>
    <row r="35" spans="1:9" s="12" customFormat="1" x14ac:dyDescent="0.25">
      <c r="A35" s="819">
        <v>24</v>
      </c>
      <c r="B35" s="820" t="s">
        <v>1043</v>
      </c>
      <c r="C35" s="823" t="s">
        <v>1240</v>
      </c>
      <c r="D35" s="825" t="s">
        <v>1154</v>
      </c>
      <c r="E35" s="81" t="s">
        <v>2142</v>
      </c>
      <c r="F35" s="23">
        <v>605</v>
      </c>
      <c r="G35" s="43" t="s">
        <v>2145</v>
      </c>
      <c r="H35" s="17">
        <v>1</v>
      </c>
      <c r="I35" s="826" t="s">
        <v>80</v>
      </c>
    </row>
    <row r="36" spans="1:9" s="12" customFormat="1" x14ac:dyDescent="0.25">
      <c r="A36" s="819">
        <v>24</v>
      </c>
      <c r="B36" s="820" t="s">
        <v>1043</v>
      </c>
      <c r="C36" s="823" t="s">
        <v>1240</v>
      </c>
      <c r="D36" s="825" t="s">
        <v>1154</v>
      </c>
      <c r="E36" s="81" t="s">
        <v>2143</v>
      </c>
      <c r="F36" s="23" t="s">
        <v>1137</v>
      </c>
      <c r="G36" s="43" t="s">
        <v>2145</v>
      </c>
      <c r="H36" s="17">
        <v>1</v>
      </c>
      <c r="I36" s="826" t="s">
        <v>80</v>
      </c>
    </row>
    <row r="37" spans="1:9" s="12" customFormat="1" ht="31.5" x14ac:dyDescent="0.25">
      <c r="A37" s="819">
        <v>25</v>
      </c>
      <c r="B37" s="820" t="s">
        <v>2124</v>
      </c>
      <c r="C37" s="823" t="s">
        <v>548</v>
      </c>
      <c r="D37" s="825" t="s">
        <v>1154</v>
      </c>
      <c r="E37" s="81" t="s">
        <v>2142</v>
      </c>
      <c r="F37" s="23" t="s">
        <v>80</v>
      </c>
      <c r="G37" s="43" t="s">
        <v>80</v>
      </c>
      <c r="H37" s="17" t="s">
        <v>80</v>
      </c>
      <c r="I37" s="826" t="s">
        <v>80</v>
      </c>
    </row>
    <row r="38" spans="1:9" s="12" customFormat="1" ht="31.5" x14ac:dyDescent="0.25">
      <c r="A38" s="819">
        <v>25</v>
      </c>
      <c r="B38" s="820" t="s">
        <v>2124</v>
      </c>
      <c r="C38" s="823" t="s">
        <v>548</v>
      </c>
      <c r="D38" s="825" t="s">
        <v>1154</v>
      </c>
      <c r="E38" s="81" t="s">
        <v>2143</v>
      </c>
      <c r="F38" s="23" t="s">
        <v>1142</v>
      </c>
      <c r="G38" s="43" t="s">
        <v>80</v>
      </c>
      <c r="H38" s="17">
        <v>1</v>
      </c>
      <c r="I38" s="826" t="s">
        <v>80</v>
      </c>
    </row>
    <row r="39" spans="1:9" s="787" customFormat="1" x14ac:dyDescent="0.25">
      <c r="A39" s="819">
        <v>26</v>
      </c>
      <c r="B39" s="820" t="s">
        <v>2096</v>
      </c>
      <c r="C39" s="823" t="s">
        <v>2082</v>
      </c>
      <c r="D39" s="825" t="s">
        <v>1154</v>
      </c>
      <c r="E39" s="81" t="s">
        <v>2142</v>
      </c>
      <c r="F39" s="23" t="s">
        <v>80</v>
      </c>
      <c r="G39" s="43" t="s">
        <v>80</v>
      </c>
      <c r="H39" s="17" t="s">
        <v>80</v>
      </c>
      <c r="I39" s="826" t="s">
        <v>80</v>
      </c>
    </row>
    <row r="40" spans="1:9" s="787" customFormat="1" x14ac:dyDescent="0.25">
      <c r="A40" s="819">
        <v>26</v>
      </c>
      <c r="B40" s="820" t="s">
        <v>2096</v>
      </c>
      <c r="C40" s="823" t="s">
        <v>2082</v>
      </c>
      <c r="D40" s="825" t="s">
        <v>1154</v>
      </c>
      <c r="E40" s="81" t="s">
        <v>2143</v>
      </c>
      <c r="F40" s="23" t="s">
        <v>1093</v>
      </c>
      <c r="G40" s="43" t="s">
        <v>80</v>
      </c>
      <c r="H40" s="17">
        <v>1</v>
      </c>
      <c r="I40" s="826" t="s">
        <v>80</v>
      </c>
    </row>
    <row r="41" spans="1:9" s="12" customFormat="1" x14ac:dyDescent="0.25">
      <c r="A41" s="819">
        <v>27</v>
      </c>
      <c r="B41" s="820" t="s">
        <v>1238</v>
      </c>
      <c r="C41" s="823" t="s">
        <v>1239</v>
      </c>
      <c r="D41" s="825" t="s">
        <v>1154</v>
      </c>
      <c r="E41" s="81" t="s">
        <v>2142</v>
      </c>
      <c r="F41" s="23" t="s">
        <v>80</v>
      </c>
      <c r="G41" s="43" t="s">
        <v>80</v>
      </c>
      <c r="H41" s="17" t="s">
        <v>80</v>
      </c>
      <c r="I41" s="826" t="s">
        <v>80</v>
      </c>
    </row>
    <row r="42" spans="1:9" s="12" customFormat="1" x14ac:dyDescent="0.25">
      <c r="A42" s="819">
        <v>27</v>
      </c>
      <c r="B42" s="820" t="s">
        <v>1238</v>
      </c>
      <c r="C42" s="823" t="s">
        <v>1239</v>
      </c>
      <c r="D42" s="825" t="s">
        <v>1154</v>
      </c>
      <c r="E42" s="81" t="s">
        <v>2143</v>
      </c>
      <c r="F42" s="23" t="s">
        <v>1192</v>
      </c>
      <c r="G42" s="43" t="s">
        <v>80</v>
      </c>
      <c r="H42" s="17">
        <v>1</v>
      </c>
      <c r="I42" s="826" t="s">
        <v>80</v>
      </c>
    </row>
    <row r="43" spans="1:9" s="12" customFormat="1" x14ac:dyDescent="0.25">
      <c r="A43" s="819">
        <v>28</v>
      </c>
      <c r="B43" s="821" t="s">
        <v>1998</v>
      </c>
      <c r="C43" s="823" t="s">
        <v>1974</v>
      </c>
      <c r="D43" s="825" t="s">
        <v>1154</v>
      </c>
      <c r="E43" s="81" t="s">
        <v>2142</v>
      </c>
      <c r="F43" s="23" t="s">
        <v>80</v>
      </c>
      <c r="G43" s="43" t="s">
        <v>80</v>
      </c>
      <c r="H43" s="17" t="s">
        <v>80</v>
      </c>
      <c r="I43" s="826" t="s">
        <v>80</v>
      </c>
    </row>
    <row r="44" spans="1:9" s="12" customFormat="1" x14ac:dyDescent="0.25">
      <c r="A44" s="819">
        <v>28</v>
      </c>
      <c r="B44" s="821" t="s">
        <v>1998</v>
      </c>
      <c r="C44" s="823" t="s">
        <v>1974</v>
      </c>
      <c r="D44" s="825" t="s">
        <v>1154</v>
      </c>
      <c r="E44" s="81" t="s">
        <v>2143</v>
      </c>
      <c r="F44" s="23" t="s">
        <v>1088</v>
      </c>
      <c r="G44" s="43" t="s">
        <v>80</v>
      </c>
      <c r="H44" s="17">
        <v>1</v>
      </c>
      <c r="I44" s="826" t="s">
        <v>80</v>
      </c>
    </row>
    <row r="45" spans="1:9" s="12" customFormat="1" ht="31.5" x14ac:dyDescent="0.25">
      <c r="A45" s="819">
        <v>29</v>
      </c>
      <c r="B45" s="820" t="s">
        <v>2077</v>
      </c>
      <c r="C45" s="823" t="s">
        <v>380</v>
      </c>
      <c r="D45" s="825" t="s">
        <v>1154</v>
      </c>
      <c r="E45" s="81" t="s">
        <v>2142</v>
      </c>
      <c r="F45" s="23" t="s">
        <v>80</v>
      </c>
      <c r="G45" s="43" t="s">
        <v>80</v>
      </c>
      <c r="H45" s="17" t="s">
        <v>80</v>
      </c>
      <c r="I45" s="826" t="s">
        <v>80</v>
      </c>
    </row>
    <row r="46" spans="1:9" s="12" customFormat="1" ht="31.5" x14ac:dyDescent="0.25">
      <c r="A46" s="819">
        <v>29</v>
      </c>
      <c r="B46" s="820" t="s">
        <v>2077</v>
      </c>
      <c r="C46" s="823" t="s">
        <v>380</v>
      </c>
      <c r="D46" s="825" t="s">
        <v>1154</v>
      </c>
      <c r="E46" s="81" t="s">
        <v>2143</v>
      </c>
      <c r="F46" s="23" t="s">
        <v>1138</v>
      </c>
      <c r="G46" s="43" t="s">
        <v>80</v>
      </c>
      <c r="H46" s="17">
        <v>1</v>
      </c>
      <c r="I46" s="826" t="s">
        <v>80</v>
      </c>
    </row>
    <row r="47" spans="1:9" s="12" customFormat="1" ht="31.5" x14ac:dyDescent="0.25">
      <c r="A47" s="819">
        <v>30</v>
      </c>
      <c r="B47" s="821" t="s">
        <v>1999</v>
      </c>
      <c r="C47" s="823" t="s">
        <v>1237</v>
      </c>
      <c r="D47" s="825" t="s">
        <v>1154</v>
      </c>
      <c r="E47" s="81" t="s">
        <v>2142</v>
      </c>
      <c r="F47" s="23">
        <v>755</v>
      </c>
      <c r="G47" s="43" t="s">
        <v>80</v>
      </c>
      <c r="H47" s="17">
        <v>1</v>
      </c>
      <c r="I47" s="826" t="s">
        <v>80</v>
      </c>
    </row>
    <row r="48" spans="1:9" s="12" customFormat="1" x14ac:dyDescent="0.25">
      <c r="A48" s="819">
        <v>31</v>
      </c>
      <c r="B48" s="820" t="s">
        <v>2125</v>
      </c>
      <c r="C48" s="823" t="s">
        <v>625</v>
      </c>
      <c r="D48" s="825" t="s">
        <v>1154</v>
      </c>
      <c r="E48" s="81" t="s">
        <v>2142</v>
      </c>
      <c r="F48" s="23" t="s">
        <v>80</v>
      </c>
      <c r="G48" s="43" t="s">
        <v>80</v>
      </c>
      <c r="H48" s="17" t="s">
        <v>80</v>
      </c>
      <c r="I48" s="826" t="s">
        <v>80</v>
      </c>
    </row>
    <row r="49" spans="1:9" s="12" customFormat="1" x14ac:dyDescent="0.25">
      <c r="A49" s="819">
        <v>31</v>
      </c>
      <c r="B49" s="820" t="s">
        <v>2125</v>
      </c>
      <c r="C49" s="823" t="s">
        <v>625</v>
      </c>
      <c r="D49" s="825" t="s">
        <v>1154</v>
      </c>
      <c r="E49" s="81" t="s">
        <v>2143</v>
      </c>
      <c r="F49" s="23" t="s">
        <v>1145</v>
      </c>
      <c r="G49" s="43" t="s">
        <v>80</v>
      </c>
      <c r="H49" s="17">
        <v>1</v>
      </c>
      <c r="I49" s="826" t="s">
        <v>80</v>
      </c>
    </row>
    <row r="50" spans="1:9" s="12" customFormat="1" x14ac:dyDescent="0.25">
      <c r="A50" s="819">
        <v>32</v>
      </c>
      <c r="B50" s="820" t="s">
        <v>2000</v>
      </c>
      <c r="C50" s="823" t="s">
        <v>1051</v>
      </c>
      <c r="D50" s="825" t="s">
        <v>1154</v>
      </c>
      <c r="E50" s="81" t="s">
        <v>2142</v>
      </c>
      <c r="F50" s="23" t="s">
        <v>80</v>
      </c>
      <c r="G50" s="43" t="s">
        <v>80</v>
      </c>
      <c r="H50" s="17" t="s">
        <v>80</v>
      </c>
      <c r="I50" s="826" t="s">
        <v>80</v>
      </c>
    </row>
    <row r="51" spans="1:9" s="12" customFormat="1" x14ac:dyDescent="0.25">
      <c r="A51" s="819">
        <v>32</v>
      </c>
      <c r="B51" s="820" t="s">
        <v>2000</v>
      </c>
      <c r="C51" s="823" t="s">
        <v>1051</v>
      </c>
      <c r="D51" s="825" t="s">
        <v>1154</v>
      </c>
      <c r="E51" s="81" t="s">
        <v>2143</v>
      </c>
      <c r="F51" s="23" t="s">
        <v>1196</v>
      </c>
      <c r="G51" s="43" t="s">
        <v>80</v>
      </c>
      <c r="H51" s="17">
        <v>1</v>
      </c>
      <c r="I51" s="826" t="s">
        <v>80</v>
      </c>
    </row>
    <row r="52" spans="1:9" s="12" customFormat="1" x14ac:dyDescent="0.25">
      <c r="A52" s="819">
        <v>33</v>
      </c>
      <c r="B52" s="820" t="s">
        <v>1241</v>
      </c>
      <c r="C52" s="823" t="s">
        <v>1985</v>
      </c>
      <c r="D52" s="825" t="s">
        <v>1154</v>
      </c>
      <c r="E52" s="81" t="s">
        <v>2142</v>
      </c>
      <c r="F52" s="23" t="s">
        <v>80</v>
      </c>
      <c r="G52" s="43" t="s">
        <v>80</v>
      </c>
      <c r="H52" s="17" t="s">
        <v>80</v>
      </c>
      <c r="I52" s="826" t="s">
        <v>80</v>
      </c>
    </row>
    <row r="53" spans="1:9" s="12" customFormat="1" x14ac:dyDescent="0.25">
      <c r="A53" s="819">
        <v>33</v>
      </c>
      <c r="B53" s="820" t="s">
        <v>1241</v>
      </c>
      <c r="C53" s="823" t="s">
        <v>1985</v>
      </c>
      <c r="D53" s="825" t="s">
        <v>1154</v>
      </c>
      <c r="E53" s="81" t="s">
        <v>2143</v>
      </c>
      <c r="F53" s="23" t="s">
        <v>1143</v>
      </c>
      <c r="G53" s="43" t="s">
        <v>80</v>
      </c>
      <c r="H53" s="17">
        <v>1</v>
      </c>
      <c r="I53" s="826" t="s">
        <v>80</v>
      </c>
    </row>
    <row r="54" spans="1:9" s="12" customFormat="1" x14ac:dyDescent="0.25">
      <c r="A54" s="819">
        <v>34</v>
      </c>
      <c r="B54" s="820" t="s">
        <v>1242</v>
      </c>
      <c r="C54" s="823" t="s">
        <v>1243</v>
      </c>
      <c r="D54" s="825" t="s">
        <v>1154</v>
      </c>
      <c r="E54" s="81" t="s">
        <v>2142</v>
      </c>
      <c r="F54" s="23" t="s">
        <v>80</v>
      </c>
      <c r="G54" s="43" t="s">
        <v>80</v>
      </c>
      <c r="H54" s="17" t="s">
        <v>80</v>
      </c>
      <c r="I54" s="826" t="s">
        <v>80</v>
      </c>
    </row>
    <row r="55" spans="1:9" s="12" customFormat="1" x14ac:dyDescent="0.25">
      <c r="A55" s="819">
        <v>34</v>
      </c>
      <c r="B55" s="820" t="s">
        <v>1242</v>
      </c>
      <c r="C55" s="823" t="s">
        <v>1243</v>
      </c>
      <c r="D55" s="825" t="s">
        <v>1154</v>
      </c>
      <c r="E55" s="81" t="s">
        <v>2143</v>
      </c>
      <c r="F55" s="23" t="s">
        <v>1144</v>
      </c>
      <c r="G55" s="43" t="s">
        <v>80</v>
      </c>
      <c r="H55" s="17">
        <v>1</v>
      </c>
      <c r="I55" s="826" t="s">
        <v>80</v>
      </c>
    </row>
    <row r="56" spans="1:9" s="12" customFormat="1" x14ac:dyDescent="0.25">
      <c r="A56" s="819">
        <v>35</v>
      </c>
      <c r="B56" s="820" t="s">
        <v>2040</v>
      </c>
      <c r="C56" s="823" t="s">
        <v>367</v>
      </c>
      <c r="D56" s="825" t="s">
        <v>1154</v>
      </c>
      <c r="E56" s="81" t="s">
        <v>2142</v>
      </c>
      <c r="F56" s="23" t="s">
        <v>80</v>
      </c>
      <c r="G56" s="43" t="s">
        <v>80</v>
      </c>
      <c r="H56" s="17" t="s">
        <v>80</v>
      </c>
      <c r="I56" s="826" t="s">
        <v>80</v>
      </c>
    </row>
    <row r="57" spans="1:9" s="12" customFormat="1" x14ac:dyDescent="0.25">
      <c r="A57" s="819">
        <v>35</v>
      </c>
      <c r="B57" s="820" t="s">
        <v>2040</v>
      </c>
      <c r="C57" s="823" t="s">
        <v>367</v>
      </c>
      <c r="D57" s="825" t="s">
        <v>1154</v>
      </c>
      <c r="E57" s="81" t="s">
        <v>2143</v>
      </c>
      <c r="F57" s="23" t="s">
        <v>1110</v>
      </c>
      <c r="G57" s="43" t="s">
        <v>80</v>
      </c>
      <c r="H57" s="17">
        <v>1</v>
      </c>
      <c r="I57" s="826" t="s">
        <v>80</v>
      </c>
    </row>
    <row r="58" spans="1:9" s="12" customFormat="1" x14ac:dyDescent="0.25">
      <c r="A58" s="819">
        <v>36</v>
      </c>
      <c r="B58" s="820" t="s">
        <v>1253</v>
      </c>
      <c r="C58" s="823" t="s">
        <v>1244</v>
      </c>
      <c r="D58" s="825" t="s">
        <v>1154</v>
      </c>
      <c r="E58" s="81" t="s">
        <v>2142</v>
      </c>
      <c r="F58" s="23" t="s">
        <v>80</v>
      </c>
      <c r="G58" s="43" t="s">
        <v>80</v>
      </c>
      <c r="H58" s="17" t="s">
        <v>80</v>
      </c>
      <c r="I58" s="826" t="s">
        <v>80</v>
      </c>
    </row>
    <row r="59" spans="1:9" s="12" customFormat="1" x14ac:dyDescent="0.25">
      <c r="A59" s="819">
        <v>36</v>
      </c>
      <c r="B59" s="820" t="s">
        <v>1253</v>
      </c>
      <c r="C59" s="823" t="s">
        <v>1244</v>
      </c>
      <c r="D59" s="825" t="s">
        <v>1154</v>
      </c>
      <c r="E59" s="81" t="s">
        <v>2143</v>
      </c>
      <c r="F59" s="23" t="s">
        <v>1188</v>
      </c>
      <c r="G59" s="43" t="s">
        <v>80</v>
      </c>
      <c r="H59" s="17">
        <v>1</v>
      </c>
      <c r="I59" s="826" t="s">
        <v>80</v>
      </c>
    </row>
    <row r="60" spans="1:9" s="12" customFormat="1" x14ac:dyDescent="0.25">
      <c r="A60" s="819">
        <v>37</v>
      </c>
      <c r="B60" s="820" t="s">
        <v>1249</v>
      </c>
      <c r="C60" s="823" t="s">
        <v>2001</v>
      </c>
      <c r="D60" s="825" t="s">
        <v>1154</v>
      </c>
      <c r="E60" s="81" t="s">
        <v>2142</v>
      </c>
      <c r="F60" s="23" t="s">
        <v>80</v>
      </c>
      <c r="G60" s="43" t="s">
        <v>80</v>
      </c>
      <c r="H60" s="17" t="s">
        <v>80</v>
      </c>
      <c r="I60" s="826" t="s">
        <v>80</v>
      </c>
    </row>
    <row r="61" spans="1:9" s="12" customFormat="1" x14ac:dyDescent="0.25">
      <c r="A61" s="819">
        <v>37</v>
      </c>
      <c r="B61" s="820" t="s">
        <v>1249</v>
      </c>
      <c r="C61" s="823" t="s">
        <v>2001</v>
      </c>
      <c r="D61" s="825" t="s">
        <v>1154</v>
      </c>
      <c r="E61" s="81" t="s">
        <v>2143</v>
      </c>
      <c r="F61" s="23" t="s">
        <v>1186</v>
      </c>
      <c r="G61" s="43" t="s">
        <v>80</v>
      </c>
      <c r="H61" s="17">
        <v>1</v>
      </c>
      <c r="I61" s="826" t="s">
        <v>80</v>
      </c>
    </row>
    <row r="62" spans="1:9" s="12" customFormat="1" x14ac:dyDescent="0.25">
      <c r="A62" s="819">
        <v>38</v>
      </c>
      <c r="B62" s="820" t="s">
        <v>2094</v>
      </c>
      <c r="C62" s="823" t="s">
        <v>2093</v>
      </c>
      <c r="D62" s="825" t="s">
        <v>1154</v>
      </c>
      <c r="E62" s="81" t="s">
        <v>2142</v>
      </c>
      <c r="F62" s="23" t="s">
        <v>80</v>
      </c>
      <c r="G62" s="43" t="s">
        <v>80</v>
      </c>
      <c r="H62" s="17" t="s">
        <v>80</v>
      </c>
      <c r="I62" s="826" t="s">
        <v>80</v>
      </c>
    </row>
    <row r="63" spans="1:9" s="12" customFormat="1" x14ac:dyDescent="0.25">
      <c r="A63" s="819">
        <v>38</v>
      </c>
      <c r="B63" s="820" t="s">
        <v>2094</v>
      </c>
      <c r="C63" s="823" t="s">
        <v>2093</v>
      </c>
      <c r="D63" s="825" t="s">
        <v>1154</v>
      </c>
      <c r="E63" s="81" t="s">
        <v>2143</v>
      </c>
      <c r="F63" s="23" t="s">
        <v>1185</v>
      </c>
      <c r="G63" s="43" t="s">
        <v>80</v>
      </c>
      <c r="H63" s="17">
        <v>1</v>
      </c>
      <c r="I63" s="826" t="s">
        <v>80</v>
      </c>
    </row>
    <row r="64" spans="1:9" s="12" customFormat="1" x14ac:dyDescent="0.25">
      <c r="A64" s="819">
        <v>39</v>
      </c>
      <c r="B64" s="820" t="s">
        <v>1250</v>
      </c>
      <c r="C64" s="823" t="s">
        <v>1246</v>
      </c>
      <c r="D64" s="825" t="s">
        <v>1154</v>
      </c>
      <c r="E64" s="81" t="s">
        <v>2142</v>
      </c>
      <c r="F64" s="23" t="s">
        <v>80</v>
      </c>
      <c r="G64" s="43" t="s">
        <v>80</v>
      </c>
      <c r="H64" s="17" t="s">
        <v>80</v>
      </c>
      <c r="I64" s="826" t="s">
        <v>80</v>
      </c>
    </row>
    <row r="65" spans="1:9" s="12" customFormat="1" x14ac:dyDescent="0.25">
      <c r="A65" s="819">
        <v>39</v>
      </c>
      <c r="B65" s="820" t="s">
        <v>1250</v>
      </c>
      <c r="C65" s="823" t="s">
        <v>1246</v>
      </c>
      <c r="D65" s="825" t="s">
        <v>1154</v>
      </c>
      <c r="E65" s="81" t="s">
        <v>2143</v>
      </c>
      <c r="F65" s="23" t="s">
        <v>1187</v>
      </c>
      <c r="G65" s="43" t="s">
        <v>80</v>
      </c>
      <c r="H65" s="17">
        <v>1</v>
      </c>
      <c r="I65" s="826" t="s">
        <v>80</v>
      </c>
    </row>
    <row r="66" spans="1:9" s="12" customFormat="1" x14ac:dyDescent="0.25">
      <c r="A66" s="819">
        <v>40</v>
      </c>
      <c r="B66" s="820" t="s">
        <v>1251</v>
      </c>
      <c r="C66" s="823" t="s">
        <v>1247</v>
      </c>
      <c r="D66" s="825" t="s">
        <v>1154</v>
      </c>
      <c r="E66" s="81" t="s">
        <v>2142</v>
      </c>
      <c r="F66" s="23" t="s">
        <v>80</v>
      </c>
      <c r="G66" s="43" t="s">
        <v>80</v>
      </c>
      <c r="H66" s="17" t="s">
        <v>80</v>
      </c>
      <c r="I66" s="826" t="s">
        <v>80</v>
      </c>
    </row>
    <row r="67" spans="1:9" s="12" customFormat="1" x14ac:dyDescent="0.25">
      <c r="A67" s="819">
        <v>40</v>
      </c>
      <c r="B67" s="820" t="s">
        <v>1251</v>
      </c>
      <c r="C67" s="823" t="s">
        <v>1247</v>
      </c>
      <c r="D67" s="825" t="s">
        <v>1154</v>
      </c>
      <c r="E67" s="81" t="s">
        <v>2143</v>
      </c>
      <c r="F67" s="23" t="s">
        <v>1181</v>
      </c>
      <c r="G67" s="43" t="s">
        <v>80</v>
      </c>
      <c r="H67" s="17">
        <v>1</v>
      </c>
      <c r="I67" s="826" t="s">
        <v>80</v>
      </c>
    </row>
    <row r="68" spans="1:9" s="12" customFormat="1" x14ac:dyDescent="0.25">
      <c r="A68" s="819">
        <v>41</v>
      </c>
      <c r="B68" s="820" t="s">
        <v>1252</v>
      </c>
      <c r="C68" s="823" t="s">
        <v>1248</v>
      </c>
      <c r="D68" s="825" t="s">
        <v>1154</v>
      </c>
      <c r="E68" s="81" t="s">
        <v>2142</v>
      </c>
      <c r="F68" s="23" t="s">
        <v>80</v>
      </c>
      <c r="G68" s="43" t="s">
        <v>80</v>
      </c>
      <c r="H68" s="17" t="s">
        <v>80</v>
      </c>
      <c r="I68" s="826" t="s">
        <v>80</v>
      </c>
    </row>
    <row r="69" spans="1:9" s="12" customFormat="1" x14ac:dyDescent="0.25">
      <c r="A69" s="819">
        <v>41</v>
      </c>
      <c r="B69" s="820" t="s">
        <v>1252</v>
      </c>
      <c r="C69" s="823" t="s">
        <v>1248</v>
      </c>
      <c r="D69" s="825" t="s">
        <v>1154</v>
      </c>
      <c r="E69" s="81" t="s">
        <v>2143</v>
      </c>
      <c r="F69" s="23" t="s">
        <v>1184</v>
      </c>
      <c r="G69" s="43" t="s">
        <v>80</v>
      </c>
      <c r="H69" s="17">
        <v>1</v>
      </c>
      <c r="I69" s="826" t="s">
        <v>80</v>
      </c>
    </row>
    <row r="70" spans="1:9" x14ac:dyDescent="0.25">
      <c r="A70" s="819">
        <v>42</v>
      </c>
      <c r="B70" s="820" t="s">
        <v>2120</v>
      </c>
      <c r="C70" s="824" t="s">
        <v>1848</v>
      </c>
      <c r="D70" s="825" t="s">
        <v>2053</v>
      </c>
      <c r="E70" s="81" t="s">
        <v>2142</v>
      </c>
      <c r="F70" s="23" t="s">
        <v>80</v>
      </c>
      <c r="G70" s="43" t="s">
        <v>80</v>
      </c>
      <c r="H70" s="17" t="s">
        <v>80</v>
      </c>
      <c r="I70" s="826" t="s">
        <v>80</v>
      </c>
    </row>
    <row r="71" spans="1:9" x14ac:dyDescent="0.25">
      <c r="A71" s="819">
        <v>43</v>
      </c>
      <c r="B71" s="820" t="s">
        <v>2118</v>
      </c>
      <c r="C71" s="824" t="s">
        <v>523</v>
      </c>
      <c r="D71" s="825" t="s">
        <v>2053</v>
      </c>
      <c r="E71" s="81" t="s">
        <v>2142</v>
      </c>
      <c r="F71" s="23" t="s">
        <v>80</v>
      </c>
      <c r="G71" s="43" t="s">
        <v>80</v>
      </c>
      <c r="H71" s="17" t="s">
        <v>80</v>
      </c>
      <c r="I71" s="826" t="s">
        <v>80</v>
      </c>
    </row>
    <row r="72" spans="1:9" x14ac:dyDescent="0.25">
      <c r="A72" s="819">
        <v>44</v>
      </c>
      <c r="B72" s="820" t="s">
        <v>2121</v>
      </c>
      <c r="C72" s="824" t="s">
        <v>552</v>
      </c>
      <c r="D72" s="825" t="s">
        <v>2053</v>
      </c>
      <c r="E72" s="81" t="s">
        <v>2142</v>
      </c>
      <c r="F72" s="23" t="s">
        <v>80</v>
      </c>
      <c r="G72" s="43" t="s">
        <v>80</v>
      </c>
      <c r="H72" s="17" t="s">
        <v>80</v>
      </c>
      <c r="I72" s="826" t="s">
        <v>80</v>
      </c>
    </row>
    <row r="73" spans="1:9" x14ac:dyDescent="0.25">
      <c r="A73" s="819">
        <v>45</v>
      </c>
      <c r="B73" s="820" t="s">
        <v>2122</v>
      </c>
      <c r="C73" s="824" t="s">
        <v>83</v>
      </c>
      <c r="D73" s="825" t="s">
        <v>2053</v>
      </c>
      <c r="E73" s="81" t="s">
        <v>2142</v>
      </c>
      <c r="F73" s="23" t="s">
        <v>80</v>
      </c>
      <c r="G73" s="43" t="s">
        <v>80</v>
      </c>
      <c r="H73" s="17" t="s">
        <v>80</v>
      </c>
      <c r="I73" s="826" t="s">
        <v>80</v>
      </c>
    </row>
    <row r="74" spans="1:9" x14ac:dyDescent="0.25">
      <c r="A74" s="819">
        <v>46</v>
      </c>
      <c r="B74" s="820" t="s">
        <v>2123</v>
      </c>
      <c r="C74" s="824" t="s">
        <v>1847</v>
      </c>
      <c r="D74" s="825" t="s">
        <v>2053</v>
      </c>
      <c r="E74" s="81" t="s">
        <v>2142</v>
      </c>
      <c r="F74" s="23" t="s">
        <v>80</v>
      </c>
      <c r="G74" s="43" t="s">
        <v>80</v>
      </c>
      <c r="H74" s="17" t="s">
        <v>80</v>
      </c>
      <c r="I74" s="826" t="s">
        <v>80</v>
      </c>
    </row>
    <row r="75" spans="1:9" x14ac:dyDescent="0.25">
      <c r="A75" s="819">
        <v>47</v>
      </c>
      <c r="B75" s="820" t="s">
        <v>2119</v>
      </c>
      <c r="C75" s="824" t="s">
        <v>1843</v>
      </c>
      <c r="D75" s="825" t="s">
        <v>2053</v>
      </c>
      <c r="E75" s="81" t="s">
        <v>2142</v>
      </c>
      <c r="F75" s="23" t="s">
        <v>80</v>
      </c>
      <c r="G75" s="43" t="s">
        <v>80</v>
      </c>
      <c r="H75" s="17" t="s">
        <v>80</v>
      </c>
      <c r="I75" s="826" t="s">
        <v>80</v>
      </c>
    </row>
    <row r="76" spans="1:9" x14ac:dyDescent="0.25">
      <c r="A76" s="819">
        <v>48</v>
      </c>
      <c r="B76" s="820" t="s">
        <v>2087</v>
      </c>
      <c r="C76" s="824" t="s">
        <v>383</v>
      </c>
      <c r="D76" s="825" t="s">
        <v>2053</v>
      </c>
      <c r="E76" s="81" t="s">
        <v>2142</v>
      </c>
      <c r="F76" s="23" t="s">
        <v>80</v>
      </c>
      <c r="G76" s="43" t="s">
        <v>80</v>
      </c>
      <c r="H76" s="17" t="s">
        <v>80</v>
      </c>
      <c r="I76" s="826" t="s">
        <v>80</v>
      </c>
    </row>
    <row r="77" spans="1:9" x14ac:dyDescent="0.25">
      <c r="A77" s="819">
        <v>49</v>
      </c>
      <c r="B77" s="820" t="s">
        <v>2058</v>
      </c>
      <c r="C77" s="824" t="s">
        <v>362</v>
      </c>
      <c r="D77" s="825" t="s">
        <v>2053</v>
      </c>
      <c r="E77" s="81" t="s">
        <v>2142</v>
      </c>
      <c r="F77" s="23" t="s">
        <v>80</v>
      </c>
      <c r="G77" s="43" t="s">
        <v>80</v>
      </c>
      <c r="H77" s="17" t="s">
        <v>80</v>
      </c>
      <c r="I77" s="826" t="s">
        <v>80</v>
      </c>
    </row>
    <row r="78" spans="1:9" x14ac:dyDescent="0.25">
      <c r="A78" s="819">
        <v>50</v>
      </c>
      <c r="B78" s="820" t="s">
        <v>2059</v>
      </c>
      <c r="C78" s="824" t="s">
        <v>363</v>
      </c>
      <c r="D78" s="825" t="s">
        <v>2053</v>
      </c>
      <c r="E78" s="81" t="s">
        <v>2142</v>
      </c>
      <c r="F78" s="23" t="s">
        <v>80</v>
      </c>
      <c r="G78" s="43" t="s">
        <v>80</v>
      </c>
      <c r="H78" s="17" t="s">
        <v>80</v>
      </c>
      <c r="I78" s="826" t="s">
        <v>80</v>
      </c>
    </row>
    <row r="79" spans="1:9" x14ac:dyDescent="0.25">
      <c r="A79" s="819">
        <v>51</v>
      </c>
      <c r="B79" s="820" t="s">
        <v>2060</v>
      </c>
      <c r="C79" s="824" t="s">
        <v>453</v>
      </c>
      <c r="D79" s="825" t="s">
        <v>2053</v>
      </c>
      <c r="E79" s="81" t="s">
        <v>2142</v>
      </c>
      <c r="F79" s="23" t="s">
        <v>80</v>
      </c>
      <c r="G79" s="43" t="s">
        <v>80</v>
      </c>
      <c r="H79" s="17" t="s">
        <v>80</v>
      </c>
      <c r="I79" s="826" t="s">
        <v>80</v>
      </c>
    </row>
    <row r="80" spans="1:9" x14ac:dyDescent="0.25">
      <c r="A80" s="819">
        <v>52</v>
      </c>
      <c r="B80" s="820" t="s">
        <v>2061</v>
      </c>
      <c r="C80" s="824" t="s">
        <v>454</v>
      </c>
      <c r="D80" s="825" t="s">
        <v>2053</v>
      </c>
      <c r="E80" s="81" t="s">
        <v>2142</v>
      </c>
      <c r="F80" s="23" t="s">
        <v>80</v>
      </c>
      <c r="G80" s="43" t="s">
        <v>80</v>
      </c>
      <c r="H80" s="17" t="s">
        <v>80</v>
      </c>
      <c r="I80" s="826" t="s">
        <v>80</v>
      </c>
    </row>
    <row r="81" spans="1:9" x14ac:dyDescent="0.25">
      <c r="A81" s="819">
        <v>53</v>
      </c>
      <c r="B81" s="820" t="s">
        <v>2062</v>
      </c>
      <c r="C81" s="824" t="s">
        <v>455</v>
      </c>
      <c r="D81" s="825" t="s">
        <v>2053</v>
      </c>
      <c r="E81" s="81" t="s">
        <v>2142</v>
      </c>
      <c r="F81" s="23" t="s">
        <v>80</v>
      </c>
      <c r="G81" s="43" t="s">
        <v>80</v>
      </c>
      <c r="H81" s="17" t="s">
        <v>80</v>
      </c>
      <c r="I81" s="826" t="s">
        <v>80</v>
      </c>
    </row>
    <row r="82" spans="1:9" x14ac:dyDescent="0.25">
      <c r="A82" s="819">
        <v>54</v>
      </c>
      <c r="B82" s="820" t="s">
        <v>2079</v>
      </c>
      <c r="C82" s="824" t="s">
        <v>398</v>
      </c>
      <c r="D82" s="825" t="s">
        <v>2053</v>
      </c>
      <c r="E82" s="81" t="s">
        <v>2142</v>
      </c>
      <c r="F82" s="23" t="s">
        <v>80</v>
      </c>
      <c r="G82" s="43" t="s">
        <v>80</v>
      </c>
      <c r="H82" s="17" t="s">
        <v>80</v>
      </c>
      <c r="I82" s="826" t="s">
        <v>80</v>
      </c>
    </row>
    <row r="83" spans="1:9" x14ac:dyDescent="0.25">
      <c r="A83" s="819">
        <v>55</v>
      </c>
      <c r="B83" s="820" t="s">
        <v>2080</v>
      </c>
      <c r="C83" s="824" t="s">
        <v>2081</v>
      </c>
      <c r="D83" s="825" t="s">
        <v>2053</v>
      </c>
      <c r="E83" s="81" t="s">
        <v>2142</v>
      </c>
      <c r="F83" s="23" t="s">
        <v>80</v>
      </c>
      <c r="G83" s="43" t="s">
        <v>80</v>
      </c>
      <c r="H83" s="17" t="s">
        <v>80</v>
      </c>
      <c r="I83" s="826" t="s">
        <v>80</v>
      </c>
    </row>
    <row r="84" spans="1:9" x14ac:dyDescent="0.25">
      <c r="A84" s="819">
        <v>56</v>
      </c>
      <c r="B84" s="820" t="s">
        <v>2054</v>
      </c>
      <c r="C84" s="824" t="s">
        <v>2055</v>
      </c>
      <c r="D84" s="825" t="s">
        <v>2053</v>
      </c>
      <c r="E84" s="81" t="s">
        <v>2142</v>
      </c>
      <c r="F84" s="23" t="s">
        <v>80</v>
      </c>
      <c r="G84" s="43" t="s">
        <v>80</v>
      </c>
      <c r="H84" s="17" t="s">
        <v>80</v>
      </c>
      <c r="I84" s="826" t="s">
        <v>80</v>
      </c>
    </row>
    <row r="85" spans="1:9" x14ac:dyDescent="0.25">
      <c r="A85" s="819">
        <v>57</v>
      </c>
      <c r="B85" s="820" t="s">
        <v>2056</v>
      </c>
      <c r="C85" s="824" t="s">
        <v>2057</v>
      </c>
      <c r="D85" s="825" t="s">
        <v>2053</v>
      </c>
      <c r="E85" s="81" t="s">
        <v>2142</v>
      </c>
      <c r="F85" s="23" t="s">
        <v>80</v>
      </c>
      <c r="G85" s="43" t="s">
        <v>80</v>
      </c>
      <c r="H85" s="17" t="s">
        <v>80</v>
      </c>
      <c r="I85" s="826" t="s">
        <v>80</v>
      </c>
    </row>
    <row r="86" spans="1:9" x14ac:dyDescent="0.25">
      <c r="A86" s="819">
        <v>58</v>
      </c>
      <c r="B86" s="820" t="s">
        <v>2101</v>
      </c>
      <c r="C86" s="824" t="s">
        <v>499</v>
      </c>
      <c r="D86" s="825" t="s">
        <v>2053</v>
      </c>
      <c r="E86" s="81" t="s">
        <v>2142</v>
      </c>
      <c r="F86" s="23" t="s">
        <v>80</v>
      </c>
      <c r="G86" s="43" t="s">
        <v>80</v>
      </c>
      <c r="H86" s="17" t="s">
        <v>80</v>
      </c>
      <c r="I86" s="826" t="s">
        <v>80</v>
      </c>
    </row>
    <row r="87" spans="1:9" x14ac:dyDescent="0.25">
      <c r="A87" s="819">
        <v>59</v>
      </c>
      <c r="B87" s="820" t="s">
        <v>2102</v>
      </c>
      <c r="C87" s="824" t="s">
        <v>500</v>
      </c>
      <c r="D87" s="825" t="s">
        <v>2053</v>
      </c>
      <c r="E87" s="81" t="s">
        <v>2142</v>
      </c>
      <c r="F87" s="23" t="s">
        <v>80</v>
      </c>
      <c r="G87" s="43" t="s">
        <v>80</v>
      </c>
      <c r="H87" s="17" t="s">
        <v>80</v>
      </c>
      <c r="I87" s="826" t="s">
        <v>80</v>
      </c>
    </row>
    <row r="88" spans="1:9" x14ac:dyDescent="0.25">
      <c r="A88" s="819">
        <v>60</v>
      </c>
      <c r="B88" s="820" t="s">
        <v>2103</v>
      </c>
      <c r="C88" s="824" t="s">
        <v>501</v>
      </c>
      <c r="D88" s="825" t="s">
        <v>2053</v>
      </c>
      <c r="E88" s="81" t="s">
        <v>2142</v>
      </c>
      <c r="F88" s="23" t="s">
        <v>80</v>
      </c>
      <c r="G88" s="43" t="s">
        <v>80</v>
      </c>
      <c r="H88" s="17" t="s">
        <v>80</v>
      </c>
      <c r="I88" s="826" t="s">
        <v>80</v>
      </c>
    </row>
    <row r="89" spans="1:9" x14ac:dyDescent="0.25">
      <c r="A89" s="819">
        <v>61</v>
      </c>
      <c r="B89" s="820" t="s">
        <v>2104</v>
      </c>
      <c r="C89" s="824" t="s">
        <v>502</v>
      </c>
      <c r="D89" s="825" t="s">
        <v>2053</v>
      </c>
      <c r="E89" s="81" t="s">
        <v>2142</v>
      </c>
      <c r="F89" s="23" t="s">
        <v>80</v>
      </c>
      <c r="G89" s="43" t="s">
        <v>80</v>
      </c>
      <c r="H89" s="17" t="s">
        <v>80</v>
      </c>
      <c r="I89" s="826" t="s">
        <v>80</v>
      </c>
    </row>
    <row r="90" spans="1:9" x14ac:dyDescent="0.25">
      <c r="A90" s="819">
        <v>62</v>
      </c>
      <c r="B90" s="820" t="s">
        <v>2106</v>
      </c>
      <c r="C90" s="824" t="s">
        <v>555</v>
      </c>
      <c r="D90" s="825" t="s">
        <v>2053</v>
      </c>
      <c r="E90" s="81" t="s">
        <v>2142</v>
      </c>
      <c r="F90" s="23" t="s">
        <v>80</v>
      </c>
      <c r="G90" s="43" t="s">
        <v>80</v>
      </c>
      <c r="H90" s="17" t="s">
        <v>80</v>
      </c>
      <c r="I90" s="826" t="s">
        <v>80</v>
      </c>
    </row>
    <row r="91" spans="1:9" x14ac:dyDescent="0.25">
      <c r="A91" s="819">
        <v>63</v>
      </c>
      <c r="B91" s="820" t="s">
        <v>2107</v>
      </c>
      <c r="C91" s="824" t="s">
        <v>558</v>
      </c>
      <c r="D91" s="825" t="s">
        <v>2053</v>
      </c>
      <c r="E91" s="81" t="s">
        <v>2142</v>
      </c>
      <c r="F91" s="23" t="s">
        <v>80</v>
      </c>
      <c r="G91" s="43" t="s">
        <v>80</v>
      </c>
      <c r="H91" s="17" t="s">
        <v>80</v>
      </c>
      <c r="I91" s="826" t="s">
        <v>80</v>
      </c>
    </row>
    <row r="92" spans="1:9" x14ac:dyDescent="0.25">
      <c r="A92" s="819">
        <v>64</v>
      </c>
      <c r="B92" s="820" t="s">
        <v>2108</v>
      </c>
      <c r="C92" s="824" t="s">
        <v>559</v>
      </c>
      <c r="D92" s="825" t="s">
        <v>2053</v>
      </c>
      <c r="E92" s="81" t="s">
        <v>2142</v>
      </c>
      <c r="F92" s="23" t="s">
        <v>80</v>
      </c>
      <c r="G92" s="43" t="s">
        <v>80</v>
      </c>
      <c r="H92" s="17" t="s">
        <v>80</v>
      </c>
      <c r="I92" s="826" t="s">
        <v>80</v>
      </c>
    </row>
    <row r="93" spans="1:9" x14ac:dyDescent="0.25">
      <c r="A93" s="819">
        <v>65</v>
      </c>
      <c r="B93" s="820" t="s">
        <v>2109</v>
      </c>
      <c r="C93" s="824" t="s">
        <v>560</v>
      </c>
      <c r="D93" s="825" t="s">
        <v>2053</v>
      </c>
      <c r="E93" s="81" t="s">
        <v>2142</v>
      </c>
      <c r="F93" s="23" t="s">
        <v>80</v>
      </c>
      <c r="G93" s="43" t="s">
        <v>80</v>
      </c>
      <c r="H93" s="17" t="s">
        <v>80</v>
      </c>
      <c r="I93" s="826" t="s">
        <v>80</v>
      </c>
    </row>
    <row r="94" spans="1:9" x14ac:dyDescent="0.25">
      <c r="A94" s="819">
        <v>66</v>
      </c>
      <c r="B94" s="820" t="s">
        <v>2110</v>
      </c>
      <c r="C94" s="824" t="s">
        <v>561</v>
      </c>
      <c r="D94" s="825" t="s">
        <v>2053</v>
      </c>
      <c r="E94" s="81" t="s">
        <v>2142</v>
      </c>
      <c r="F94" s="23" t="s">
        <v>80</v>
      </c>
      <c r="G94" s="43" t="s">
        <v>80</v>
      </c>
      <c r="H94" s="17" t="s">
        <v>80</v>
      </c>
      <c r="I94" s="826" t="s">
        <v>80</v>
      </c>
    </row>
    <row r="95" spans="1:9" x14ac:dyDescent="0.25">
      <c r="A95" s="819">
        <v>67</v>
      </c>
      <c r="B95" s="820" t="s">
        <v>2111</v>
      </c>
      <c r="C95" s="824" t="s">
        <v>563</v>
      </c>
      <c r="D95" s="825" t="s">
        <v>2053</v>
      </c>
      <c r="E95" s="81" t="s">
        <v>2142</v>
      </c>
      <c r="F95" s="23" t="s">
        <v>80</v>
      </c>
      <c r="G95" s="43" t="s">
        <v>80</v>
      </c>
      <c r="H95" s="17" t="s">
        <v>80</v>
      </c>
      <c r="I95" s="826" t="s">
        <v>80</v>
      </c>
    </row>
    <row r="96" spans="1:9" x14ac:dyDescent="0.25">
      <c r="A96" s="819">
        <v>68</v>
      </c>
      <c r="B96" s="820" t="s">
        <v>2112</v>
      </c>
      <c r="C96" s="824" t="s">
        <v>565</v>
      </c>
      <c r="D96" s="825" t="s">
        <v>2053</v>
      </c>
      <c r="E96" s="81" t="s">
        <v>2142</v>
      </c>
      <c r="F96" s="23" t="s">
        <v>80</v>
      </c>
      <c r="G96" s="43" t="s">
        <v>80</v>
      </c>
      <c r="H96" s="17" t="s">
        <v>80</v>
      </c>
      <c r="I96" s="826" t="s">
        <v>80</v>
      </c>
    </row>
    <row r="97" spans="1:9" x14ac:dyDescent="0.25">
      <c r="A97" s="819">
        <v>69</v>
      </c>
      <c r="B97" s="820" t="s">
        <v>2113</v>
      </c>
      <c r="C97" s="824" t="s">
        <v>566</v>
      </c>
      <c r="D97" s="825" t="s">
        <v>2053</v>
      </c>
      <c r="E97" s="81" t="s">
        <v>2142</v>
      </c>
      <c r="F97" s="23" t="s">
        <v>80</v>
      </c>
      <c r="G97" s="43" t="s">
        <v>80</v>
      </c>
      <c r="H97" s="17" t="s">
        <v>80</v>
      </c>
      <c r="I97" s="826" t="s">
        <v>80</v>
      </c>
    </row>
    <row r="98" spans="1:9" x14ac:dyDescent="0.25">
      <c r="A98" s="819">
        <v>70</v>
      </c>
      <c r="B98" s="820" t="s">
        <v>2114</v>
      </c>
      <c r="C98" s="824" t="s">
        <v>567</v>
      </c>
      <c r="D98" s="825" t="s">
        <v>2053</v>
      </c>
      <c r="E98" s="81" t="s">
        <v>2142</v>
      </c>
      <c r="F98" s="23" t="s">
        <v>80</v>
      </c>
      <c r="G98" s="43" t="s">
        <v>80</v>
      </c>
      <c r="H98" s="17" t="s">
        <v>80</v>
      </c>
      <c r="I98" s="826" t="s">
        <v>80</v>
      </c>
    </row>
    <row r="99" spans="1:9" x14ac:dyDescent="0.25">
      <c r="A99" s="819">
        <v>71</v>
      </c>
      <c r="B99" s="820" t="s">
        <v>2105</v>
      </c>
      <c r="C99" s="824" t="s">
        <v>503</v>
      </c>
      <c r="D99" s="825" t="s">
        <v>2053</v>
      </c>
      <c r="E99" s="81" t="s">
        <v>2142</v>
      </c>
      <c r="F99" s="23" t="s">
        <v>80</v>
      </c>
      <c r="G99" s="43" t="s">
        <v>80</v>
      </c>
      <c r="H99" s="17" t="s">
        <v>80</v>
      </c>
      <c r="I99" s="826" t="s">
        <v>80</v>
      </c>
    </row>
    <row r="100" spans="1:9" x14ac:dyDescent="0.25">
      <c r="A100" s="819">
        <v>72</v>
      </c>
      <c r="B100" s="820" t="s">
        <v>2115</v>
      </c>
      <c r="C100" s="824" t="s">
        <v>568</v>
      </c>
      <c r="D100" s="825" t="s">
        <v>2053</v>
      </c>
      <c r="E100" s="81" t="s">
        <v>2142</v>
      </c>
      <c r="F100" s="23" t="s">
        <v>80</v>
      </c>
      <c r="G100" s="43" t="s">
        <v>80</v>
      </c>
      <c r="H100" s="17" t="s">
        <v>80</v>
      </c>
      <c r="I100" s="826" t="s">
        <v>80</v>
      </c>
    </row>
    <row r="101" spans="1:9" x14ac:dyDescent="0.25">
      <c r="A101" s="819">
        <v>73</v>
      </c>
      <c r="B101" s="820" t="s">
        <v>2116</v>
      </c>
      <c r="C101" s="824" t="s">
        <v>1172</v>
      </c>
      <c r="D101" s="825" t="s">
        <v>2053</v>
      </c>
      <c r="E101" s="81" t="s">
        <v>2142</v>
      </c>
      <c r="F101" s="23" t="s">
        <v>80</v>
      </c>
      <c r="G101" s="43" t="s">
        <v>80</v>
      </c>
      <c r="H101" s="17" t="s">
        <v>80</v>
      </c>
      <c r="I101" s="826" t="s">
        <v>80</v>
      </c>
    </row>
    <row r="102" spans="1:9" x14ac:dyDescent="0.25">
      <c r="A102" s="819">
        <v>74</v>
      </c>
      <c r="B102" s="820" t="s">
        <v>2117</v>
      </c>
      <c r="C102" s="824" t="s">
        <v>588</v>
      </c>
      <c r="D102" s="825" t="s">
        <v>2053</v>
      </c>
      <c r="E102" s="81" t="s">
        <v>2142</v>
      </c>
      <c r="F102" s="23" t="s">
        <v>80</v>
      </c>
      <c r="G102" s="43" t="s">
        <v>80</v>
      </c>
      <c r="H102" s="17" t="s">
        <v>80</v>
      </c>
      <c r="I102" s="826" t="s">
        <v>80</v>
      </c>
    </row>
    <row r="103" spans="1:9" x14ac:dyDescent="0.25">
      <c r="A103" s="819">
        <v>75</v>
      </c>
      <c r="B103" s="820" t="s">
        <v>2127</v>
      </c>
      <c r="C103" s="824" t="s">
        <v>363</v>
      </c>
      <c r="D103" s="825" t="s">
        <v>2053</v>
      </c>
      <c r="E103" s="81" t="s">
        <v>2142</v>
      </c>
      <c r="F103" s="23" t="s">
        <v>80</v>
      </c>
      <c r="G103" s="43" t="s">
        <v>80</v>
      </c>
      <c r="H103" s="17" t="s">
        <v>80</v>
      </c>
      <c r="I103" s="826" t="s">
        <v>80</v>
      </c>
    </row>
    <row r="104" spans="1:9" x14ac:dyDescent="0.25">
      <c r="A104" s="819">
        <v>76</v>
      </c>
      <c r="B104" s="820" t="s">
        <v>2097</v>
      </c>
      <c r="C104" s="824" t="s">
        <v>518</v>
      </c>
      <c r="D104" s="825" t="s">
        <v>2053</v>
      </c>
      <c r="E104" s="81" t="s">
        <v>2142</v>
      </c>
      <c r="F104" s="23" t="s">
        <v>80</v>
      </c>
      <c r="G104" s="43" t="s">
        <v>80</v>
      </c>
      <c r="H104" s="17" t="s">
        <v>80</v>
      </c>
      <c r="I104" s="826" t="s">
        <v>80</v>
      </c>
    </row>
    <row r="105" spans="1:9" x14ac:dyDescent="0.25">
      <c r="A105" s="819">
        <v>77</v>
      </c>
      <c r="B105" s="820" t="s">
        <v>2098</v>
      </c>
      <c r="C105" s="824" t="s">
        <v>519</v>
      </c>
      <c r="D105" s="825" t="s">
        <v>2053</v>
      </c>
      <c r="E105" s="81" t="s">
        <v>2142</v>
      </c>
      <c r="F105" s="23" t="s">
        <v>80</v>
      </c>
      <c r="G105" s="43" t="s">
        <v>80</v>
      </c>
      <c r="H105" s="17" t="s">
        <v>80</v>
      </c>
      <c r="I105" s="826" t="s">
        <v>80</v>
      </c>
    </row>
    <row r="106" spans="1:9" x14ac:dyDescent="0.25">
      <c r="A106" s="819">
        <v>78</v>
      </c>
      <c r="B106" s="820" t="s">
        <v>2099</v>
      </c>
      <c r="C106" s="824" t="s">
        <v>547</v>
      </c>
      <c r="D106" s="825" t="s">
        <v>2053</v>
      </c>
      <c r="E106" s="81" t="s">
        <v>2142</v>
      </c>
      <c r="F106" s="23" t="s">
        <v>80</v>
      </c>
      <c r="G106" s="43" t="s">
        <v>80</v>
      </c>
      <c r="H106" s="17" t="s">
        <v>80</v>
      </c>
      <c r="I106" s="826" t="s">
        <v>80</v>
      </c>
    </row>
    <row r="107" spans="1:9" x14ac:dyDescent="0.25">
      <c r="A107" s="819">
        <v>79</v>
      </c>
      <c r="B107" s="820" t="s">
        <v>2100</v>
      </c>
      <c r="C107" s="824" t="s">
        <v>552</v>
      </c>
      <c r="D107" s="825" t="s">
        <v>2053</v>
      </c>
      <c r="E107" s="81" t="s">
        <v>2142</v>
      </c>
      <c r="F107" s="23" t="s">
        <v>80</v>
      </c>
      <c r="G107" s="43" t="s">
        <v>80</v>
      </c>
      <c r="H107" s="17" t="s">
        <v>80</v>
      </c>
      <c r="I107" s="826" t="s">
        <v>80</v>
      </c>
    </row>
    <row r="108" spans="1:9" x14ac:dyDescent="0.25">
      <c r="A108" s="819">
        <v>80</v>
      </c>
      <c r="B108" s="820" t="s">
        <v>2064</v>
      </c>
      <c r="C108" s="824" t="s">
        <v>459</v>
      </c>
      <c r="D108" s="825" t="s">
        <v>2053</v>
      </c>
      <c r="E108" s="81" t="s">
        <v>2142</v>
      </c>
      <c r="F108" s="23" t="s">
        <v>80</v>
      </c>
      <c r="G108" s="43" t="s">
        <v>80</v>
      </c>
      <c r="H108" s="17" t="s">
        <v>80</v>
      </c>
      <c r="I108" s="826" t="s">
        <v>80</v>
      </c>
    </row>
    <row r="109" spans="1:9" x14ac:dyDescent="0.25">
      <c r="A109" s="819">
        <v>81</v>
      </c>
      <c r="B109" s="820" t="s">
        <v>2074</v>
      </c>
      <c r="C109" s="824" t="s">
        <v>487</v>
      </c>
      <c r="D109" s="825" t="s">
        <v>2053</v>
      </c>
      <c r="E109" s="81" t="s">
        <v>2142</v>
      </c>
      <c r="F109" s="23" t="s">
        <v>80</v>
      </c>
      <c r="G109" s="43" t="s">
        <v>80</v>
      </c>
      <c r="H109" s="17" t="s">
        <v>80</v>
      </c>
      <c r="I109" s="826" t="s">
        <v>80</v>
      </c>
    </row>
    <row r="110" spans="1:9" x14ac:dyDescent="0.25">
      <c r="A110" s="819">
        <v>82</v>
      </c>
      <c r="B110" s="820" t="s">
        <v>2065</v>
      </c>
      <c r="C110" s="824" t="s">
        <v>463</v>
      </c>
      <c r="D110" s="825" t="s">
        <v>2053</v>
      </c>
      <c r="E110" s="81" t="s">
        <v>2142</v>
      </c>
      <c r="F110" s="23" t="s">
        <v>80</v>
      </c>
      <c r="G110" s="43" t="s">
        <v>80</v>
      </c>
      <c r="H110" s="17" t="s">
        <v>80</v>
      </c>
      <c r="I110" s="826" t="s">
        <v>80</v>
      </c>
    </row>
    <row r="111" spans="1:9" x14ac:dyDescent="0.25">
      <c r="A111" s="819">
        <v>83</v>
      </c>
      <c r="B111" s="820" t="s">
        <v>2066</v>
      </c>
      <c r="C111" s="824" t="s">
        <v>466</v>
      </c>
      <c r="D111" s="825" t="s">
        <v>2053</v>
      </c>
      <c r="E111" s="81" t="s">
        <v>2142</v>
      </c>
      <c r="F111" s="23" t="s">
        <v>80</v>
      </c>
      <c r="G111" s="43" t="s">
        <v>80</v>
      </c>
      <c r="H111" s="17" t="s">
        <v>80</v>
      </c>
      <c r="I111" s="826" t="s">
        <v>80</v>
      </c>
    </row>
    <row r="112" spans="1:9" x14ac:dyDescent="0.25">
      <c r="A112" s="819">
        <v>84</v>
      </c>
      <c r="B112" s="820" t="s">
        <v>2068</v>
      </c>
      <c r="C112" s="824" t="s">
        <v>478</v>
      </c>
      <c r="D112" s="825" t="s">
        <v>2053</v>
      </c>
      <c r="E112" s="81" t="s">
        <v>2142</v>
      </c>
      <c r="F112" s="23" t="s">
        <v>80</v>
      </c>
      <c r="G112" s="43" t="s">
        <v>80</v>
      </c>
      <c r="H112" s="17" t="s">
        <v>80</v>
      </c>
      <c r="I112" s="826" t="s">
        <v>80</v>
      </c>
    </row>
    <row r="113" spans="1:9" x14ac:dyDescent="0.25">
      <c r="A113" s="819">
        <v>85</v>
      </c>
      <c r="B113" s="820" t="s">
        <v>2069</v>
      </c>
      <c r="C113" s="824" t="s">
        <v>479</v>
      </c>
      <c r="D113" s="825" t="s">
        <v>2053</v>
      </c>
      <c r="E113" s="81" t="s">
        <v>2142</v>
      </c>
      <c r="F113" s="23" t="s">
        <v>80</v>
      </c>
      <c r="G113" s="43" t="s">
        <v>80</v>
      </c>
      <c r="H113" s="17" t="s">
        <v>80</v>
      </c>
      <c r="I113" s="826" t="s">
        <v>80</v>
      </c>
    </row>
    <row r="114" spans="1:9" x14ac:dyDescent="0.25">
      <c r="A114" s="819">
        <v>86</v>
      </c>
      <c r="B114" s="820" t="s">
        <v>2070</v>
      </c>
      <c r="C114" s="824" t="s">
        <v>481</v>
      </c>
      <c r="D114" s="825" t="s">
        <v>2053</v>
      </c>
      <c r="E114" s="81" t="s">
        <v>2142</v>
      </c>
      <c r="F114" s="23" t="s">
        <v>80</v>
      </c>
      <c r="G114" s="43" t="s">
        <v>80</v>
      </c>
      <c r="H114" s="17" t="s">
        <v>80</v>
      </c>
      <c r="I114" s="826" t="s">
        <v>80</v>
      </c>
    </row>
    <row r="115" spans="1:9" x14ac:dyDescent="0.25">
      <c r="A115" s="819">
        <v>87</v>
      </c>
      <c r="B115" s="820" t="s">
        <v>2071</v>
      </c>
      <c r="C115" s="824" t="s">
        <v>482</v>
      </c>
      <c r="D115" s="825" t="s">
        <v>2053</v>
      </c>
      <c r="E115" s="81" t="s">
        <v>2142</v>
      </c>
      <c r="F115" s="23" t="s">
        <v>80</v>
      </c>
      <c r="G115" s="43" t="s">
        <v>80</v>
      </c>
      <c r="H115" s="17" t="s">
        <v>80</v>
      </c>
      <c r="I115" s="826" t="s">
        <v>80</v>
      </c>
    </row>
    <row r="116" spans="1:9" x14ac:dyDescent="0.25">
      <c r="A116" s="819">
        <v>88</v>
      </c>
      <c r="B116" s="820" t="s">
        <v>2072</v>
      </c>
      <c r="C116" s="824" t="s">
        <v>484</v>
      </c>
      <c r="D116" s="825" t="s">
        <v>2053</v>
      </c>
      <c r="E116" s="81" t="s">
        <v>2142</v>
      </c>
      <c r="F116" s="23" t="s">
        <v>80</v>
      </c>
      <c r="G116" s="43" t="s">
        <v>80</v>
      </c>
      <c r="H116" s="17" t="s">
        <v>80</v>
      </c>
      <c r="I116" s="826" t="s">
        <v>80</v>
      </c>
    </row>
    <row r="117" spans="1:9" x14ac:dyDescent="0.25">
      <c r="A117" s="819">
        <v>89</v>
      </c>
      <c r="B117" s="820" t="s">
        <v>2073</v>
      </c>
      <c r="C117" s="824" t="s">
        <v>1065</v>
      </c>
      <c r="D117" s="825" t="s">
        <v>2053</v>
      </c>
      <c r="E117" s="81" t="s">
        <v>2142</v>
      </c>
      <c r="F117" s="23" t="s">
        <v>80</v>
      </c>
      <c r="G117" s="43" t="s">
        <v>80</v>
      </c>
      <c r="H117" s="17" t="s">
        <v>80</v>
      </c>
      <c r="I117" s="826" t="s">
        <v>80</v>
      </c>
    </row>
    <row r="118" spans="1:9" x14ac:dyDescent="0.25">
      <c r="A118" s="1206">
        <v>90</v>
      </c>
      <c r="B118" s="1207" t="s">
        <v>2075</v>
      </c>
      <c r="C118" s="1208" t="s">
        <v>497</v>
      </c>
      <c r="D118" s="1209" t="s">
        <v>2053</v>
      </c>
      <c r="E118" s="663" t="s">
        <v>2142</v>
      </c>
      <c r="F118" s="1210" t="s">
        <v>80</v>
      </c>
      <c r="G118" s="51" t="s">
        <v>80</v>
      </c>
      <c r="H118" s="86" t="s">
        <v>80</v>
      </c>
      <c r="I118" s="1211" t="s">
        <v>80</v>
      </c>
    </row>
    <row r="119" spans="1:9" x14ac:dyDescent="0.25">
      <c r="A119" s="1206">
        <v>91</v>
      </c>
      <c r="B119" s="1207" t="s">
        <v>2841</v>
      </c>
      <c r="C119" s="1208" t="s">
        <v>2146</v>
      </c>
      <c r="D119" s="1209" t="s">
        <v>2053</v>
      </c>
      <c r="E119" s="663" t="s">
        <v>2142</v>
      </c>
      <c r="F119" s="1210" t="s">
        <v>80</v>
      </c>
      <c r="G119" s="51" t="s">
        <v>80</v>
      </c>
      <c r="H119" s="86" t="s">
        <v>80</v>
      </c>
      <c r="I119" s="1211" t="s">
        <v>80</v>
      </c>
    </row>
    <row r="120" spans="1:9" x14ac:dyDescent="0.25">
      <c r="A120" s="819">
        <v>92</v>
      </c>
      <c r="B120" s="820" t="s">
        <v>2842</v>
      </c>
      <c r="C120" s="824" t="s">
        <v>2843</v>
      </c>
      <c r="D120" s="825" t="s">
        <v>2053</v>
      </c>
      <c r="E120" s="81" t="s">
        <v>2142</v>
      </c>
      <c r="F120" s="23" t="s">
        <v>80</v>
      </c>
      <c r="G120" s="43" t="s">
        <v>80</v>
      </c>
      <c r="H120" s="17" t="s">
        <v>80</v>
      </c>
      <c r="I120" s="826" t="s">
        <v>80</v>
      </c>
    </row>
    <row r="121" spans="1:9" x14ac:dyDescent="0.25">
      <c r="A121" s="1222">
        <v>93</v>
      </c>
      <c r="B121" s="1223" t="s">
        <v>2854</v>
      </c>
      <c r="C121" s="1224" t="s">
        <v>2856</v>
      </c>
      <c r="D121" s="1225" t="s">
        <v>2053</v>
      </c>
      <c r="E121" s="666" t="s">
        <v>2142</v>
      </c>
      <c r="F121" s="1226" t="s">
        <v>80</v>
      </c>
      <c r="G121" s="680" t="s">
        <v>80</v>
      </c>
      <c r="H121" s="1227" t="s">
        <v>80</v>
      </c>
      <c r="I121" s="1228" t="s">
        <v>80</v>
      </c>
    </row>
    <row r="122" spans="1:9" x14ac:dyDescent="0.25">
      <c r="A122" s="1206">
        <v>94</v>
      </c>
      <c r="B122" s="1207" t="s">
        <v>2855</v>
      </c>
      <c r="C122" s="1208" t="s">
        <v>2857</v>
      </c>
      <c r="D122" s="1209" t="s">
        <v>2053</v>
      </c>
      <c r="E122" s="663" t="s">
        <v>2142</v>
      </c>
      <c r="F122" s="1210" t="s">
        <v>80</v>
      </c>
      <c r="G122" s="51" t="s">
        <v>80</v>
      </c>
      <c r="H122" s="86" t="s">
        <v>80</v>
      </c>
      <c r="I122" s="1211" t="s">
        <v>80</v>
      </c>
    </row>
    <row r="123" spans="1:9" ht="16.5" thickBot="1" x14ac:dyDescent="0.3">
      <c r="A123" s="1229">
        <v>95</v>
      </c>
      <c r="B123" s="1230" t="s">
        <v>2858</v>
      </c>
      <c r="C123" s="1231" t="s">
        <v>2859</v>
      </c>
      <c r="D123" s="1232" t="s">
        <v>2053</v>
      </c>
      <c r="E123" s="753" t="s">
        <v>2142</v>
      </c>
      <c r="F123" s="754" t="s">
        <v>80</v>
      </c>
      <c r="G123" s="766" t="s">
        <v>80</v>
      </c>
      <c r="H123" s="16" t="s">
        <v>80</v>
      </c>
      <c r="I123" s="1233" t="s">
        <v>80</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0"/>
    <col min="2" max="3" width="6.875" style="90" customWidth="1"/>
    <col min="4" max="4" width="8.125" style="7" customWidth="1"/>
    <col min="5" max="5" width="11" style="90"/>
    <col min="6" max="7" width="55.5" customWidth="1"/>
    <col min="8" max="12" width="13.625" style="20" customWidth="1"/>
    <col min="13" max="13" width="13.625" style="20" customWidth="1" outlineLevel="1"/>
    <col min="14" max="14" width="9.5" customWidth="1" outlineLevel="1"/>
    <col min="15" max="15" width="8.875" style="90" customWidth="1"/>
    <col min="16" max="16" width="6.625" style="90" customWidth="1" outlineLevel="1"/>
    <col min="17" max="17" width="6.5" style="90" customWidth="1" outlineLevel="1"/>
    <col min="18" max="18" width="12.625" style="90" customWidth="1"/>
    <col min="19" max="19" width="11" style="90"/>
    <col min="20" max="21" width="13" style="90" customWidth="1"/>
  </cols>
  <sheetData>
    <row r="1" spans="1:21" s="10" customFormat="1" ht="79.5" thickBot="1" x14ac:dyDescent="0.3">
      <c r="A1" s="10" t="s">
        <v>2135</v>
      </c>
      <c r="B1" s="710" t="s">
        <v>2014</v>
      </c>
      <c r="C1" s="710" t="s">
        <v>1918</v>
      </c>
      <c r="D1" s="816" t="s">
        <v>2134</v>
      </c>
      <c r="E1" s="10" t="s">
        <v>2133</v>
      </c>
      <c r="F1" s="669" t="s">
        <v>2136</v>
      </c>
      <c r="G1" s="669"/>
      <c r="H1" s="32" t="s">
        <v>2005</v>
      </c>
      <c r="I1" s="96" t="s">
        <v>2006</v>
      </c>
      <c r="J1" s="113" t="s">
        <v>2007</v>
      </c>
      <c r="K1" s="32" t="s">
        <v>2008</v>
      </c>
      <c r="L1" s="113" t="s">
        <v>2009</v>
      </c>
      <c r="M1" s="632" t="s">
        <v>2010</v>
      </c>
      <c r="N1" s="669" t="s">
        <v>1988</v>
      </c>
      <c r="O1" s="632" t="s">
        <v>2011</v>
      </c>
      <c r="P1" s="96" t="s">
        <v>1</v>
      </c>
      <c r="Q1" s="131" t="s">
        <v>2</v>
      </c>
      <c r="R1" s="684" t="s">
        <v>98</v>
      </c>
      <c r="S1" s="669" t="s">
        <v>1835</v>
      </c>
      <c r="T1" s="639" t="s">
        <v>1834</v>
      </c>
      <c r="U1" s="669" t="s">
        <v>1836</v>
      </c>
    </row>
    <row r="2" spans="1:21" s="12" customFormat="1" ht="32.25" thickBot="1" x14ac:dyDescent="0.3">
      <c r="A2" s="3">
        <v>1</v>
      </c>
      <c r="B2" s="182" t="s">
        <v>2019</v>
      </c>
      <c r="C2" s="182" t="s">
        <v>1989</v>
      </c>
      <c r="D2" s="651" t="s">
        <v>2025</v>
      </c>
      <c r="E2" s="3">
        <v>1</v>
      </c>
      <c r="F2" s="615" t="s">
        <v>345</v>
      </c>
      <c r="G2" s="615" t="e">
        <f>VLOOKUP(D2,#REF!,2,FALSE)</f>
        <v>#REF!</v>
      </c>
      <c r="H2" s="712"/>
      <c r="I2" s="713"/>
      <c r="J2" s="714"/>
      <c r="K2" s="712"/>
      <c r="L2" s="714"/>
      <c r="M2" s="670" t="s">
        <v>80</v>
      </c>
      <c r="N2" s="615"/>
      <c r="O2" s="670"/>
      <c r="P2" s="660">
        <v>0.4069444444444445</v>
      </c>
      <c r="Q2" s="680">
        <v>75</v>
      </c>
      <c r="R2" s="685">
        <v>1</v>
      </c>
      <c r="S2" s="19"/>
      <c r="T2" s="699"/>
      <c r="U2" s="19"/>
    </row>
    <row r="3" spans="1:21" s="12" customFormat="1" ht="16.5" thickBot="1" x14ac:dyDescent="0.3">
      <c r="A3" s="3">
        <v>2</v>
      </c>
      <c r="B3" s="650" t="s">
        <v>2019</v>
      </c>
      <c r="C3" s="650" t="s">
        <v>1990</v>
      </c>
      <c r="D3" s="646" t="s">
        <v>2026</v>
      </c>
      <c r="E3" s="3">
        <v>2</v>
      </c>
      <c r="F3" s="611" t="s">
        <v>1832</v>
      </c>
      <c r="G3" s="615" t="e">
        <f>VLOOKUP(D3,#REF!,2,FALSE)</f>
        <v>#REF!</v>
      </c>
      <c r="H3" s="715"/>
      <c r="I3" s="716"/>
      <c r="J3" s="717"/>
      <c r="K3" s="715"/>
      <c r="L3" s="717"/>
      <c r="M3" s="671" t="s">
        <v>80</v>
      </c>
      <c r="N3" s="611"/>
      <c r="O3" s="671"/>
      <c r="P3" s="661"/>
      <c r="Q3" s="560">
        <v>30</v>
      </c>
      <c r="R3" s="686">
        <v>2</v>
      </c>
      <c r="S3" s="11"/>
      <c r="T3" s="700"/>
      <c r="U3" s="11"/>
    </row>
    <row r="4" spans="1:21" s="12" customFormat="1" ht="16.5" thickBot="1" x14ac:dyDescent="0.3">
      <c r="A4" s="3">
        <v>3</v>
      </c>
      <c r="B4" s="182" t="s">
        <v>2019</v>
      </c>
      <c r="C4" s="182" t="s">
        <v>1991</v>
      </c>
      <c r="D4" s="651" t="s">
        <v>2027</v>
      </c>
      <c r="E4" s="3">
        <v>3</v>
      </c>
      <c r="F4" s="615" t="s">
        <v>346</v>
      </c>
      <c r="G4" s="615" t="e">
        <f>VLOOKUP(D4,#REF!,2,FALSE)</f>
        <v>#REF!</v>
      </c>
      <c r="H4" s="712"/>
      <c r="I4" s="713"/>
      <c r="J4" s="714"/>
      <c r="K4" s="712"/>
      <c r="L4" s="714"/>
      <c r="M4" s="670" t="s">
        <v>80</v>
      </c>
      <c r="N4" s="615"/>
      <c r="O4" s="670"/>
      <c r="P4" s="660"/>
      <c r="Q4" s="680">
        <v>30</v>
      </c>
      <c r="R4" s="685">
        <v>2</v>
      </c>
      <c r="S4" s="19"/>
      <c r="T4" s="699"/>
      <c r="U4" s="19"/>
    </row>
    <row r="5" spans="1:21" s="12" customFormat="1" ht="16.5" thickBot="1" x14ac:dyDescent="0.3">
      <c r="A5" s="3">
        <v>4</v>
      </c>
      <c r="B5" s="650" t="s">
        <v>456</v>
      </c>
      <c r="C5" s="650" t="s">
        <v>456</v>
      </c>
      <c r="D5" s="646" t="s">
        <v>456</v>
      </c>
      <c r="E5" s="3">
        <v>4</v>
      </c>
      <c r="F5" s="611" t="s">
        <v>1236</v>
      </c>
      <c r="G5" s="615" t="e">
        <f>VLOOKUP(D5,#REF!,2,FALSE)</f>
        <v>#REF!</v>
      </c>
      <c r="H5" s="715">
        <v>522</v>
      </c>
      <c r="I5" s="716"/>
      <c r="J5" s="717"/>
      <c r="K5" s="715"/>
      <c r="L5" s="717"/>
      <c r="M5" s="671" t="s">
        <v>456</v>
      </c>
      <c r="N5" s="611"/>
      <c r="O5" s="671"/>
      <c r="P5" s="661">
        <v>0.42777777777777781</v>
      </c>
      <c r="Q5" s="560">
        <v>5</v>
      </c>
      <c r="R5" s="686">
        <v>1</v>
      </c>
      <c r="S5" s="11"/>
      <c r="T5" s="700">
        <v>1</v>
      </c>
      <c r="U5" s="11"/>
    </row>
    <row r="6" spans="1:21" s="12" customFormat="1" x14ac:dyDescent="0.25">
      <c r="A6" s="3">
        <v>5</v>
      </c>
      <c r="B6" s="171" t="s">
        <v>1919</v>
      </c>
      <c r="C6" s="171" t="s">
        <v>2015</v>
      </c>
      <c r="D6" s="647" t="s">
        <v>1034</v>
      </c>
      <c r="E6" s="3">
        <v>5</v>
      </c>
      <c r="F6" s="612" t="s">
        <v>347</v>
      </c>
      <c r="G6" s="615" t="e">
        <f>VLOOKUP(D6,#REF!,2,FALSE)</f>
        <v>#REF!</v>
      </c>
      <c r="H6" s="733">
        <v>528</v>
      </c>
      <c r="I6" s="719">
        <v>529</v>
      </c>
      <c r="J6" s="720"/>
      <c r="K6" s="733"/>
      <c r="L6" s="720"/>
      <c r="M6" s="672" t="s">
        <v>1034</v>
      </c>
      <c r="N6" s="612"/>
      <c r="O6" s="672"/>
      <c r="P6" s="662" t="s">
        <v>348</v>
      </c>
      <c r="Q6" s="54">
        <v>10</v>
      </c>
      <c r="R6" s="687">
        <v>1</v>
      </c>
      <c r="S6" s="697">
        <v>1</v>
      </c>
      <c r="T6" s="701">
        <v>1</v>
      </c>
      <c r="U6" s="697"/>
    </row>
    <row r="7" spans="1:21" s="12" customFormat="1" x14ac:dyDescent="0.25">
      <c r="A7" s="3">
        <v>6</v>
      </c>
      <c r="B7" s="171" t="s">
        <v>1919</v>
      </c>
      <c r="C7" s="156" t="s">
        <v>2015</v>
      </c>
      <c r="D7" s="648" t="s">
        <v>2028</v>
      </c>
      <c r="E7" s="3">
        <v>6</v>
      </c>
      <c r="F7" s="613" t="s">
        <v>1837</v>
      </c>
      <c r="G7" s="615" t="e">
        <f>VLOOKUP(D7,#REF!,2,FALSE)</f>
        <v>#REF!</v>
      </c>
      <c r="H7" s="721"/>
      <c r="I7" s="722"/>
      <c r="J7" s="723"/>
      <c r="K7" s="721"/>
      <c r="L7" s="723"/>
      <c r="M7" s="673"/>
      <c r="N7" s="613"/>
      <c r="O7" s="673"/>
      <c r="P7" s="546"/>
      <c r="Q7" s="41">
        <v>5</v>
      </c>
      <c r="R7" s="688">
        <v>1</v>
      </c>
      <c r="S7" s="608">
        <v>1</v>
      </c>
      <c r="T7" s="702">
        <v>1</v>
      </c>
      <c r="U7" s="608">
        <v>1</v>
      </c>
    </row>
    <row r="8" spans="1:21" s="12" customFormat="1" x14ac:dyDescent="0.25">
      <c r="A8" s="3">
        <v>7</v>
      </c>
      <c r="B8" s="171" t="s">
        <v>1919</v>
      </c>
      <c r="C8" s="156" t="s">
        <v>2015</v>
      </c>
      <c r="D8" s="648" t="s">
        <v>2029</v>
      </c>
      <c r="E8" s="3">
        <v>7</v>
      </c>
      <c r="F8" s="613" t="s">
        <v>1838</v>
      </c>
      <c r="G8" s="615" t="e">
        <f>VLOOKUP(D8,#REF!,2,FALSE)</f>
        <v>#REF!</v>
      </c>
      <c r="H8" s="721"/>
      <c r="I8" s="722"/>
      <c r="J8" s="723"/>
      <c r="K8" s="721"/>
      <c r="L8" s="723"/>
      <c r="M8" s="673"/>
      <c r="N8" s="613"/>
      <c r="O8" s="673"/>
      <c r="P8" s="546"/>
      <c r="Q8" s="41">
        <v>5</v>
      </c>
      <c r="R8" s="688">
        <v>1</v>
      </c>
      <c r="S8" s="608"/>
      <c r="T8" s="702">
        <v>1</v>
      </c>
      <c r="U8" s="608">
        <v>1</v>
      </c>
    </row>
    <row r="9" spans="1:21" s="12" customFormat="1" x14ac:dyDescent="0.25">
      <c r="A9" s="3">
        <v>8</v>
      </c>
      <c r="B9" s="171" t="s">
        <v>1919</v>
      </c>
      <c r="C9" s="156" t="s">
        <v>2015</v>
      </c>
      <c r="D9" s="648" t="s">
        <v>2030</v>
      </c>
      <c r="E9" s="3">
        <v>8</v>
      </c>
      <c r="F9" s="613" t="s">
        <v>1839</v>
      </c>
      <c r="G9" s="615" t="e">
        <f>VLOOKUP(D9,#REF!,2,FALSE)</f>
        <v>#REF!</v>
      </c>
      <c r="H9" s="721"/>
      <c r="I9" s="722"/>
      <c r="J9" s="723"/>
      <c r="K9" s="721"/>
      <c r="L9" s="723"/>
      <c r="M9" s="673"/>
      <c r="N9" s="613"/>
      <c r="O9" s="673"/>
      <c r="P9" s="546"/>
      <c r="Q9" s="41">
        <v>10</v>
      </c>
      <c r="R9" s="688">
        <v>1</v>
      </c>
      <c r="S9" s="608"/>
      <c r="T9" s="702">
        <v>1</v>
      </c>
      <c r="U9" s="608">
        <v>1</v>
      </c>
    </row>
    <row r="10" spans="1:21" s="12" customFormat="1" x14ac:dyDescent="0.25">
      <c r="A10" s="3">
        <v>9</v>
      </c>
      <c r="B10" s="171" t="s">
        <v>1919</v>
      </c>
      <c r="C10" s="156" t="s">
        <v>2015</v>
      </c>
      <c r="D10" s="648" t="s">
        <v>2031</v>
      </c>
      <c r="E10" s="3">
        <v>9</v>
      </c>
      <c r="F10" s="613" t="s">
        <v>1840</v>
      </c>
      <c r="G10" s="615" t="e">
        <f>VLOOKUP(D10,#REF!,2,FALSE)</f>
        <v>#REF!</v>
      </c>
      <c r="H10" s="721"/>
      <c r="I10" s="722"/>
      <c r="J10" s="723"/>
      <c r="K10" s="721"/>
      <c r="L10" s="723"/>
      <c r="M10" s="673"/>
      <c r="N10" s="613"/>
      <c r="O10" s="673"/>
      <c r="P10" s="546"/>
      <c r="Q10" s="41">
        <v>10</v>
      </c>
      <c r="R10" s="688">
        <v>1</v>
      </c>
      <c r="S10" s="608"/>
      <c r="T10" s="702">
        <v>1</v>
      </c>
      <c r="U10" s="608">
        <v>1</v>
      </c>
    </row>
    <row r="11" spans="1:21" s="12" customFormat="1" x14ac:dyDescent="0.25">
      <c r="A11" s="3">
        <v>10</v>
      </c>
      <c r="B11" s="171" t="s">
        <v>1919</v>
      </c>
      <c r="C11" s="156" t="s">
        <v>2015</v>
      </c>
      <c r="D11" s="648" t="s">
        <v>2032</v>
      </c>
      <c r="E11" s="3">
        <v>10</v>
      </c>
      <c r="F11" s="613" t="s">
        <v>1841</v>
      </c>
      <c r="G11" s="615" t="e">
        <f>VLOOKUP(D11,#REF!,2,FALSE)</f>
        <v>#REF!</v>
      </c>
      <c r="H11" s="721"/>
      <c r="I11" s="722"/>
      <c r="J11" s="723"/>
      <c r="K11" s="721"/>
      <c r="L11" s="723"/>
      <c r="M11" s="673"/>
      <c r="N11" s="613"/>
      <c r="O11" s="673"/>
      <c r="P11" s="546"/>
      <c r="Q11" s="41">
        <v>10</v>
      </c>
      <c r="R11" s="688">
        <v>1</v>
      </c>
      <c r="S11" s="608"/>
      <c r="T11" s="702">
        <v>1</v>
      </c>
      <c r="U11" s="608">
        <v>1</v>
      </c>
    </row>
    <row r="12" spans="1:21" s="12" customFormat="1" ht="63" x14ac:dyDescent="0.25">
      <c r="A12" s="3">
        <v>11</v>
      </c>
      <c r="B12" s="171" t="s">
        <v>1919</v>
      </c>
      <c r="C12" s="156" t="s">
        <v>2015</v>
      </c>
      <c r="D12" s="648" t="s">
        <v>2033</v>
      </c>
      <c r="E12" s="3">
        <v>11</v>
      </c>
      <c r="F12" s="613" t="s">
        <v>103</v>
      </c>
      <c r="G12" s="615" t="e">
        <f>VLOOKUP(D12,#REF!,2,FALSE)</f>
        <v>#REF!</v>
      </c>
      <c r="H12" s="721"/>
      <c r="I12" s="722"/>
      <c r="J12" s="723"/>
      <c r="K12" s="721"/>
      <c r="L12" s="723" t="s">
        <v>1130</v>
      </c>
      <c r="M12" s="673" t="s">
        <v>1130</v>
      </c>
      <c r="N12" s="613"/>
      <c r="O12" s="673"/>
      <c r="P12" s="81"/>
      <c r="Q12" s="41">
        <v>5</v>
      </c>
      <c r="R12" s="688">
        <v>1</v>
      </c>
      <c r="S12" s="608"/>
      <c r="T12" s="702">
        <v>1</v>
      </c>
      <c r="U12" s="608"/>
    </row>
    <row r="13" spans="1:21" s="12" customFormat="1" ht="31.5" x14ac:dyDescent="0.25">
      <c r="A13" s="3">
        <v>12</v>
      </c>
      <c r="B13" s="171" t="s">
        <v>1919</v>
      </c>
      <c r="C13" s="156" t="s">
        <v>2016</v>
      </c>
      <c r="D13" s="648" t="s">
        <v>2034</v>
      </c>
      <c r="E13" s="3">
        <v>12</v>
      </c>
      <c r="F13" s="613" t="s">
        <v>105</v>
      </c>
      <c r="G13" s="615" t="e">
        <f>VLOOKUP(D13,#REF!,2,FALSE)</f>
        <v>#REF!</v>
      </c>
      <c r="H13" s="721"/>
      <c r="I13" s="722"/>
      <c r="J13" s="723"/>
      <c r="K13" s="721"/>
      <c r="L13" s="723"/>
      <c r="M13" s="673"/>
      <c r="N13" s="613"/>
      <c r="O13" s="673"/>
      <c r="P13" s="81"/>
      <c r="Q13" s="41">
        <v>20</v>
      </c>
      <c r="R13" s="688">
        <v>1</v>
      </c>
      <c r="S13" s="608">
        <v>1</v>
      </c>
      <c r="T13" s="702">
        <v>1</v>
      </c>
      <c r="U13" s="608">
        <v>1</v>
      </c>
    </row>
    <row r="14" spans="1:21" s="12" customFormat="1" ht="48" thickBot="1" x14ac:dyDescent="0.3">
      <c r="A14" s="3">
        <v>13</v>
      </c>
      <c r="B14" s="171" t="s">
        <v>1919</v>
      </c>
      <c r="C14" s="176" t="s">
        <v>2016</v>
      </c>
      <c r="D14" s="652" t="s">
        <v>2035</v>
      </c>
      <c r="E14" s="3">
        <v>13</v>
      </c>
      <c r="F14" s="614" t="s">
        <v>106</v>
      </c>
      <c r="G14" s="615" t="e">
        <f>VLOOKUP(D14,#REF!,2,FALSE)</f>
        <v>#REF!</v>
      </c>
      <c r="H14" s="724"/>
      <c r="I14" s="725"/>
      <c r="J14" s="726"/>
      <c r="K14" s="724"/>
      <c r="L14" s="726" t="s">
        <v>1131</v>
      </c>
      <c r="M14" s="674" t="s">
        <v>1131</v>
      </c>
      <c r="N14" s="614"/>
      <c r="O14" s="674"/>
      <c r="P14" s="663"/>
      <c r="Q14" s="682">
        <v>5</v>
      </c>
      <c r="R14" s="689">
        <v>1</v>
      </c>
      <c r="S14" s="698"/>
      <c r="T14" s="703">
        <v>1</v>
      </c>
      <c r="U14" s="698"/>
    </row>
    <row r="15" spans="1:21" s="12" customFormat="1" ht="47.25" x14ac:dyDescent="0.25">
      <c r="A15" s="3">
        <v>14</v>
      </c>
      <c r="B15" s="165" t="s">
        <v>1992</v>
      </c>
      <c r="C15" s="165" t="s">
        <v>2017</v>
      </c>
      <c r="D15" s="653" t="s">
        <v>2036</v>
      </c>
      <c r="E15" s="3">
        <v>14</v>
      </c>
      <c r="F15" s="610" t="s">
        <v>349</v>
      </c>
      <c r="G15" s="615" t="e">
        <f>VLOOKUP(D15,#REF!,2,FALSE)</f>
        <v>#REF!</v>
      </c>
      <c r="H15" s="727"/>
      <c r="I15" s="728"/>
      <c r="J15" s="729"/>
      <c r="K15" s="727"/>
      <c r="L15" s="729"/>
      <c r="M15" s="675" t="s">
        <v>1993</v>
      </c>
      <c r="N15" s="610"/>
      <c r="O15" s="675"/>
      <c r="P15" s="664"/>
      <c r="Q15" s="40">
        <v>20</v>
      </c>
      <c r="R15" s="690">
        <v>2</v>
      </c>
      <c r="S15" s="14"/>
      <c r="T15" s="704">
        <v>1</v>
      </c>
      <c r="U15" s="14"/>
    </row>
    <row r="16" spans="1:21" s="12" customFormat="1" ht="48" thickBot="1" x14ac:dyDescent="0.3">
      <c r="A16" s="3">
        <v>15</v>
      </c>
      <c r="B16" s="162" t="s">
        <v>1992</v>
      </c>
      <c r="C16" s="162" t="s">
        <v>2018</v>
      </c>
      <c r="D16" s="649" t="s">
        <v>2037</v>
      </c>
      <c r="E16" s="3">
        <v>15</v>
      </c>
      <c r="F16" s="657" t="s">
        <v>350</v>
      </c>
      <c r="G16" s="615" t="e">
        <f>VLOOKUP(D16,#REF!,2,FALSE)</f>
        <v>#REF!</v>
      </c>
      <c r="H16" s="730"/>
      <c r="I16" s="731"/>
      <c r="J16" s="732"/>
      <c r="K16" s="730"/>
      <c r="L16" s="732"/>
      <c r="M16" s="676" t="s">
        <v>1993</v>
      </c>
      <c r="N16" s="657"/>
      <c r="O16" s="676"/>
      <c r="P16" s="82"/>
      <c r="Q16" s="42">
        <v>20</v>
      </c>
      <c r="R16" s="691">
        <v>2</v>
      </c>
      <c r="S16" s="609"/>
      <c r="T16" s="705">
        <v>1</v>
      </c>
      <c r="U16" s="609"/>
    </row>
    <row r="17" spans="1:21" s="12" customFormat="1" ht="63" x14ac:dyDescent="0.25">
      <c r="A17" s="3">
        <v>16</v>
      </c>
      <c r="B17" s="789" t="s">
        <v>1920</v>
      </c>
      <c r="C17" s="789" t="s">
        <v>1994</v>
      </c>
      <c r="D17" s="790" t="s">
        <v>2038</v>
      </c>
      <c r="E17" s="3">
        <v>16</v>
      </c>
      <c r="F17" s="791" t="s">
        <v>104</v>
      </c>
      <c r="G17" s="615" t="e">
        <f>VLOOKUP(D17,#REF!,2,FALSE)</f>
        <v>#REF!</v>
      </c>
      <c r="H17" s="727"/>
      <c r="I17" s="728"/>
      <c r="J17" s="729"/>
      <c r="K17" s="727" t="s">
        <v>155</v>
      </c>
      <c r="L17" s="729" t="s">
        <v>1100</v>
      </c>
      <c r="M17" s="675" t="s">
        <v>155</v>
      </c>
      <c r="N17" s="610" t="s">
        <v>1100</v>
      </c>
      <c r="O17" s="675" t="s">
        <v>2012</v>
      </c>
      <c r="P17" s="665">
        <v>0.64583333333333337</v>
      </c>
      <c r="Q17" s="681">
        <v>20</v>
      </c>
      <c r="R17" s="692">
        <v>1</v>
      </c>
      <c r="S17" s="14">
        <v>1</v>
      </c>
      <c r="T17" s="704">
        <v>1</v>
      </c>
      <c r="U17" s="14"/>
    </row>
    <row r="18" spans="1:21" s="12" customFormat="1" ht="31.5" x14ac:dyDescent="0.25">
      <c r="A18" s="3">
        <v>17</v>
      </c>
      <c r="B18" s="792" t="s">
        <v>1920</v>
      </c>
      <c r="C18" s="792" t="s">
        <v>1995</v>
      </c>
      <c r="D18" s="793" t="s">
        <v>1035</v>
      </c>
      <c r="E18" s="3">
        <v>17</v>
      </c>
      <c r="F18" s="794" t="s">
        <v>351</v>
      </c>
      <c r="G18" s="615" t="e">
        <f>VLOOKUP(D18,#REF!,2,FALSE)</f>
        <v>#REF!</v>
      </c>
      <c r="H18" s="733"/>
      <c r="I18" s="718"/>
      <c r="J18" s="720"/>
      <c r="K18" s="733"/>
      <c r="L18" s="720" t="s">
        <v>1132</v>
      </c>
      <c r="M18" s="672" t="s">
        <v>1132</v>
      </c>
      <c r="N18" s="612"/>
      <c r="O18" s="672"/>
      <c r="P18" s="788">
        <v>0.65972222222222221</v>
      </c>
      <c r="Q18" s="85">
        <v>3</v>
      </c>
      <c r="R18" s="694">
        <v>2</v>
      </c>
      <c r="S18" s="697"/>
      <c r="T18" s="701">
        <v>1</v>
      </c>
      <c r="U18" s="697"/>
    </row>
    <row r="19" spans="1:21" s="12" customFormat="1" x14ac:dyDescent="0.25">
      <c r="A19" s="3">
        <v>18</v>
      </c>
      <c r="B19" s="792" t="s">
        <v>1920</v>
      </c>
      <c r="C19" s="792" t="s">
        <v>2132</v>
      </c>
      <c r="D19" s="793" t="s">
        <v>1036</v>
      </c>
      <c r="E19" s="3">
        <v>18</v>
      </c>
      <c r="F19" s="794" t="s">
        <v>1996</v>
      </c>
      <c r="G19" s="615" t="e">
        <f>VLOOKUP(D19,#REF!,2,FALSE)</f>
        <v>#REF!</v>
      </c>
      <c r="H19" s="733">
        <v>547</v>
      </c>
      <c r="I19" s="718"/>
      <c r="J19" s="720"/>
      <c r="K19" s="733"/>
      <c r="L19" s="720"/>
      <c r="M19" s="672" t="s">
        <v>1037</v>
      </c>
      <c r="N19" s="612"/>
      <c r="O19" s="672"/>
      <c r="P19" s="80"/>
      <c r="Q19" s="85">
        <v>5</v>
      </c>
      <c r="R19" s="694" t="s">
        <v>1979</v>
      </c>
      <c r="S19" s="697"/>
      <c r="T19" s="701">
        <v>1</v>
      </c>
      <c r="U19" s="697"/>
    </row>
    <row r="20" spans="1:21" s="12" customFormat="1" ht="16.5" thickBot="1" x14ac:dyDescent="0.3">
      <c r="A20" s="3">
        <v>19</v>
      </c>
      <c r="B20" s="795" t="s">
        <v>1920</v>
      </c>
      <c r="C20" s="795" t="s">
        <v>2083</v>
      </c>
      <c r="D20" s="796" t="s">
        <v>2084</v>
      </c>
      <c r="E20" s="3">
        <v>19</v>
      </c>
      <c r="F20" s="797" t="s">
        <v>2085</v>
      </c>
      <c r="G20" s="615" t="e">
        <f>VLOOKUP(D20,#REF!,2,FALSE)</f>
        <v>#REF!</v>
      </c>
      <c r="H20" s="734">
        <v>560</v>
      </c>
      <c r="I20" s="735"/>
      <c r="J20" s="736"/>
      <c r="K20" s="734"/>
      <c r="L20" s="736" t="s">
        <v>1134</v>
      </c>
      <c r="M20" s="677" t="s">
        <v>1038</v>
      </c>
      <c r="N20" s="658" t="s">
        <v>1134</v>
      </c>
      <c r="O20" s="677" t="s">
        <v>2013</v>
      </c>
      <c r="P20" s="663"/>
      <c r="Q20" s="51">
        <v>5</v>
      </c>
      <c r="R20" s="695">
        <v>2</v>
      </c>
      <c r="S20" s="698"/>
      <c r="T20" s="703">
        <v>1</v>
      </c>
      <c r="U20" s="698"/>
    </row>
    <row r="21" spans="1:21" s="12" customFormat="1" ht="31.5" x14ac:dyDescent="0.25">
      <c r="A21" s="3">
        <v>20</v>
      </c>
      <c r="B21" s="165" t="s">
        <v>1922</v>
      </c>
      <c r="C21" s="165" t="s">
        <v>2020</v>
      </c>
      <c r="D21" s="653" t="s">
        <v>1039</v>
      </c>
      <c r="E21" s="3">
        <v>20</v>
      </c>
      <c r="F21" s="610" t="s">
        <v>352</v>
      </c>
      <c r="G21" s="615" t="e">
        <f>VLOOKUP(D21,#REF!,2,FALSE)</f>
        <v>#REF!</v>
      </c>
      <c r="H21" s="727">
        <v>572</v>
      </c>
      <c r="I21" s="728">
        <v>578</v>
      </c>
      <c r="J21" s="729"/>
      <c r="K21" s="727"/>
      <c r="L21" s="729"/>
      <c r="M21" s="675" t="s">
        <v>1039</v>
      </c>
      <c r="N21" s="610"/>
      <c r="O21" s="675"/>
      <c r="P21" s="664"/>
      <c r="Q21" s="681">
        <v>5</v>
      </c>
      <c r="R21" s="692">
        <v>1</v>
      </c>
      <c r="S21" s="14">
        <v>1</v>
      </c>
      <c r="T21" s="704">
        <v>1</v>
      </c>
      <c r="U21" s="14"/>
    </row>
    <row r="22" spans="1:21" s="12" customFormat="1" x14ac:dyDescent="0.25">
      <c r="A22" s="3">
        <v>21</v>
      </c>
      <c r="B22" s="156" t="s">
        <v>1922</v>
      </c>
      <c r="C22" s="156" t="s">
        <v>2020</v>
      </c>
      <c r="D22" s="648" t="s">
        <v>1041</v>
      </c>
      <c r="E22" s="3">
        <v>21</v>
      </c>
      <c r="F22" s="613" t="s">
        <v>353</v>
      </c>
      <c r="G22" s="615" t="e">
        <f>VLOOKUP(D22,#REF!,2,FALSE)</f>
        <v>#REF!</v>
      </c>
      <c r="H22" s="721">
        <v>591</v>
      </c>
      <c r="I22" s="722"/>
      <c r="J22" s="723"/>
      <c r="K22" s="721"/>
      <c r="L22" s="723"/>
      <c r="M22" s="673" t="s">
        <v>1041</v>
      </c>
      <c r="N22" s="613"/>
      <c r="O22" s="673"/>
      <c r="P22" s="81"/>
      <c r="Q22" s="43">
        <v>5</v>
      </c>
      <c r="R22" s="696">
        <v>1</v>
      </c>
      <c r="S22" s="608">
        <v>1</v>
      </c>
      <c r="T22" s="702">
        <v>1</v>
      </c>
      <c r="U22" s="608"/>
    </row>
    <row r="23" spans="1:21" s="12" customFormat="1" x14ac:dyDescent="0.25">
      <c r="A23" s="3">
        <v>22</v>
      </c>
      <c r="B23" s="156" t="s">
        <v>1922</v>
      </c>
      <c r="C23" s="156" t="s">
        <v>2020</v>
      </c>
      <c r="D23" s="648" t="s">
        <v>1042</v>
      </c>
      <c r="E23" s="3">
        <v>22</v>
      </c>
      <c r="F23" s="613" t="s">
        <v>354</v>
      </c>
      <c r="G23" s="615" t="e">
        <f>VLOOKUP(D23,#REF!,2,FALSE)</f>
        <v>#REF!</v>
      </c>
      <c r="H23" s="721">
        <v>595</v>
      </c>
      <c r="I23" s="722">
        <v>596</v>
      </c>
      <c r="J23" s="723"/>
      <c r="K23" s="721"/>
      <c r="L23" s="723"/>
      <c r="M23" s="673" t="s">
        <v>1042</v>
      </c>
      <c r="N23" s="613"/>
      <c r="O23" s="673"/>
      <c r="P23" s="81"/>
      <c r="Q23" s="43">
        <v>5</v>
      </c>
      <c r="R23" s="696">
        <v>1</v>
      </c>
      <c r="S23" s="608"/>
      <c r="T23" s="702">
        <v>1</v>
      </c>
      <c r="U23" s="608"/>
    </row>
    <row r="24" spans="1:21" s="12" customFormat="1" x14ac:dyDescent="0.25">
      <c r="A24" s="3">
        <v>23</v>
      </c>
      <c r="B24" s="156" t="s">
        <v>1922</v>
      </c>
      <c r="C24" s="156" t="s">
        <v>2021</v>
      </c>
      <c r="D24" s="648" t="s">
        <v>997</v>
      </c>
      <c r="E24" s="3">
        <v>23</v>
      </c>
      <c r="F24" s="613" t="s">
        <v>355</v>
      </c>
      <c r="G24" s="615" t="e">
        <f>VLOOKUP(D24,#REF!,2,FALSE)</f>
        <v>#REF!</v>
      </c>
      <c r="H24" s="721">
        <v>600</v>
      </c>
      <c r="I24" s="722">
        <v>601</v>
      </c>
      <c r="J24" s="723"/>
      <c r="K24" s="721"/>
      <c r="L24" s="723"/>
      <c r="M24" s="673" t="s">
        <v>997</v>
      </c>
      <c r="N24" s="613"/>
      <c r="O24" s="673"/>
      <c r="P24" s="81"/>
      <c r="Q24" s="43">
        <v>5</v>
      </c>
      <c r="R24" s="696">
        <v>1</v>
      </c>
      <c r="S24" s="608">
        <v>1</v>
      </c>
      <c r="T24" s="702">
        <v>1</v>
      </c>
      <c r="U24" s="608"/>
    </row>
    <row r="25" spans="1:21" s="12" customFormat="1" ht="16.5" thickBot="1" x14ac:dyDescent="0.3">
      <c r="A25" s="3">
        <v>24</v>
      </c>
      <c r="B25" s="162" t="s">
        <v>1922</v>
      </c>
      <c r="C25" s="162" t="s">
        <v>2021</v>
      </c>
      <c r="D25" s="649" t="s">
        <v>1043</v>
      </c>
      <c r="E25" s="3">
        <v>24</v>
      </c>
      <c r="F25" s="657" t="s">
        <v>1240</v>
      </c>
      <c r="G25" s="615" t="e">
        <f>VLOOKUP(D25,#REF!,2,FALSE)</f>
        <v>#REF!</v>
      </c>
      <c r="H25" s="730">
        <v>605</v>
      </c>
      <c r="I25" s="731"/>
      <c r="J25" s="732"/>
      <c r="K25" s="730"/>
      <c r="L25" s="732" t="s">
        <v>1137</v>
      </c>
      <c r="M25" s="676" t="s">
        <v>1043</v>
      </c>
      <c r="N25" s="657" t="s">
        <v>1137</v>
      </c>
      <c r="O25" s="743" t="s">
        <v>2013</v>
      </c>
      <c r="P25" s="82"/>
      <c r="Q25" s="84">
        <v>5</v>
      </c>
      <c r="R25" s="693">
        <v>1</v>
      </c>
      <c r="S25" s="609"/>
      <c r="T25" s="705">
        <v>1</v>
      </c>
      <c r="U25" s="609"/>
    </row>
    <row r="26" spans="1:21" s="12" customFormat="1" ht="31.5" x14ac:dyDescent="0.25">
      <c r="A26" s="3">
        <v>25</v>
      </c>
      <c r="B26" s="182" t="s">
        <v>2124</v>
      </c>
      <c r="C26" s="182" t="s">
        <v>2124</v>
      </c>
      <c r="D26" s="651" t="s">
        <v>2124</v>
      </c>
      <c r="E26" s="3">
        <v>25</v>
      </c>
      <c r="F26" s="615" t="s">
        <v>548</v>
      </c>
      <c r="G26" s="615" t="e">
        <f>VLOOKUP(D26,#REF!,2,FALSE)</f>
        <v>#REF!</v>
      </c>
      <c r="H26" s="712"/>
      <c r="I26" s="713"/>
      <c r="J26" s="714"/>
      <c r="K26" s="712"/>
      <c r="L26" s="670" t="s">
        <v>1142</v>
      </c>
      <c r="M26" s="670" t="s">
        <v>1142</v>
      </c>
      <c r="N26" s="615"/>
      <c r="O26" s="670"/>
      <c r="P26" s="666"/>
      <c r="Q26" s="680">
        <v>5</v>
      </c>
      <c r="R26" s="685">
        <v>2</v>
      </c>
      <c r="S26" s="19"/>
      <c r="T26" s="699">
        <v>1</v>
      </c>
      <c r="U26" s="19"/>
    </row>
    <row r="27" spans="1:21" s="787" customFormat="1" ht="16.5" thickBot="1" x14ac:dyDescent="0.3">
      <c r="A27" s="3">
        <v>26</v>
      </c>
      <c r="B27" s="774" t="s">
        <v>2096</v>
      </c>
      <c r="C27" s="774" t="s">
        <v>2096</v>
      </c>
      <c r="D27" s="775" t="s">
        <v>2096</v>
      </c>
      <c r="E27" s="3">
        <v>26</v>
      </c>
      <c r="F27" s="776" t="s">
        <v>2082</v>
      </c>
      <c r="G27" s="615" t="e">
        <f>VLOOKUP(D27,#REF!,2,FALSE)</f>
        <v>#REF!</v>
      </c>
      <c r="H27" s="777"/>
      <c r="I27" s="778"/>
      <c r="J27" s="779"/>
      <c r="K27" s="777"/>
      <c r="L27" s="780" t="s">
        <v>1093</v>
      </c>
      <c r="M27" s="780"/>
      <c r="N27" s="781"/>
      <c r="O27" s="780"/>
      <c r="P27" s="782"/>
      <c r="Q27" s="783"/>
      <c r="R27" s="784" t="s">
        <v>1979</v>
      </c>
      <c r="S27" s="785"/>
      <c r="T27" s="786">
        <v>1</v>
      </c>
      <c r="U27" s="785"/>
    </row>
    <row r="28" spans="1:21" s="12" customFormat="1" ht="32.25" thickBot="1" x14ac:dyDescent="0.3">
      <c r="A28" s="3">
        <v>27</v>
      </c>
      <c r="B28" s="650" t="s">
        <v>1238</v>
      </c>
      <c r="C28" s="650" t="s">
        <v>1238</v>
      </c>
      <c r="D28" s="646" t="s">
        <v>1238</v>
      </c>
      <c r="E28" s="3">
        <v>27</v>
      </c>
      <c r="F28" s="616" t="s">
        <v>1239</v>
      </c>
      <c r="G28" s="615" t="e">
        <f>VLOOKUP(D28,#REF!,2,FALSE)</f>
        <v>#REF!</v>
      </c>
      <c r="H28" s="737"/>
      <c r="I28" s="738"/>
      <c r="J28" s="739"/>
      <c r="K28" s="737"/>
      <c r="L28" s="678" t="s">
        <v>1192</v>
      </c>
      <c r="M28" s="678" t="s">
        <v>1192</v>
      </c>
      <c r="N28" s="616"/>
      <c r="O28" s="678"/>
      <c r="P28" s="667"/>
      <c r="Q28" s="560">
        <v>10</v>
      </c>
      <c r="R28" s="686">
        <v>2</v>
      </c>
      <c r="S28" s="11"/>
      <c r="T28" s="700">
        <v>1</v>
      </c>
      <c r="U28" s="11"/>
    </row>
    <row r="29" spans="1:21" s="12" customFormat="1" ht="16.5" thickBot="1" x14ac:dyDescent="0.3">
      <c r="A29" s="3">
        <v>28</v>
      </c>
      <c r="B29" s="654" t="s">
        <v>1998</v>
      </c>
      <c r="C29" s="654" t="s">
        <v>1998</v>
      </c>
      <c r="D29" s="655" t="s">
        <v>1998</v>
      </c>
      <c r="E29" s="3">
        <v>28</v>
      </c>
      <c r="F29" s="659" t="s">
        <v>1974</v>
      </c>
      <c r="G29" s="615" t="e">
        <f>VLOOKUP(D29,#REF!,2,FALSE)</f>
        <v>#REF!</v>
      </c>
      <c r="H29" s="740"/>
      <c r="I29" s="741"/>
      <c r="J29" s="742"/>
      <c r="K29" s="740"/>
      <c r="L29" s="679" t="s">
        <v>1088</v>
      </c>
      <c r="M29" s="679" t="s">
        <v>1088</v>
      </c>
      <c r="N29" s="659"/>
      <c r="O29" s="679"/>
      <c r="P29" s="668">
        <v>0.625</v>
      </c>
      <c r="Q29" s="683">
        <v>5</v>
      </c>
      <c r="R29" s="685">
        <v>0</v>
      </c>
      <c r="S29" s="19"/>
      <c r="T29" s="699">
        <v>1</v>
      </c>
      <c r="U29" s="19"/>
    </row>
    <row r="30" spans="1:21" s="12" customFormat="1" ht="32.25" thickBot="1" x14ac:dyDescent="0.3">
      <c r="A30" s="3">
        <v>29</v>
      </c>
      <c r="B30" s="650" t="s">
        <v>2077</v>
      </c>
      <c r="C30" s="650" t="s">
        <v>2077</v>
      </c>
      <c r="D30" s="646" t="s">
        <v>2077</v>
      </c>
      <c r="E30" s="3">
        <v>29</v>
      </c>
      <c r="F30" s="616" t="s">
        <v>380</v>
      </c>
      <c r="G30" s="615" t="e">
        <f>VLOOKUP(D30,#REF!,2,FALSE)</f>
        <v>#REF!</v>
      </c>
      <c r="H30" s="737"/>
      <c r="I30" s="738"/>
      <c r="J30" s="739"/>
      <c r="K30" s="737"/>
      <c r="L30" s="678" t="s">
        <v>1138</v>
      </c>
      <c r="M30" s="678" t="s">
        <v>1138</v>
      </c>
      <c r="N30" s="616"/>
      <c r="O30" s="678"/>
      <c r="P30" s="667"/>
      <c r="Q30" s="560">
        <v>5</v>
      </c>
      <c r="R30" s="686">
        <v>1</v>
      </c>
      <c r="S30" s="11"/>
      <c r="T30" s="700">
        <v>1</v>
      </c>
      <c r="U30" s="11"/>
    </row>
    <row r="31" spans="1:21" s="12" customFormat="1" ht="48" thickBot="1" x14ac:dyDescent="0.3">
      <c r="A31" s="3">
        <v>30</v>
      </c>
      <c r="B31" s="656" t="s">
        <v>1999</v>
      </c>
      <c r="C31" s="656" t="s">
        <v>1999</v>
      </c>
      <c r="D31" s="122" t="s">
        <v>1999</v>
      </c>
      <c r="E31" s="3">
        <v>30</v>
      </c>
      <c r="F31" s="616" t="s">
        <v>1237</v>
      </c>
      <c r="G31" s="615" t="e">
        <f>VLOOKUP(D31,#REF!,2,FALSE)</f>
        <v>#REF!</v>
      </c>
      <c r="H31" s="737">
        <v>755</v>
      </c>
      <c r="I31" s="738"/>
      <c r="J31" s="739"/>
      <c r="K31" s="737"/>
      <c r="L31" s="678"/>
      <c r="M31" s="678" t="s">
        <v>1999</v>
      </c>
      <c r="N31" s="616"/>
      <c r="O31" s="678"/>
      <c r="P31" s="667"/>
      <c r="Q31" s="560">
        <v>3</v>
      </c>
      <c r="R31" s="686" t="s">
        <v>1979</v>
      </c>
      <c r="S31" s="11"/>
      <c r="T31" s="700">
        <v>1</v>
      </c>
      <c r="U31" s="11"/>
    </row>
    <row r="32" spans="1:21" s="12" customFormat="1" ht="16.5" thickBot="1" x14ac:dyDescent="0.3">
      <c r="A32" s="3">
        <v>31</v>
      </c>
      <c r="B32" s="650" t="s">
        <v>2125</v>
      </c>
      <c r="C32" s="650" t="s">
        <v>2125</v>
      </c>
      <c r="D32" s="646" t="s">
        <v>2125</v>
      </c>
      <c r="E32" s="3">
        <v>31</v>
      </c>
      <c r="F32" s="616" t="s">
        <v>625</v>
      </c>
      <c r="G32" s="615" t="e">
        <f>VLOOKUP(D32,#REF!,2,FALSE)</f>
        <v>#REF!</v>
      </c>
      <c r="H32" s="737"/>
      <c r="I32" s="738"/>
      <c r="J32" s="739"/>
      <c r="K32" s="737"/>
      <c r="L32" s="678" t="s">
        <v>1145</v>
      </c>
      <c r="M32" s="678" t="s">
        <v>1145</v>
      </c>
      <c r="N32" s="616"/>
      <c r="O32" s="678"/>
      <c r="P32" s="667"/>
      <c r="Q32" s="560">
        <v>3</v>
      </c>
      <c r="R32" s="686" t="s">
        <v>1979</v>
      </c>
      <c r="S32" s="11"/>
      <c r="T32" s="700">
        <v>1</v>
      </c>
      <c r="U32" s="11"/>
    </row>
    <row r="33" spans="1:21" s="12" customFormat="1" ht="32.25" thickBot="1" x14ac:dyDescent="0.3">
      <c r="A33" s="3">
        <v>32</v>
      </c>
      <c r="B33" s="650" t="s">
        <v>2000</v>
      </c>
      <c r="C33" s="650" t="s">
        <v>2000</v>
      </c>
      <c r="D33" s="646" t="s">
        <v>2000</v>
      </c>
      <c r="E33" s="3">
        <v>32</v>
      </c>
      <c r="F33" s="616" t="s">
        <v>1051</v>
      </c>
      <c r="G33" s="615" t="e">
        <f>VLOOKUP(D33,#REF!,2,FALSE)</f>
        <v>#REF!</v>
      </c>
      <c r="H33" s="737"/>
      <c r="I33" s="738"/>
      <c r="J33" s="739"/>
      <c r="K33" s="737"/>
      <c r="L33" s="678" t="s">
        <v>1196</v>
      </c>
      <c r="M33" s="678" t="s">
        <v>1196</v>
      </c>
      <c r="N33" s="616"/>
      <c r="O33" s="678"/>
      <c r="P33" s="667"/>
      <c r="Q33" s="560">
        <v>3</v>
      </c>
      <c r="R33" s="686" t="s">
        <v>1979</v>
      </c>
      <c r="S33" s="11"/>
      <c r="T33" s="700">
        <v>1</v>
      </c>
      <c r="U33" s="11"/>
    </row>
    <row r="34" spans="1:21" s="12" customFormat="1" ht="32.25" thickBot="1" x14ac:dyDescent="0.3">
      <c r="A34" s="3">
        <v>33</v>
      </c>
      <c r="B34" s="650" t="s">
        <v>1241</v>
      </c>
      <c r="C34" s="650" t="s">
        <v>1241</v>
      </c>
      <c r="D34" s="646" t="s">
        <v>1241</v>
      </c>
      <c r="E34" s="3">
        <v>33</v>
      </c>
      <c r="F34" s="616" t="s">
        <v>1985</v>
      </c>
      <c r="G34" s="615" t="e">
        <f>VLOOKUP(D34,#REF!,2,FALSE)</f>
        <v>#REF!</v>
      </c>
      <c r="H34" s="737"/>
      <c r="I34" s="738"/>
      <c r="J34" s="739"/>
      <c r="K34" s="737"/>
      <c r="L34" s="678" t="s">
        <v>1143</v>
      </c>
      <c r="M34" s="678" t="s">
        <v>1143</v>
      </c>
      <c r="N34" s="616"/>
      <c r="O34" s="678"/>
      <c r="P34" s="667"/>
      <c r="Q34" s="560">
        <v>3</v>
      </c>
      <c r="R34" s="686" t="s">
        <v>1979</v>
      </c>
      <c r="S34" s="11"/>
      <c r="T34" s="700">
        <v>1</v>
      </c>
      <c r="U34" s="11"/>
    </row>
    <row r="35" spans="1:21" s="12" customFormat="1" ht="16.5" thickBot="1" x14ac:dyDescent="0.3">
      <c r="A35" s="3">
        <v>34</v>
      </c>
      <c r="B35" s="650" t="s">
        <v>1242</v>
      </c>
      <c r="C35" s="650" t="s">
        <v>1242</v>
      </c>
      <c r="D35" s="646" t="s">
        <v>1242</v>
      </c>
      <c r="E35" s="3">
        <v>34</v>
      </c>
      <c r="F35" s="616" t="s">
        <v>1243</v>
      </c>
      <c r="G35" s="615" t="e">
        <f>VLOOKUP(D35,#REF!,2,FALSE)</f>
        <v>#REF!</v>
      </c>
      <c r="H35" s="737"/>
      <c r="I35" s="738"/>
      <c r="J35" s="739"/>
      <c r="K35" s="737"/>
      <c r="L35" s="678" t="s">
        <v>1144</v>
      </c>
      <c r="M35" s="678" t="s">
        <v>1144</v>
      </c>
      <c r="N35" s="616"/>
      <c r="O35" s="678"/>
      <c r="P35" s="667"/>
      <c r="Q35" s="560">
        <v>3</v>
      </c>
      <c r="R35" s="686" t="s">
        <v>1979</v>
      </c>
      <c r="S35" s="11"/>
      <c r="T35" s="700">
        <v>1</v>
      </c>
      <c r="U35" s="11"/>
    </row>
    <row r="36" spans="1:21" s="12" customFormat="1" ht="32.25" thickBot="1" x14ac:dyDescent="0.3">
      <c r="A36" s="3">
        <v>35</v>
      </c>
      <c r="B36" s="650" t="s">
        <v>2040</v>
      </c>
      <c r="C36" s="650" t="s">
        <v>2040</v>
      </c>
      <c r="D36" s="646" t="s">
        <v>2040</v>
      </c>
      <c r="E36" s="3">
        <v>35</v>
      </c>
      <c r="F36" s="616" t="s">
        <v>367</v>
      </c>
      <c r="G36" s="615" t="e">
        <f>VLOOKUP(D36,#REF!,2,FALSE)</f>
        <v>#REF!</v>
      </c>
      <c r="H36" s="737"/>
      <c r="I36" s="738"/>
      <c r="J36" s="739"/>
      <c r="K36" s="737"/>
      <c r="L36" s="678" t="s">
        <v>1110</v>
      </c>
      <c r="M36" s="678" t="s">
        <v>1110</v>
      </c>
      <c r="N36" s="616"/>
      <c r="O36" s="678"/>
      <c r="P36" s="667"/>
      <c r="Q36" s="560">
        <v>3</v>
      </c>
      <c r="R36" s="686" t="s">
        <v>1979</v>
      </c>
      <c r="S36" s="11"/>
      <c r="T36" s="700">
        <v>1</v>
      </c>
      <c r="U36" s="11"/>
    </row>
    <row r="37" spans="1:21" s="12" customFormat="1" ht="16.5" thickBot="1" x14ac:dyDescent="0.3">
      <c r="A37" s="3">
        <v>36</v>
      </c>
      <c r="B37" s="650" t="s">
        <v>1253</v>
      </c>
      <c r="C37" s="650" t="s">
        <v>1253</v>
      </c>
      <c r="D37" s="646" t="s">
        <v>1253</v>
      </c>
      <c r="E37" s="3">
        <v>36</v>
      </c>
      <c r="F37" s="616" t="s">
        <v>1244</v>
      </c>
      <c r="G37" s="615" t="e">
        <f>VLOOKUP(D37,#REF!,2,FALSE)</f>
        <v>#REF!</v>
      </c>
      <c r="H37" s="737"/>
      <c r="I37" s="738"/>
      <c r="J37" s="739"/>
      <c r="K37" s="737"/>
      <c r="L37" s="678" t="s">
        <v>1188</v>
      </c>
      <c r="M37" s="678" t="s">
        <v>1188</v>
      </c>
      <c r="N37" s="616"/>
      <c r="O37" s="678"/>
      <c r="P37" s="667"/>
      <c r="Q37" s="560">
        <v>3</v>
      </c>
      <c r="R37" s="686" t="s">
        <v>1979</v>
      </c>
      <c r="S37" s="11"/>
      <c r="T37" s="700">
        <v>1</v>
      </c>
      <c r="U37" s="11"/>
    </row>
    <row r="38" spans="1:21" s="12" customFormat="1" ht="16.5" thickBot="1" x14ac:dyDescent="0.3">
      <c r="A38" s="3">
        <v>37</v>
      </c>
      <c r="B38" s="650" t="s">
        <v>1249</v>
      </c>
      <c r="C38" s="650" t="s">
        <v>1249</v>
      </c>
      <c r="D38" s="646" t="s">
        <v>1249</v>
      </c>
      <c r="E38" s="3">
        <v>37</v>
      </c>
      <c r="F38" s="616" t="s">
        <v>2001</v>
      </c>
      <c r="G38" s="615" t="e">
        <f>VLOOKUP(D38,#REF!,2,FALSE)</f>
        <v>#REF!</v>
      </c>
      <c r="H38" s="737"/>
      <c r="I38" s="738"/>
      <c r="J38" s="739"/>
      <c r="K38" s="737"/>
      <c r="L38" s="678" t="s">
        <v>1186</v>
      </c>
      <c r="M38" s="678" t="s">
        <v>1186</v>
      </c>
      <c r="N38" s="616"/>
      <c r="O38" s="678"/>
      <c r="P38" s="667"/>
      <c r="Q38" s="560">
        <v>3</v>
      </c>
      <c r="R38" s="686" t="s">
        <v>1979</v>
      </c>
      <c r="S38" s="11"/>
      <c r="T38" s="700">
        <v>1</v>
      </c>
      <c r="U38" s="11"/>
    </row>
    <row r="39" spans="1:21" s="12" customFormat="1" ht="16.5" thickBot="1" x14ac:dyDescent="0.3">
      <c r="A39" s="3">
        <v>38</v>
      </c>
      <c r="B39" s="811" t="s">
        <v>2094</v>
      </c>
      <c r="C39" s="812" t="s">
        <v>2094</v>
      </c>
      <c r="D39" s="813" t="s">
        <v>2094</v>
      </c>
      <c r="E39" s="3">
        <v>38</v>
      </c>
      <c r="F39" s="814" t="s">
        <v>2093</v>
      </c>
      <c r="G39" s="615" t="e">
        <f>VLOOKUP(D39,#REF!,2,FALSE)</f>
        <v>#REF!</v>
      </c>
      <c r="H39" s="737"/>
      <c r="I39" s="738"/>
      <c r="J39" s="739"/>
      <c r="K39" s="737"/>
      <c r="L39" s="678" t="s">
        <v>1185</v>
      </c>
      <c r="M39" s="678"/>
      <c r="N39" s="616"/>
      <c r="O39" s="678"/>
      <c r="P39" s="667"/>
      <c r="Q39" s="560"/>
      <c r="R39" s="686" t="s">
        <v>1979</v>
      </c>
      <c r="S39" s="11"/>
      <c r="T39" s="700">
        <v>1</v>
      </c>
      <c r="U39" s="11"/>
    </row>
    <row r="40" spans="1:21" s="12" customFormat="1" ht="16.5" thickBot="1" x14ac:dyDescent="0.3">
      <c r="A40" s="3">
        <v>39</v>
      </c>
      <c r="B40" s="650" t="s">
        <v>1250</v>
      </c>
      <c r="C40" s="650" t="s">
        <v>1250</v>
      </c>
      <c r="D40" s="646" t="s">
        <v>1250</v>
      </c>
      <c r="E40" s="3">
        <v>39</v>
      </c>
      <c r="F40" s="616" t="s">
        <v>1246</v>
      </c>
      <c r="G40" s="615" t="e">
        <f>VLOOKUP(D40,#REF!,2,FALSE)</f>
        <v>#REF!</v>
      </c>
      <c r="H40" s="737"/>
      <c r="I40" s="738"/>
      <c r="J40" s="739"/>
      <c r="K40" s="737"/>
      <c r="L40" s="678" t="s">
        <v>1187</v>
      </c>
      <c r="M40" s="678" t="s">
        <v>1187</v>
      </c>
      <c r="N40" s="616"/>
      <c r="O40" s="678"/>
      <c r="P40" s="667"/>
      <c r="Q40" s="560">
        <v>3</v>
      </c>
      <c r="R40" s="686" t="s">
        <v>1979</v>
      </c>
      <c r="S40" s="11"/>
      <c r="T40" s="700">
        <v>1</v>
      </c>
      <c r="U40" s="11"/>
    </row>
    <row r="41" spans="1:21" s="12" customFormat="1" ht="16.5" thickBot="1" x14ac:dyDescent="0.3">
      <c r="A41" s="3">
        <v>40</v>
      </c>
      <c r="B41" s="650" t="s">
        <v>1251</v>
      </c>
      <c r="C41" s="650" t="s">
        <v>1251</v>
      </c>
      <c r="D41" s="646" t="s">
        <v>1251</v>
      </c>
      <c r="E41" s="3">
        <v>40</v>
      </c>
      <c r="F41" s="616" t="s">
        <v>1247</v>
      </c>
      <c r="G41" s="615" t="e">
        <f>VLOOKUP(D41,#REF!,2,FALSE)</f>
        <v>#REF!</v>
      </c>
      <c r="H41" s="737"/>
      <c r="I41" s="738"/>
      <c r="J41" s="739"/>
      <c r="K41" s="737"/>
      <c r="L41" s="678" t="s">
        <v>1181</v>
      </c>
      <c r="M41" s="678" t="s">
        <v>1181</v>
      </c>
      <c r="N41" s="616"/>
      <c r="O41" s="678"/>
      <c r="P41" s="667"/>
      <c r="Q41" s="560">
        <v>3</v>
      </c>
      <c r="R41" s="686" t="s">
        <v>1979</v>
      </c>
      <c r="S41" s="11"/>
      <c r="T41" s="700">
        <v>1</v>
      </c>
      <c r="U41" s="11"/>
    </row>
    <row r="42" spans="1:21" s="12" customFormat="1" ht="16.5" thickBot="1" x14ac:dyDescent="0.3">
      <c r="A42" s="3">
        <v>41</v>
      </c>
      <c r="B42" s="650" t="s">
        <v>1252</v>
      </c>
      <c r="C42" s="650" t="s">
        <v>1252</v>
      </c>
      <c r="D42" s="646" t="s">
        <v>1252</v>
      </c>
      <c r="E42" s="3">
        <v>41</v>
      </c>
      <c r="F42" s="616" t="s">
        <v>1248</v>
      </c>
      <c r="G42" s="615" t="e">
        <f>VLOOKUP(D42,#REF!,2,FALSE)</f>
        <v>#REF!</v>
      </c>
      <c r="H42" s="737"/>
      <c r="I42" s="738"/>
      <c r="J42" s="739"/>
      <c r="K42" s="737"/>
      <c r="L42" s="678" t="s">
        <v>1184</v>
      </c>
      <c r="M42" s="678" t="s">
        <v>1184</v>
      </c>
      <c r="N42" s="616"/>
      <c r="O42" s="678"/>
      <c r="P42" s="667"/>
      <c r="Q42" s="560">
        <v>3</v>
      </c>
      <c r="R42" s="686" t="s">
        <v>1979</v>
      </c>
      <c r="S42" s="11"/>
      <c r="T42" s="700">
        <v>1</v>
      </c>
      <c r="U42" s="11"/>
    </row>
    <row r="43" spans="1:21" ht="16.5" thickBot="1" x14ac:dyDescent="0.3">
      <c r="A43" s="3">
        <v>42</v>
      </c>
      <c r="D43" s="769" t="s">
        <v>2120</v>
      </c>
      <c r="E43" s="3">
        <v>42</v>
      </c>
      <c r="G43" s="615" t="e">
        <f>VLOOKUP(D43,#REF!,2,FALSE)</f>
        <v>#REF!</v>
      </c>
    </row>
    <row r="44" spans="1:21" ht="16.5" thickBot="1" x14ac:dyDescent="0.3">
      <c r="A44" s="3">
        <v>43</v>
      </c>
      <c r="D44" s="815" t="s">
        <v>2118</v>
      </c>
      <c r="E44" s="3">
        <v>43</v>
      </c>
      <c r="G44" s="615" t="e">
        <f>VLOOKUP(D44,#REF!,2,FALSE)</f>
        <v>#REF!</v>
      </c>
    </row>
    <row r="45" spans="1:21" ht="16.5" thickBot="1" x14ac:dyDescent="0.3">
      <c r="A45" s="3">
        <v>44</v>
      </c>
      <c r="D45" s="815" t="s">
        <v>2121</v>
      </c>
      <c r="E45" s="3">
        <v>44</v>
      </c>
      <c r="G45" s="615" t="e">
        <f>VLOOKUP(D45,#REF!,2,FALSE)</f>
        <v>#REF!</v>
      </c>
    </row>
    <row r="46" spans="1:21" x14ac:dyDescent="0.25">
      <c r="A46" s="3">
        <v>45</v>
      </c>
      <c r="D46" s="769" t="s">
        <v>2122</v>
      </c>
      <c r="E46" s="3">
        <v>45</v>
      </c>
      <c r="G46" s="615" t="e">
        <f>VLOOKUP(D46,#REF!,2,FALSE)</f>
        <v>#REF!</v>
      </c>
    </row>
    <row r="47" spans="1:21" ht="16.5" thickBot="1" x14ac:dyDescent="0.3">
      <c r="A47" s="3">
        <v>46</v>
      </c>
      <c r="D47" s="124" t="s">
        <v>2123</v>
      </c>
      <c r="E47" s="3">
        <v>46</v>
      </c>
      <c r="G47" s="615" t="e">
        <f>VLOOKUP(D47,#REF!,2,FALSE)</f>
        <v>#REF!</v>
      </c>
    </row>
    <row r="48" spans="1:21" x14ac:dyDescent="0.25">
      <c r="A48" s="3">
        <v>47</v>
      </c>
      <c r="D48" s="773" t="s">
        <v>2119</v>
      </c>
      <c r="E48" s="3">
        <v>47</v>
      </c>
      <c r="G48" s="615" t="e">
        <f>VLOOKUP(D48,#REF!,2,FALSE)</f>
        <v>#REF!</v>
      </c>
    </row>
    <row r="49" spans="1:7" x14ac:dyDescent="0.25">
      <c r="A49" s="3">
        <v>48</v>
      </c>
      <c r="D49" s="773" t="s">
        <v>2087</v>
      </c>
      <c r="E49" s="3">
        <v>48</v>
      </c>
      <c r="G49" s="615" t="e">
        <f>VLOOKUP(D49,#REF!,2,FALSE)</f>
        <v>#REF!</v>
      </c>
    </row>
    <row r="50" spans="1:7" x14ac:dyDescent="0.25">
      <c r="A50" s="3">
        <v>49</v>
      </c>
      <c r="D50" s="773" t="s">
        <v>2058</v>
      </c>
      <c r="E50" s="3">
        <v>49</v>
      </c>
      <c r="G50" s="615" t="e">
        <f>VLOOKUP(D50,#REF!,2,FALSE)</f>
        <v>#REF!</v>
      </c>
    </row>
    <row r="51" spans="1:7" x14ac:dyDescent="0.25">
      <c r="A51" s="3">
        <v>50</v>
      </c>
      <c r="D51" s="773" t="s">
        <v>2059</v>
      </c>
      <c r="E51" s="3">
        <v>50</v>
      </c>
      <c r="G51" s="615" t="e">
        <f>VLOOKUP(D51,#REF!,2,FALSE)</f>
        <v>#REF!</v>
      </c>
    </row>
    <row r="52" spans="1:7" x14ac:dyDescent="0.25">
      <c r="A52" s="3">
        <v>51</v>
      </c>
      <c r="D52" s="773" t="s">
        <v>2060</v>
      </c>
      <c r="E52" s="3">
        <v>51</v>
      </c>
      <c r="G52" s="615" t="e">
        <f>VLOOKUP(D52,#REF!,2,FALSE)</f>
        <v>#REF!</v>
      </c>
    </row>
    <row r="53" spans="1:7" x14ac:dyDescent="0.25">
      <c r="A53" s="3">
        <v>52</v>
      </c>
      <c r="D53" s="773" t="s">
        <v>2061</v>
      </c>
      <c r="E53" s="3">
        <v>52</v>
      </c>
      <c r="G53" s="615" t="e">
        <f>VLOOKUP(D53,#REF!,2,FALSE)</f>
        <v>#REF!</v>
      </c>
    </row>
    <row r="54" spans="1:7" x14ac:dyDescent="0.25">
      <c r="A54" s="3">
        <v>53</v>
      </c>
      <c r="D54" s="773" t="s">
        <v>2062</v>
      </c>
      <c r="E54" s="3">
        <v>53</v>
      </c>
      <c r="G54" s="615" t="e">
        <f>VLOOKUP(D54,#REF!,2,FALSE)</f>
        <v>#REF!</v>
      </c>
    </row>
    <row r="55" spans="1:7" x14ac:dyDescent="0.25">
      <c r="A55" s="3">
        <v>54</v>
      </c>
      <c r="D55" s="773" t="s">
        <v>2079</v>
      </c>
      <c r="E55" s="3">
        <v>54</v>
      </c>
      <c r="G55" s="615" t="e">
        <f>VLOOKUP(D55,#REF!,2,FALSE)</f>
        <v>#REF!</v>
      </c>
    </row>
    <row r="56" spans="1:7" x14ac:dyDescent="0.25">
      <c r="A56" s="3">
        <v>55</v>
      </c>
      <c r="D56" s="773" t="s">
        <v>2080</v>
      </c>
      <c r="E56" s="3">
        <v>55</v>
      </c>
      <c r="G56" s="615" t="e">
        <f>VLOOKUP(D56,#REF!,2,FALSE)</f>
        <v>#REF!</v>
      </c>
    </row>
    <row r="57" spans="1:7" x14ac:dyDescent="0.25">
      <c r="A57" s="3">
        <v>56</v>
      </c>
      <c r="D57" s="773" t="s">
        <v>2054</v>
      </c>
      <c r="E57" s="3">
        <v>56</v>
      </c>
      <c r="G57" s="615" t="e">
        <f>VLOOKUP(D57,#REF!,2,FALSE)</f>
        <v>#REF!</v>
      </c>
    </row>
    <row r="58" spans="1:7" x14ac:dyDescent="0.25">
      <c r="A58" s="3">
        <v>57</v>
      </c>
      <c r="D58" s="773" t="s">
        <v>2056</v>
      </c>
      <c r="E58" s="3">
        <v>57</v>
      </c>
      <c r="G58" s="615" t="e">
        <f>VLOOKUP(D58,#REF!,2,FALSE)</f>
        <v>#REF!</v>
      </c>
    </row>
    <row r="59" spans="1:7" x14ac:dyDescent="0.25">
      <c r="A59" s="3">
        <v>58</v>
      </c>
      <c r="D59" s="773" t="s">
        <v>2101</v>
      </c>
      <c r="E59" s="3">
        <v>58</v>
      </c>
      <c r="G59" s="615" t="e">
        <f>VLOOKUP(D59,#REF!,2,FALSE)</f>
        <v>#REF!</v>
      </c>
    </row>
    <row r="60" spans="1:7" x14ac:dyDescent="0.25">
      <c r="A60" s="3">
        <v>59</v>
      </c>
      <c r="D60" s="773" t="s">
        <v>2102</v>
      </c>
      <c r="E60" s="3">
        <v>59</v>
      </c>
      <c r="G60" s="615" t="e">
        <f>VLOOKUP(D60,#REF!,2,FALSE)</f>
        <v>#REF!</v>
      </c>
    </row>
    <row r="61" spans="1:7" x14ac:dyDescent="0.25">
      <c r="A61" s="3">
        <v>60</v>
      </c>
      <c r="D61" s="773" t="s">
        <v>2103</v>
      </c>
      <c r="E61" s="3">
        <v>60</v>
      </c>
      <c r="G61" s="615" t="e">
        <f>VLOOKUP(D61,#REF!,2,FALSE)</f>
        <v>#REF!</v>
      </c>
    </row>
    <row r="62" spans="1:7" x14ac:dyDescent="0.25">
      <c r="A62" s="3">
        <v>61</v>
      </c>
      <c r="D62" s="773" t="s">
        <v>2104</v>
      </c>
      <c r="E62" s="3">
        <v>61</v>
      </c>
      <c r="G62" s="615" t="e">
        <f>VLOOKUP(D62,#REF!,2,FALSE)</f>
        <v>#REF!</v>
      </c>
    </row>
    <row r="63" spans="1:7" x14ac:dyDescent="0.25">
      <c r="A63" s="3">
        <v>62</v>
      </c>
      <c r="D63" s="773" t="s">
        <v>2106</v>
      </c>
      <c r="E63" s="3">
        <v>62</v>
      </c>
      <c r="G63" s="615" t="e">
        <f>VLOOKUP(D63,#REF!,2,FALSE)</f>
        <v>#REF!</v>
      </c>
    </row>
    <row r="64" spans="1:7" x14ac:dyDescent="0.25">
      <c r="A64" s="3">
        <v>63</v>
      </c>
      <c r="D64" s="773" t="s">
        <v>2107</v>
      </c>
      <c r="E64" s="3">
        <v>63</v>
      </c>
      <c r="G64" s="615" t="e">
        <f>VLOOKUP(D64,#REF!,2,FALSE)</f>
        <v>#REF!</v>
      </c>
    </row>
    <row r="65" spans="1:7" x14ac:dyDescent="0.25">
      <c r="A65" s="3">
        <v>64</v>
      </c>
      <c r="D65" s="773" t="s">
        <v>2108</v>
      </c>
      <c r="E65" s="3">
        <v>64</v>
      </c>
      <c r="G65" s="615" t="e">
        <f>VLOOKUP(D65,#REF!,2,FALSE)</f>
        <v>#REF!</v>
      </c>
    </row>
    <row r="66" spans="1:7" ht="16.5" thickBot="1" x14ac:dyDescent="0.3">
      <c r="A66" s="3">
        <v>65</v>
      </c>
      <c r="D66" s="773" t="s">
        <v>2109</v>
      </c>
      <c r="E66" s="3">
        <v>65</v>
      </c>
      <c r="G66" s="615" t="e">
        <f>VLOOKUP(D66,#REF!,2,FALSE)</f>
        <v>#REF!</v>
      </c>
    </row>
    <row r="67" spans="1:7" x14ac:dyDescent="0.25">
      <c r="A67" s="3">
        <v>66</v>
      </c>
      <c r="D67" s="815" t="s">
        <v>2110</v>
      </c>
      <c r="E67" s="3">
        <v>66</v>
      </c>
      <c r="G67" s="615" t="e">
        <f>VLOOKUP(D67,#REF!,2,FALSE)</f>
        <v>#REF!</v>
      </c>
    </row>
    <row r="68" spans="1:7" x14ac:dyDescent="0.25">
      <c r="A68" s="3">
        <v>67</v>
      </c>
      <c r="D68" s="773" t="s">
        <v>2111</v>
      </c>
      <c r="E68" s="3">
        <v>67</v>
      </c>
      <c r="G68" s="615" t="e">
        <f>VLOOKUP(D68,#REF!,2,FALSE)</f>
        <v>#REF!</v>
      </c>
    </row>
    <row r="69" spans="1:7" x14ac:dyDescent="0.25">
      <c r="A69" s="3">
        <v>68</v>
      </c>
      <c r="D69" s="773" t="s">
        <v>2112</v>
      </c>
      <c r="E69" s="3">
        <v>68</v>
      </c>
      <c r="G69" s="615" t="e">
        <f>VLOOKUP(D69,#REF!,2,FALSE)</f>
        <v>#REF!</v>
      </c>
    </row>
    <row r="70" spans="1:7" x14ac:dyDescent="0.25">
      <c r="A70" s="3">
        <v>69</v>
      </c>
      <c r="D70" s="773" t="s">
        <v>2113</v>
      </c>
      <c r="E70" s="3">
        <v>69</v>
      </c>
      <c r="G70" s="615" t="e">
        <f>VLOOKUP(D70,#REF!,2,FALSE)</f>
        <v>#REF!</v>
      </c>
    </row>
    <row r="71" spans="1:7" x14ac:dyDescent="0.25">
      <c r="A71" s="3">
        <v>70</v>
      </c>
      <c r="D71" s="773" t="s">
        <v>2114</v>
      </c>
      <c r="E71" s="3">
        <v>70</v>
      </c>
      <c r="G71" s="615" t="e">
        <f>VLOOKUP(D71,#REF!,2,FALSE)</f>
        <v>#REF!</v>
      </c>
    </row>
    <row r="72" spans="1:7" x14ac:dyDescent="0.25">
      <c r="A72" s="3">
        <v>71</v>
      </c>
      <c r="D72" s="773" t="s">
        <v>2105</v>
      </c>
      <c r="E72" s="3">
        <v>71</v>
      </c>
      <c r="G72" s="615" t="e">
        <f>VLOOKUP(D72,#REF!,2,FALSE)</f>
        <v>#REF!</v>
      </c>
    </row>
    <row r="73" spans="1:7" x14ac:dyDescent="0.25">
      <c r="A73" s="3">
        <v>72</v>
      </c>
      <c r="D73" s="773" t="s">
        <v>2115</v>
      </c>
      <c r="E73" s="3">
        <v>72</v>
      </c>
      <c r="G73" s="615" t="e">
        <f>VLOOKUP(D73,#REF!,2,FALSE)</f>
        <v>#REF!</v>
      </c>
    </row>
    <row r="74" spans="1:7" x14ac:dyDescent="0.25">
      <c r="A74" s="3">
        <v>73</v>
      </c>
      <c r="D74" s="770" t="s">
        <v>2116</v>
      </c>
      <c r="E74" s="3">
        <v>73</v>
      </c>
      <c r="G74" s="615" t="e">
        <f>VLOOKUP(D74,#REF!,2,FALSE)</f>
        <v>#REF!</v>
      </c>
    </row>
    <row r="75" spans="1:7" x14ac:dyDescent="0.25">
      <c r="A75" s="3">
        <v>74</v>
      </c>
      <c r="D75" s="770" t="s">
        <v>2117</v>
      </c>
      <c r="E75" s="3">
        <v>74</v>
      </c>
      <c r="G75" s="615" t="e">
        <f>VLOOKUP(D75,#REF!,2,FALSE)</f>
        <v>#REF!</v>
      </c>
    </row>
    <row r="76" spans="1:7" x14ac:dyDescent="0.25">
      <c r="A76" s="3">
        <v>75</v>
      </c>
      <c r="D76" s="770" t="s">
        <v>2127</v>
      </c>
      <c r="E76" s="3">
        <v>75</v>
      </c>
      <c r="G76" s="615" t="e">
        <f>VLOOKUP(D76,#REF!,2,FALSE)</f>
        <v>#REF!</v>
      </c>
    </row>
    <row r="77" spans="1:7" x14ac:dyDescent="0.25">
      <c r="A77" s="3">
        <v>76</v>
      </c>
      <c r="D77" s="770" t="s">
        <v>2097</v>
      </c>
      <c r="E77" s="3">
        <v>76</v>
      </c>
      <c r="G77" s="615" t="e">
        <f>VLOOKUP(D77,#REF!,2,FALSE)</f>
        <v>#REF!</v>
      </c>
    </row>
    <row r="78" spans="1:7" x14ac:dyDescent="0.25">
      <c r="A78" s="3">
        <v>77</v>
      </c>
      <c r="D78" s="770" t="s">
        <v>2098</v>
      </c>
      <c r="E78" s="3">
        <v>77</v>
      </c>
      <c r="G78" s="615" t="e">
        <f>VLOOKUP(D78,#REF!,2,FALSE)</f>
        <v>#REF!</v>
      </c>
    </row>
    <row r="79" spans="1:7" x14ac:dyDescent="0.25">
      <c r="A79" s="3">
        <v>78</v>
      </c>
      <c r="D79" s="770" t="s">
        <v>2099</v>
      </c>
      <c r="E79" s="3">
        <v>78</v>
      </c>
      <c r="G79" s="615" t="e">
        <f>VLOOKUP(D79,#REF!,2,FALSE)</f>
        <v>#REF!</v>
      </c>
    </row>
    <row r="80" spans="1:7" ht="16.5" thickBot="1" x14ac:dyDescent="0.3">
      <c r="A80" s="3">
        <v>79</v>
      </c>
      <c r="D80" s="124" t="s">
        <v>2100</v>
      </c>
      <c r="E80" s="3">
        <v>79</v>
      </c>
      <c r="G80" s="615" t="e">
        <f>VLOOKUP(D80,#REF!,2,FALSE)</f>
        <v>#REF!</v>
      </c>
    </row>
    <row r="81" spans="1:7" x14ac:dyDescent="0.25">
      <c r="A81" s="3">
        <v>80</v>
      </c>
      <c r="D81" s="772" t="s">
        <v>2064</v>
      </c>
      <c r="E81" s="3">
        <v>80</v>
      </c>
      <c r="G81" s="615" t="e">
        <f>VLOOKUP(D81,#REF!,2,FALSE)</f>
        <v>#REF!</v>
      </c>
    </row>
    <row r="82" spans="1:7" x14ac:dyDescent="0.25">
      <c r="A82" s="3">
        <v>81</v>
      </c>
      <c r="D82" s="770" t="s">
        <v>2074</v>
      </c>
      <c r="E82" s="3">
        <v>81</v>
      </c>
      <c r="G82" s="615" t="e">
        <f>VLOOKUP(D82,#REF!,2,FALSE)</f>
        <v>#REF!</v>
      </c>
    </row>
    <row r="83" spans="1:7" x14ac:dyDescent="0.25">
      <c r="A83" s="3">
        <v>82</v>
      </c>
      <c r="D83" s="770" t="s">
        <v>2065</v>
      </c>
      <c r="E83" s="3">
        <v>82</v>
      </c>
      <c r="G83" s="615" t="e">
        <f>VLOOKUP(D83,#REF!,2,FALSE)</f>
        <v>#REF!</v>
      </c>
    </row>
    <row r="84" spans="1:7" x14ac:dyDescent="0.25">
      <c r="A84" s="3">
        <v>83</v>
      </c>
      <c r="D84" s="770" t="s">
        <v>2066</v>
      </c>
      <c r="E84" s="3">
        <v>83</v>
      </c>
      <c r="G84" s="615" t="e">
        <f>VLOOKUP(D84,#REF!,2,FALSE)</f>
        <v>#REF!</v>
      </c>
    </row>
    <row r="85" spans="1:7" x14ac:dyDescent="0.25">
      <c r="A85" s="3">
        <v>84</v>
      </c>
      <c r="D85" s="770" t="s">
        <v>2068</v>
      </c>
      <c r="E85" s="3">
        <v>84</v>
      </c>
      <c r="G85" s="615" t="e">
        <f>VLOOKUP(D85,#REF!,2,FALSE)</f>
        <v>#REF!</v>
      </c>
    </row>
    <row r="86" spans="1:7" x14ac:dyDescent="0.25">
      <c r="A86" s="3">
        <v>85</v>
      </c>
      <c r="D86" s="770" t="s">
        <v>2069</v>
      </c>
      <c r="E86" s="3">
        <v>85</v>
      </c>
      <c r="G86" s="615" t="e">
        <f>VLOOKUP(D86,#REF!,2,FALSE)</f>
        <v>#REF!</v>
      </c>
    </row>
    <row r="87" spans="1:7" x14ac:dyDescent="0.25">
      <c r="A87" s="3">
        <v>86</v>
      </c>
      <c r="D87" s="770" t="s">
        <v>2070</v>
      </c>
      <c r="E87" s="3">
        <v>86</v>
      </c>
      <c r="G87" s="615" t="e">
        <f>VLOOKUP(D87,#REF!,2,FALSE)</f>
        <v>#REF!</v>
      </c>
    </row>
    <row r="88" spans="1:7" x14ac:dyDescent="0.25">
      <c r="A88" s="3">
        <v>87</v>
      </c>
      <c r="D88" s="770" t="s">
        <v>2071</v>
      </c>
      <c r="E88" s="3">
        <v>87</v>
      </c>
      <c r="G88" s="615" t="e">
        <f>VLOOKUP(D88,#REF!,2,FALSE)</f>
        <v>#REF!</v>
      </c>
    </row>
    <row r="89" spans="1:7" x14ac:dyDescent="0.25">
      <c r="A89" s="3">
        <v>88</v>
      </c>
      <c r="D89" s="770" t="s">
        <v>2072</v>
      </c>
      <c r="E89" s="3">
        <v>88</v>
      </c>
      <c r="G89" s="615" t="e">
        <f>VLOOKUP(D89,#REF!,2,FALSE)</f>
        <v>#REF!</v>
      </c>
    </row>
    <row r="90" spans="1:7" ht="16.5" thickBot="1" x14ac:dyDescent="0.3">
      <c r="A90" s="3">
        <v>89</v>
      </c>
      <c r="D90" s="773" t="s">
        <v>2073</v>
      </c>
      <c r="E90" s="3">
        <v>89</v>
      </c>
      <c r="G90" s="615" t="e">
        <f>VLOOKUP(D90,#REF!,2,FALSE)</f>
        <v>#REF!</v>
      </c>
    </row>
    <row r="91" spans="1:7" x14ac:dyDescent="0.25">
      <c r="A91" s="3">
        <v>90</v>
      </c>
      <c r="D91" s="815" t="s">
        <v>2075</v>
      </c>
      <c r="E91" s="3">
        <v>90</v>
      </c>
      <c r="G91" s="615" t="e">
        <f>VLOOKUP(D91,#REF!,2,FALSE)</f>
        <v>#REF!</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0" customWidth="1"/>
    <col min="3" max="3" width="55.5" customWidth="1"/>
    <col min="4" max="31" width="12.625" customWidth="1"/>
  </cols>
  <sheetData>
    <row r="1" spans="1:31" ht="32.25" thickBot="1" x14ac:dyDescent="0.3">
      <c r="A1" s="711" t="s">
        <v>2014</v>
      </c>
      <c r="B1" s="643" t="s">
        <v>1918</v>
      </c>
      <c r="C1" s="756" t="s">
        <v>97</v>
      </c>
      <c r="D1" s="757" t="s">
        <v>2046</v>
      </c>
      <c r="E1" s="634" t="s">
        <v>2046</v>
      </c>
      <c r="F1" s="634" t="s">
        <v>2046</v>
      </c>
      <c r="G1" s="634" t="s">
        <v>2046</v>
      </c>
      <c r="H1" s="635" t="s">
        <v>2046</v>
      </c>
      <c r="I1" s="636" t="s">
        <v>2047</v>
      </c>
      <c r="J1" s="637" t="s">
        <v>2047</v>
      </c>
      <c r="K1" s="637" t="s">
        <v>2047</v>
      </c>
      <c r="L1" s="637" t="s">
        <v>2047</v>
      </c>
      <c r="M1" s="638" t="s">
        <v>2047</v>
      </c>
      <c r="N1" s="746" t="s">
        <v>2042</v>
      </c>
      <c r="O1" s="706" t="s">
        <v>2043</v>
      </c>
      <c r="P1" s="758" t="s">
        <v>2043</v>
      </c>
      <c r="Q1" s="758" t="s">
        <v>2043</v>
      </c>
      <c r="R1" s="707" t="s">
        <v>2043</v>
      </c>
      <c r="S1" s="759" t="s">
        <v>2044</v>
      </c>
      <c r="T1" s="708" t="s">
        <v>2044</v>
      </c>
      <c r="U1" s="708" t="s">
        <v>2044</v>
      </c>
      <c r="V1" s="708" t="s">
        <v>2044</v>
      </c>
      <c r="W1" s="708" t="s">
        <v>2044</v>
      </c>
      <c r="X1" s="708" t="s">
        <v>2044</v>
      </c>
      <c r="Y1" s="709" t="s">
        <v>2044</v>
      </c>
      <c r="Z1" s="640" t="s">
        <v>2045</v>
      </c>
      <c r="AA1" s="641" t="s">
        <v>2045</v>
      </c>
      <c r="AB1" s="641" t="s">
        <v>2045</v>
      </c>
      <c r="AC1" s="641" t="s">
        <v>2045</v>
      </c>
      <c r="AD1" s="641" t="s">
        <v>2045</v>
      </c>
      <c r="AE1" s="642" t="s">
        <v>2045</v>
      </c>
    </row>
    <row r="2" spans="1:31" s="12" customFormat="1" ht="31.5" x14ac:dyDescent="0.25">
      <c r="A2" s="172" t="s">
        <v>2019</v>
      </c>
      <c r="B2" s="172" t="s">
        <v>1989</v>
      </c>
      <c r="C2" s="624" t="s">
        <v>345</v>
      </c>
      <c r="D2" s="80" t="s">
        <v>1833</v>
      </c>
      <c r="E2" s="35" t="s">
        <v>1833</v>
      </c>
      <c r="F2" s="35" t="s">
        <v>1833</v>
      </c>
      <c r="G2" s="35" t="s">
        <v>1833</v>
      </c>
      <c r="H2" s="85" t="s">
        <v>1833</v>
      </c>
      <c r="I2" s="83" t="s">
        <v>1833</v>
      </c>
      <c r="J2" s="35" t="s">
        <v>1833</v>
      </c>
      <c r="K2" s="35" t="s">
        <v>1833</v>
      </c>
      <c r="L2" s="35" t="s">
        <v>1833</v>
      </c>
      <c r="M2" s="79" t="s">
        <v>1833</v>
      </c>
      <c r="N2" s="747" t="s">
        <v>1833</v>
      </c>
      <c r="O2" s="760" t="s">
        <v>1146</v>
      </c>
      <c r="P2" s="761" t="s">
        <v>1147</v>
      </c>
      <c r="Q2" s="761" t="s">
        <v>1148</v>
      </c>
      <c r="R2" s="765" t="s">
        <v>1149</v>
      </c>
      <c r="S2" s="50" t="s">
        <v>80</v>
      </c>
      <c r="T2" s="762" t="s">
        <v>80</v>
      </c>
      <c r="U2" s="762" t="s">
        <v>80</v>
      </c>
      <c r="V2" s="762" t="s">
        <v>80</v>
      </c>
      <c r="W2" s="26" t="s">
        <v>80</v>
      </c>
      <c r="X2" s="26" t="s">
        <v>80</v>
      </c>
      <c r="Y2" s="75" t="s">
        <v>80</v>
      </c>
      <c r="Z2" s="631" t="s">
        <v>1833</v>
      </c>
      <c r="AA2" s="621" t="s">
        <v>1833</v>
      </c>
      <c r="AB2" s="621" t="s">
        <v>1833</v>
      </c>
      <c r="AC2" s="621" t="s">
        <v>1833</v>
      </c>
      <c r="AD2" s="621" t="s">
        <v>1833</v>
      </c>
      <c r="AE2" s="622" t="s">
        <v>1833</v>
      </c>
    </row>
    <row r="3" spans="1:31" s="12" customFormat="1" x14ac:dyDescent="0.25">
      <c r="A3" s="157" t="s">
        <v>2019</v>
      </c>
      <c r="B3" s="157" t="s">
        <v>1990</v>
      </c>
      <c r="C3" s="625" t="s">
        <v>1832</v>
      </c>
      <c r="D3" s="81" t="s">
        <v>1833</v>
      </c>
      <c r="E3" s="23" t="s">
        <v>1833</v>
      </c>
      <c r="F3" s="23" t="s">
        <v>1833</v>
      </c>
      <c r="G3" s="23" t="s">
        <v>1833</v>
      </c>
      <c r="H3" s="43" t="s">
        <v>1833</v>
      </c>
      <c r="I3" s="59" t="s">
        <v>1833</v>
      </c>
      <c r="J3" s="23" t="s">
        <v>1833</v>
      </c>
      <c r="K3" s="23" t="s">
        <v>1833</v>
      </c>
      <c r="L3" s="23" t="s">
        <v>1833</v>
      </c>
      <c r="M3" s="76" t="s">
        <v>1833</v>
      </c>
      <c r="N3" s="748" t="s">
        <v>1833</v>
      </c>
      <c r="O3" s="59"/>
      <c r="P3" s="23"/>
      <c r="Q3" s="23"/>
      <c r="R3" s="43"/>
      <c r="S3" s="633" t="s">
        <v>1833</v>
      </c>
      <c r="T3" s="620" t="s">
        <v>1833</v>
      </c>
      <c r="U3" s="620" t="s">
        <v>1833</v>
      </c>
      <c r="V3" s="620" t="s">
        <v>1833</v>
      </c>
      <c r="W3" s="620" t="s">
        <v>1833</v>
      </c>
      <c r="X3" s="620" t="s">
        <v>1833</v>
      </c>
      <c r="Y3" s="744" t="s">
        <v>1833</v>
      </c>
      <c r="Z3" s="81" t="s">
        <v>1833</v>
      </c>
      <c r="AA3" s="620" t="s">
        <v>1833</v>
      </c>
      <c r="AB3" s="620" t="s">
        <v>1833</v>
      </c>
      <c r="AC3" s="620" t="s">
        <v>1833</v>
      </c>
      <c r="AD3" s="529" t="s">
        <v>1833</v>
      </c>
      <c r="AE3" s="617" t="s">
        <v>1833</v>
      </c>
    </row>
    <row r="4" spans="1:31" s="12" customFormat="1" x14ac:dyDescent="0.25">
      <c r="A4" s="157" t="s">
        <v>2019</v>
      </c>
      <c r="B4" s="157" t="s">
        <v>1991</v>
      </c>
      <c r="C4" s="625" t="s">
        <v>346</v>
      </c>
      <c r="D4" s="81" t="s">
        <v>80</v>
      </c>
      <c r="E4" s="23" t="s">
        <v>80</v>
      </c>
      <c r="F4" s="23" t="s">
        <v>80</v>
      </c>
      <c r="G4" s="23" t="s">
        <v>80</v>
      </c>
      <c r="H4" s="43" t="s">
        <v>80</v>
      </c>
      <c r="I4" s="59" t="s">
        <v>80</v>
      </c>
      <c r="J4" s="23" t="s">
        <v>80</v>
      </c>
      <c r="K4" s="23" t="s">
        <v>80</v>
      </c>
      <c r="L4" s="23" t="s">
        <v>80</v>
      </c>
      <c r="M4" s="76" t="s">
        <v>80</v>
      </c>
      <c r="N4" s="748" t="s">
        <v>80</v>
      </c>
      <c r="O4" s="59"/>
      <c r="P4" s="23"/>
      <c r="Q4" s="23"/>
      <c r="R4" s="43"/>
      <c r="S4" s="633" t="s">
        <v>80</v>
      </c>
      <c r="T4" s="23" t="s">
        <v>80</v>
      </c>
      <c r="U4" s="23" t="s">
        <v>80</v>
      </c>
      <c r="V4" s="23" t="s">
        <v>80</v>
      </c>
      <c r="W4" s="23" t="s">
        <v>80</v>
      </c>
      <c r="X4" s="23" t="s">
        <v>80</v>
      </c>
      <c r="Y4" s="76" t="s">
        <v>80</v>
      </c>
      <c r="Z4" s="81" t="s">
        <v>80</v>
      </c>
      <c r="AA4" s="23" t="s">
        <v>80</v>
      </c>
      <c r="AB4" s="23" t="s">
        <v>80</v>
      </c>
      <c r="AC4" s="23" t="s">
        <v>80</v>
      </c>
      <c r="AD4" s="23" t="s">
        <v>80</v>
      </c>
      <c r="AE4" s="76" t="s">
        <v>80</v>
      </c>
    </row>
    <row r="5" spans="1:31" s="12" customFormat="1" x14ac:dyDescent="0.25">
      <c r="A5" s="157" t="s">
        <v>456</v>
      </c>
      <c r="B5" s="157" t="s">
        <v>456</v>
      </c>
      <c r="C5" s="625" t="s">
        <v>1236</v>
      </c>
      <c r="D5" s="547" t="s">
        <v>80</v>
      </c>
      <c r="E5" s="23" t="s">
        <v>80</v>
      </c>
      <c r="F5" s="23" t="s">
        <v>80</v>
      </c>
      <c r="G5" s="23" t="s">
        <v>80</v>
      </c>
      <c r="H5" s="43" t="s">
        <v>80</v>
      </c>
      <c r="I5" s="628" t="s">
        <v>456</v>
      </c>
      <c r="J5" s="23" t="s">
        <v>80</v>
      </c>
      <c r="K5" s="23" t="s">
        <v>80</v>
      </c>
      <c r="L5" s="23" t="s">
        <v>80</v>
      </c>
      <c r="M5" s="76" t="s">
        <v>80</v>
      </c>
      <c r="N5" s="748" t="s">
        <v>80</v>
      </c>
      <c r="O5" s="59"/>
      <c r="P5" s="23"/>
      <c r="Q5" s="23"/>
      <c r="R5" s="43"/>
      <c r="S5" s="633" t="s">
        <v>80</v>
      </c>
      <c r="T5" s="23" t="s">
        <v>80</v>
      </c>
      <c r="U5" s="23" t="s">
        <v>80</v>
      </c>
      <c r="V5" s="23" t="s">
        <v>80</v>
      </c>
      <c r="W5" s="23" t="s">
        <v>80</v>
      </c>
      <c r="X5" s="23" t="s">
        <v>80</v>
      </c>
      <c r="Y5" s="76" t="s">
        <v>80</v>
      </c>
      <c r="Z5" s="81" t="s">
        <v>80</v>
      </c>
      <c r="AA5" s="23" t="s">
        <v>464</v>
      </c>
      <c r="AB5" s="23" t="s">
        <v>80</v>
      </c>
      <c r="AC5" s="23" t="s">
        <v>80</v>
      </c>
      <c r="AD5" s="23" t="s">
        <v>80</v>
      </c>
      <c r="AE5" s="76" t="s">
        <v>80</v>
      </c>
    </row>
    <row r="6" spans="1:31" s="12" customFormat="1" x14ac:dyDescent="0.25">
      <c r="A6" s="157" t="s">
        <v>1919</v>
      </c>
      <c r="B6" s="157" t="s">
        <v>2015</v>
      </c>
      <c r="C6" s="625" t="s">
        <v>2022</v>
      </c>
      <c r="D6" s="546" t="s">
        <v>115</v>
      </c>
      <c r="E6" s="25" t="s">
        <v>109</v>
      </c>
      <c r="F6" s="25" t="s">
        <v>110</v>
      </c>
      <c r="G6" s="25" t="s">
        <v>382</v>
      </c>
      <c r="H6" s="41" t="s">
        <v>395</v>
      </c>
      <c r="I6" s="564" t="s">
        <v>1034</v>
      </c>
      <c r="J6" s="25" t="s">
        <v>394</v>
      </c>
      <c r="K6" s="25" t="s">
        <v>396</v>
      </c>
      <c r="L6" s="25" t="s">
        <v>1287</v>
      </c>
      <c r="M6" s="629" t="s">
        <v>397</v>
      </c>
      <c r="N6" s="749" t="s">
        <v>80</v>
      </c>
      <c r="O6" s="633" t="s">
        <v>1113</v>
      </c>
      <c r="P6" s="23" t="s">
        <v>1091</v>
      </c>
      <c r="Q6" s="25"/>
      <c r="R6" s="41"/>
      <c r="S6" s="59" t="s">
        <v>1130</v>
      </c>
      <c r="T6" s="23" t="s">
        <v>1131</v>
      </c>
      <c r="U6" s="23" t="s">
        <v>1069</v>
      </c>
      <c r="V6" s="23" t="s">
        <v>1071</v>
      </c>
      <c r="W6" s="23" t="s">
        <v>1073</v>
      </c>
      <c r="X6" s="23" t="s">
        <v>1107</v>
      </c>
      <c r="Y6" s="76" t="s">
        <v>1108</v>
      </c>
      <c r="Z6" s="81" t="s">
        <v>159</v>
      </c>
      <c r="AA6" s="23" t="s">
        <v>1076</v>
      </c>
      <c r="AB6" s="23" t="s">
        <v>1223</v>
      </c>
      <c r="AC6" s="23" t="s">
        <v>1224</v>
      </c>
      <c r="AD6" s="23" t="s">
        <v>1216</v>
      </c>
      <c r="AE6" s="76" t="s">
        <v>1217</v>
      </c>
    </row>
    <row r="7" spans="1:31" s="12" customFormat="1" x14ac:dyDescent="0.25">
      <c r="A7" s="157" t="s">
        <v>1919</v>
      </c>
      <c r="B7" s="157" t="s">
        <v>2016</v>
      </c>
      <c r="C7" s="625" t="s">
        <v>2023</v>
      </c>
      <c r="D7" s="546" t="s">
        <v>115</v>
      </c>
      <c r="E7" s="25" t="s">
        <v>109</v>
      </c>
      <c r="F7" s="25" t="s">
        <v>110</v>
      </c>
      <c r="G7" s="25" t="s">
        <v>382</v>
      </c>
      <c r="H7" s="41" t="s">
        <v>395</v>
      </c>
      <c r="I7" s="564" t="s">
        <v>1034</v>
      </c>
      <c r="J7" s="25" t="s">
        <v>394</v>
      </c>
      <c r="K7" s="25" t="s">
        <v>396</v>
      </c>
      <c r="L7" s="25" t="s">
        <v>1287</v>
      </c>
      <c r="M7" s="629" t="s">
        <v>397</v>
      </c>
      <c r="N7" s="749" t="s">
        <v>80</v>
      </c>
      <c r="O7" s="633" t="s">
        <v>1113</v>
      </c>
      <c r="P7" s="23" t="s">
        <v>1091</v>
      </c>
      <c r="Q7" s="25"/>
      <c r="R7" s="41"/>
      <c r="S7" s="59" t="s">
        <v>1130</v>
      </c>
      <c r="T7" s="23" t="s">
        <v>1131</v>
      </c>
      <c r="U7" s="23" t="s">
        <v>1069</v>
      </c>
      <c r="V7" s="23" t="s">
        <v>1071</v>
      </c>
      <c r="W7" s="23" t="s">
        <v>1073</v>
      </c>
      <c r="X7" s="23" t="s">
        <v>1107</v>
      </c>
      <c r="Y7" s="76" t="s">
        <v>1108</v>
      </c>
      <c r="Z7" s="81" t="s">
        <v>159</v>
      </c>
      <c r="AA7" s="23" t="s">
        <v>1076</v>
      </c>
      <c r="AB7" s="23" t="s">
        <v>1223</v>
      </c>
      <c r="AC7" s="23" t="s">
        <v>1224</v>
      </c>
      <c r="AD7" s="23" t="s">
        <v>1216</v>
      </c>
      <c r="AE7" s="76" t="s">
        <v>1217</v>
      </c>
    </row>
    <row r="8" spans="1:31" s="12" customFormat="1" ht="63" x14ac:dyDescent="0.25">
      <c r="A8" s="157" t="s">
        <v>1920</v>
      </c>
      <c r="B8" s="157" t="s">
        <v>1994</v>
      </c>
      <c r="C8" s="625" t="s">
        <v>104</v>
      </c>
      <c r="D8" s="81"/>
      <c r="E8" s="23"/>
      <c r="F8" s="23" t="s">
        <v>80</v>
      </c>
      <c r="G8" s="23" t="s">
        <v>80</v>
      </c>
      <c r="H8" s="43" t="s">
        <v>80</v>
      </c>
      <c r="I8" s="59" t="s">
        <v>80</v>
      </c>
      <c r="J8" s="23" t="s">
        <v>80</v>
      </c>
      <c r="K8" s="23" t="s">
        <v>80</v>
      </c>
      <c r="L8" s="23" t="s">
        <v>80</v>
      </c>
      <c r="M8" s="76" t="s">
        <v>80</v>
      </c>
      <c r="N8" s="748" t="s">
        <v>80</v>
      </c>
      <c r="O8" s="633" t="s">
        <v>155</v>
      </c>
      <c r="P8" s="23"/>
      <c r="Q8" s="23"/>
      <c r="R8" s="43"/>
      <c r="S8" s="59" t="s">
        <v>1132</v>
      </c>
      <c r="T8" s="23" t="s">
        <v>1100</v>
      </c>
      <c r="U8" s="23" t="s">
        <v>1133</v>
      </c>
      <c r="V8" s="23" t="s">
        <v>1134</v>
      </c>
      <c r="W8" s="745"/>
      <c r="X8" s="23" t="s">
        <v>80</v>
      </c>
      <c r="Y8" s="76" t="s">
        <v>80</v>
      </c>
      <c r="Z8" s="81" t="s">
        <v>1077</v>
      </c>
      <c r="AA8" s="23" t="s">
        <v>1078</v>
      </c>
      <c r="AB8" s="23" t="s">
        <v>1079</v>
      </c>
      <c r="AC8" s="23" t="s">
        <v>1222</v>
      </c>
      <c r="AD8" s="23" t="s">
        <v>80</v>
      </c>
      <c r="AE8" s="76" t="s">
        <v>80</v>
      </c>
    </row>
    <row r="9" spans="1:31" s="12" customFormat="1" x14ac:dyDescent="0.25">
      <c r="A9" s="157" t="s">
        <v>1920</v>
      </c>
      <c r="B9" s="157" t="s">
        <v>1995</v>
      </c>
      <c r="C9" s="625" t="s">
        <v>2002</v>
      </c>
      <c r="D9" s="81"/>
      <c r="E9" s="23"/>
      <c r="F9" s="23" t="s">
        <v>80</v>
      </c>
      <c r="G9" s="23" t="s">
        <v>80</v>
      </c>
      <c r="H9" s="43" t="s">
        <v>80</v>
      </c>
      <c r="I9" s="59" t="s">
        <v>1035</v>
      </c>
      <c r="J9" s="23" t="s">
        <v>1036</v>
      </c>
      <c r="K9" s="23" t="s">
        <v>80</v>
      </c>
      <c r="L9" s="23" t="s">
        <v>80</v>
      </c>
      <c r="M9" s="76" t="s">
        <v>80</v>
      </c>
      <c r="N9" s="748" t="s">
        <v>80</v>
      </c>
      <c r="O9" s="633" t="s">
        <v>155</v>
      </c>
      <c r="P9" s="23"/>
      <c r="Q9" s="23"/>
      <c r="R9" s="43"/>
      <c r="S9" s="59" t="s">
        <v>1132</v>
      </c>
      <c r="T9" s="23" t="s">
        <v>1100</v>
      </c>
      <c r="U9" s="23" t="s">
        <v>1133</v>
      </c>
      <c r="V9" s="23" t="s">
        <v>1134</v>
      </c>
      <c r="W9" s="745"/>
      <c r="X9" s="23" t="s">
        <v>80</v>
      </c>
      <c r="Y9" s="76" t="s">
        <v>80</v>
      </c>
      <c r="Z9" s="81" t="s">
        <v>1077</v>
      </c>
      <c r="AA9" s="23" t="s">
        <v>1078</v>
      </c>
      <c r="AB9" s="23" t="s">
        <v>1079</v>
      </c>
      <c r="AC9" s="23" t="s">
        <v>1222</v>
      </c>
      <c r="AD9" s="23" t="s">
        <v>80</v>
      </c>
      <c r="AE9" s="76" t="s">
        <v>80</v>
      </c>
    </row>
    <row r="10" spans="1:31" s="12" customFormat="1" x14ac:dyDescent="0.25">
      <c r="A10" s="157" t="s">
        <v>1921</v>
      </c>
      <c r="B10" s="157" t="s">
        <v>1921</v>
      </c>
      <c r="C10" s="625" t="s">
        <v>2003</v>
      </c>
      <c r="D10" s="81"/>
      <c r="E10" s="23"/>
      <c r="F10" s="23" t="s">
        <v>80</v>
      </c>
      <c r="G10" s="23" t="s">
        <v>80</v>
      </c>
      <c r="H10" s="43" t="s">
        <v>80</v>
      </c>
      <c r="I10" s="59" t="s">
        <v>1037</v>
      </c>
      <c r="J10" s="23" t="s">
        <v>1038</v>
      </c>
      <c r="K10" s="23" t="s">
        <v>80</v>
      </c>
      <c r="L10" s="23" t="s">
        <v>80</v>
      </c>
      <c r="M10" s="76" t="s">
        <v>80</v>
      </c>
      <c r="N10" s="748" t="s">
        <v>80</v>
      </c>
      <c r="O10" s="59"/>
      <c r="P10" s="23"/>
      <c r="Q10" s="23"/>
      <c r="R10" s="43"/>
      <c r="S10" s="633" t="s">
        <v>1140</v>
      </c>
      <c r="T10" s="620" t="s">
        <v>1134</v>
      </c>
      <c r="U10" s="23" t="s">
        <v>80</v>
      </c>
      <c r="V10" s="23" t="s">
        <v>80</v>
      </c>
      <c r="W10" s="23" t="s">
        <v>80</v>
      </c>
      <c r="X10" s="23" t="s">
        <v>80</v>
      </c>
      <c r="Y10" s="76" t="s">
        <v>80</v>
      </c>
      <c r="Z10" s="81" t="s">
        <v>1078</v>
      </c>
      <c r="AA10" s="23" t="s">
        <v>80</v>
      </c>
      <c r="AB10" s="23" t="s">
        <v>80</v>
      </c>
      <c r="AC10" s="23" t="s">
        <v>80</v>
      </c>
      <c r="AD10" s="23" t="s">
        <v>80</v>
      </c>
      <c r="AE10" s="76" t="s">
        <v>80</v>
      </c>
    </row>
    <row r="11" spans="1:31" s="12" customFormat="1" x14ac:dyDescent="0.25">
      <c r="A11" s="157" t="s">
        <v>1922</v>
      </c>
      <c r="B11" s="157" t="s">
        <v>2020</v>
      </c>
      <c r="C11" s="625" t="s">
        <v>2004</v>
      </c>
      <c r="D11" s="81" t="s">
        <v>80</v>
      </c>
      <c r="E11" s="23" t="s">
        <v>80</v>
      </c>
      <c r="F11" s="23" t="s">
        <v>80</v>
      </c>
      <c r="G11" s="23" t="s">
        <v>80</v>
      </c>
      <c r="H11" s="43" t="s">
        <v>80</v>
      </c>
      <c r="I11" s="59" t="s">
        <v>1039</v>
      </c>
      <c r="J11" s="23" t="s">
        <v>1041</v>
      </c>
      <c r="K11" s="23" t="s">
        <v>1042</v>
      </c>
      <c r="L11" s="23" t="s">
        <v>997</v>
      </c>
      <c r="M11" s="76" t="s">
        <v>1043</v>
      </c>
      <c r="N11" s="748" t="s">
        <v>80</v>
      </c>
      <c r="O11" s="59" t="s">
        <v>1114</v>
      </c>
      <c r="P11" s="23" t="s">
        <v>1115</v>
      </c>
      <c r="Q11" s="23" t="s">
        <v>1116</v>
      </c>
      <c r="R11" s="43"/>
      <c r="S11" s="633" t="s">
        <v>1135</v>
      </c>
      <c r="T11" s="23" t="s">
        <v>1136</v>
      </c>
      <c r="U11" s="23" t="s">
        <v>1137</v>
      </c>
      <c r="V11" s="745"/>
      <c r="W11" s="745"/>
      <c r="X11" s="745"/>
      <c r="Y11" s="76" t="s">
        <v>80</v>
      </c>
      <c r="Z11" s="81" t="s">
        <v>1103</v>
      </c>
      <c r="AA11" s="23" t="s">
        <v>1104</v>
      </c>
      <c r="AB11" s="23" t="s">
        <v>80</v>
      </c>
      <c r="AC11" s="23" t="s">
        <v>80</v>
      </c>
      <c r="AD11" s="23" t="s">
        <v>80</v>
      </c>
      <c r="AE11" s="76" t="s">
        <v>80</v>
      </c>
    </row>
    <row r="12" spans="1:31" s="12" customFormat="1" x14ac:dyDescent="0.25">
      <c r="A12" s="157" t="s">
        <v>1922</v>
      </c>
      <c r="B12" s="157" t="s">
        <v>2021</v>
      </c>
      <c r="C12" s="625" t="s">
        <v>2024</v>
      </c>
      <c r="D12" s="81" t="s">
        <v>80</v>
      </c>
      <c r="E12" s="23" t="s">
        <v>80</v>
      </c>
      <c r="F12" s="23" t="s">
        <v>80</v>
      </c>
      <c r="G12" s="23" t="s">
        <v>80</v>
      </c>
      <c r="H12" s="43" t="s">
        <v>80</v>
      </c>
      <c r="I12" s="59" t="s">
        <v>1039</v>
      </c>
      <c r="J12" s="23" t="s">
        <v>1041</v>
      </c>
      <c r="K12" s="23" t="s">
        <v>1042</v>
      </c>
      <c r="L12" s="23" t="s">
        <v>997</v>
      </c>
      <c r="M12" s="76" t="s">
        <v>1043</v>
      </c>
      <c r="N12" s="748" t="s">
        <v>80</v>
      </c>
      <c r="O12" s="59" t="s">
        <v>1114</v>
      </c>
      <c r="P12" s="23" t="s">
        <v>1115</v>
      </c>
      <c r="Q12" s="23" t="s">
        <v>1116</v>
      </c>
      <c r="R12" s="43"/>
      <c r="S12" s="633" t="s">
        <v>1135</v>
      </c>
      <c r="T12" s="23" t="s">
        <v>1136</v>
      </c>
      <c r="U12" s="23" t="s">
        <v>1137</v>
      </c>
      <c r="V12" s="745"/>
      <c r="W12" s="745"/>
      <c r="X12" s="745"/>
      <c r="Y12" s="76" t="s">
        <v>80</v>
      </c>
      <c r="Z12" s="81" t="s">
        <v>1103</v>
      </c>
      <c r="AA12" s="23" t="s">
        <v>1104</v>
      </c>
      <c r="AB12" s="23" t="s">
        <v>80</v>
      </c>
      <c r="AC12" s="23" t="s">
        <v>80</v>
      </c>
      <c r="AD12" s="23" t="s">
        <v>80</v>
      </c>
      <c r="AE12" s="76" t="s">
        <v>80</v>
      </c>
    </row>
    <row r="13" spans="1:31" s="12" customFormat="1" ht="31.5" x14ac:dyDescent="0.25">
      <c r="A13" s="157" t="s">
        <v>1997</v>
      </c>
      <c r="B13" s="157" t="s">
        <v>1997</v>
      </c>
      <c r="C13" s="625" t="s">
        <v>548</v>
      </c>
      <c r="D13" s="81" t="s">
        <v>80</v>
      </c>
      <c r="E13" s="23" t="s">
        <v>80</v>
      </c>
      <c r="F13" s="23" t="s">
        <v>80</v>
      </c>
      <c r="G13" s="23" t="s">
        <v>80</v>
      </c>
      <c r="H13" s="43" t="s">
        <v>80</v>
      </c>
      <c r="I13" s="59" t="s">
        <v>80</v>
      </c>
      <c r="J13" s="23" t="s">
        <v>80</v>
      </c>
      <c r="K13" s="23" t="s">
        <v>80</v>
      </c>
      <c r="L13" s="23" t="s">
        <v>80</v>
      </c>
      <c r="M13" s="76" t="s">
        <v>80</v>
      </c>
      <c r="N13" s="750" t="s">
        <v>1254</v>
      </c>
      <c r="O13" s="628"/>
      <c r="P13" s="745"/>
      <c r="Q13" s="529"/>
      <c r="R13" s="550"/>
      <c r="S13" s="633" t="s">
        <v>1142</v>
      </c>
      <c r="T13" s="745"/>
      <c r="U13" s="23" t="s">
        <v>80</v>
      </c>
      <c r="V13" s="23" t="s">
        <v>80</v>
      </c>
      <c r="W13" s="23" t="s">
        <v>80</v>
      </c>
      <c r="X13" s="23" t="s">
        <v>80</v>
      </c>
      <c r="Y13" s="76" t="s">
        <v>80</v>
      </c>
      <c r="Z13" s="547" t="s">
        <v>1213</v>
      </c>
      <c r="AA13" s="23" t="s">
        <v>80</v>
      </c>
      <c r="AB13" s="23" t="s">
        <v>80</v>
      </c>
      <c r="AC13" s="23" t="s">
        <v>80</v>
      </c>
      <c r="AD13" s="23" t="s">
        <v>80</v>
      </c>
      <c r="AE13" s="76" t="s">
        <v>80</v>
      </c>
    </row>
    <row r="14" spans="1:31" s="12" customFormat="1" ht="31.5" x14ac:dyDescent="0.25">
      <c r="A14" s="157" t="s">
        <v>1238</v>
      </c>
      <c r="B14" s="157" t="s">
        <v>1238</v>
      </c>
      <c r="C14" s="626" t="s">
        <v>1239</v>
      </c>
      <c r="D14" s="81" t="s">
        <v>80</v>
      </c>
      <c r="E14" s="23" t="s">
        <v>80</v>
      </c>
      <c r="F14" s="23" t="s">
        <v>80</v>
      </c>
      <c r="G14" s="23" t="s">
        <v>80</v>
      </c>
      <c r="H14" s="43" t="s">
        <v>80</v>
      </c>
      <c r="I14" s="59" t="s">
        <v>80</v>
      </c>
      <c r="J14" s="23" t="s">
        <v>80</v>
      </c>
      <c r="K14" s="23" t="s">
        <v>80</v>
      </c>
      <c r="L14" s="23" t="s">
        <v>80</v>
      </c>
      <c r="M14" s="76" t="s">
        <v>80</v>
      </c>
      <c r="N14" s="748" t="s">
        <v>80</v>
      </c>
      <c r="O14" s="633" t="s">
        <v>1171</v>
      </c>
      <c r="P14" s="745"/>
      <c r="Q14" s="620"/>
      <c r="R14" s="563"/>
      <c r="S14" s="633" t="s">
        <v>1192</v>
      </c>
      <c r="T14" s="23" t="s">
        <v>1191</v>
      </c>
      <c r="U14" s="745"/>
      <c r="V14" s="23" t="s">
        <v>80</v>
      </c>
      <c r="W14" s="23" t="s">
        <v>80</v>
      </c>
      <c r="X14" s="23" t="s">
        <v>80</v>
      </c>
      <c r="Y14" s="76" t="s">
        <v>80</v>
      </c>
      <c r="Z14" s="81" t="s">
        <v>80</v>
      </c>
      <c r="AA14" s="23" t="s">
        <v>80</v>
      </c>
      <c r="AB14" s="23" t="s">
        <v>80</v>
      </c>
      <c r="AC14" s="23" t="s">
        <v>80</v>
      </c>
      <c r="AD14" s="23" t="s">
        <v>80</v>
      </c>
      <c r="AE14" s="76" t="s">
        <v>80</v>
      </c>
    </row>
    <row r="15" spans="1:31" s="12" customFormat="1" x14ac:dyDescent="0.25">
      <c r="A15" s="644" t="s">
        <v>1998</v>
      </c>
      <c r="B15" s="644" t="s">
        <v>1998</v>
      </c>
      <c r="C15" s="626" t="s">
        <v>1974</v>
      </c>
      <c r="D15" s="547" t="s">
        <v>80</v>
      </c>
      <c r="E15" s="529" t="s">
        <v>80</v>
      </c>
      <c r="F15" s="529" t="s">
        <v>80</v>
      </c>
      <c r="G15" s="529" t="s">
        <v>80</v>
      </c>
      <c r="H15" s="550" t="s">
        <v>80</v>
      </c>
      <c r="I15" s="628" t="s">
        <v>117</v>
      </c>
      <c r="J15" s="529" t="s">
        <v>80</v>
      </c>
      <c r="K15" s="529" t="s">
        <v>80</v>
      </c>
      <c r="L15" s="529" t="s">
        <v>80</v>
      </c>
      <c r="M15" s="617" t="s">
        <v>80</v>
      </c>
      <c r="N15" s="750" t="s">
        <v>80</v>
      </c>
      <c r="O15" s="59" t="s">
        <v>152</v>
      </c>
      <c r="P15" s="745"/>
      <c r="Q15" s="529"/>
      <c r="R15" s="550"/>
      <c r="S15" s="633" t="s">
        <v>1088</v>
      </c>
      <c r="T15" s="23" t="s">
        <v>1089</v>
      </c>
      <c r="U15" s="745"/>
      <c r="V15" s="529" t="s">
        <v>80</v>
      </c>
      <c r="W15" s="529" t="s">
        <v>80</v>
      </c>
      <c r="X15" s="529" t="s">
        <v>80</v>
      </c>
      <c r="Y15" s="617" t="s">
        <v>80</v>
      </c>
      <c r="Z15" s="81" t="s">
        <v>1225</v>
      </c>
      <c r="AA15" s="529" t="s">
        <v>80</v>
      </c>
      <c r="AB15" s="529" t="s">
        <v>80</v>
      </c>
      <c r="AC15" s="23" t="s">
        <v>80</v>
      </c>
      <c r="AD15" s="23" t="s">
        <v>80</v>
      </c>
      <c r="AE15" s="76" t="s">
        <v>80</v>
      </c>
    </row>
    <row r="16" spans="1:31" s="12" customFormat="1" ht="31.5" x14ac:dyDescent="0.25">
      <c r="A16" s="157" t="s">
        <v>2039</v>
      </c>
      <c r="B16" s="157" t="s">
        <v>2039</v>
      </c>
      <c r="C16" s="626" t="s">
        <v>380</v>
      </c>
      <c r="D16" s="547" t="s">
        <v>80</v>
      </c>
      <c r="E16" s="529" t="s">
        <v>80</v>
      </c>
      <c r="F16" s="529" t="s">
        <v>80</v>
      </c>
      <c r="G16" s="529" t="s">
        <v>80</v>
      </c>
      <c r="H16" s="550" t="s">
        <v>80</v>
      </c>
      <c r="I16" s="628" t="s">
        <v>80</v>
      </c>
      <c r="J16" s="529" t="s">
        <v>80</v>
      </c>
      <c r="K16" s="529" t="s">
        <v>80</v>
      </c>
      <c r="L16" s="529" t="s">
        <v>80</v>
      </c>
      <c r="M16" s="617" t="s">
        <v>80</v>
      </c>
      <c r="N16" s="750" t="s">
        <v>80</v>
      </c>
      <c r="O16" s="628"/>
      <c r="P16" s="745"/>
      <c r="Q16" s="529"/>
      <c r="R16" s="550"/>
      <c r="S16" s="633" t="s">
        <v>1138</v>
      </c>
      <c r="T16" s="529" t="s">
        <v>80</v>
      </c>
      <c r="U16" s="529" t="s">
        <v>80</v>
      </c>
      <c r="V16" s="529" t="s">
        <v>80</v>
      </c>
      <c r="W16" s="529" t="s">
        <v>80</v>
      </c>
      <c r="X16" s="529" t="s">
        <v>80</v>
      </c>
      <c r="Y16" s="617" t="s">
        <v>80</v>
      </c>
      <c r="Z16" s="81" t="s">
        <v>1092</v>
      </c>
      <c r="AA16" s="23" t="s">
        <v>1984</v>
      </c>
      <c r="AB16" s="23" t="s">
        <v>1216</v>
      </c>
      <c r="AC16" s="23" t="s">
        <v>1217</v>
      </c>
      <c r="AD16" s="23" t="s">
        <v>1223</v>
      </c>
      <c r="AE16" s="76" t="s">
        <v>1224</v>
      </c>
    </row>
    <row r="17" spans="1:31" s="12" customFormat="1" ht="47.25" x14ac:dyDescent="0.25">
      <c r="A17" s="157" t="s">
        <v>1999</v>
      </c>
      <c r="B17" s="157" t="s">
        <v>1999</v>
      </c>
      <c r="C17" s="626" t="s">
        <v>1237</v>
      </c>
      <c r="D17" s="547" t="s">
        <v>80</v>
      </c>
      <c r="E17" s="529" t="s">
        <v>80</v>
      </c>
      <c r="F17" s="529" t="s">
        <v>80</v>
      </c>
      <c r="G17" s="529" t="s">
        <v>80</v>
      </c>
      <c r="H17" s="550" t="s">
        <v>80</v>
      </c>
      <c r="I17" s="633" t="s">
        <v>1044</v>
      </c>
      <c r="J17" s="529" t="s">
        <v>80</v>
      </c>
      <c r="K17" s="529" t="s">
        <v>80</v>
      </c>
      <c r="L17" s="529" t="s">
        <v>80</v>
      </c>
      <c r="M17" s="617" t="s">
        <v>80</v>
      </c>
      <c r="N17" s="750" t="s">
        <v>80</v>
      </c>
      <c r="O17" s="628"/>
      <c r="P17" s="745"/>
      <c r="Q17" s="529"/>
      <c r="R17" s="550"/>
      <c r="S17" s="59" t="s">
        <v>1139</v>
      </c>
      <c r="T17" s="529" t="s">
        <v>80</v>
      </c>
      <c r="U17" s="529" t="s">
        <v>80</v>
      </c>
      <c r="V17" s="529" t="s">
        <v>80</v>
      </c>
      <c r="W17" s="529" t="s">
        <v>80</v>
      </c>
      <c r="X17" s="529" t="s">
        <v>80</v>
      </c>
      <c r="Y17" s="617" t="s">
        <v>80</v>
      </c>
      <c r="Z17" s="81"/>
      <c r="AA17" s="23"/>
      <c r="AB17" s="23" t="s">
        <v>80</v>
      </c>
      <c r="AC17" s="23" t="s">
        <v>80</v>
      </c>
      <c r="AD17" s="23" t="s">
        <v>80</v>
      </c>
      <c r="AE17" s="76" t="s">
        <v>80</v>
      </c>
    </row>
    <row r="18" spans="1:31" s="12" customFormat="1" x14ac:dyDescent="0.25">
      <c r="A18" s="157" t="s">
        <v>2041</v>
      </c>
      <c r="B18" s="157" t="s">
        <v>2041</v>
      </c>
      <c r="C18" s="626" t="s">
        <v>625</v>
      </c>
      <c r="D18" s="547" t="s">
        <v>80</v>
      </c>
      <c r="E18" s="529" t="s">
        <v>80</v>
      </c>
      <c r="F18" s="529" t="s">
        <v>80</v>
      </c>
      <c r="G18" s="529" t="s">
        <v>80</v>
      </c>
      <c r="H18" s="550" t="s">
        <v>80</v>
      </c>
      <c r="I18" s="628" t="s">
        <v>80</v>
      </c>
      <c r="J18" s="529" t="s">
        <v>80</v>
      </c>
      <c r="K18" s="529" t="s">
        <v>80</v>
      </c>
      <c r="L18" s="529" t="s">
        <v>80</v>
      </c>
      <c r="M18" s="617" t="s">
        <v>80</v>
      </c>
      <c r="N18" s="750" t="s">
        <v>80</v>
      </c>
      <c r="O18" s="628"/>
      <c r="P18" s="745"/>
      <c r="Q18" s="529"/>
      <c r="R18" s="550"/>
      <c r="S18" s="633" t="s">
        <v>1145</v>
      </c>
      <c r="T18" s="529" t="s">
        <v>80</v>
      </c>
      <c r="U18" s="529" t="s">
        <v>80</v>
      </c>
      <c r="V18" s="529" t="s">
        <v>80</v>
      </c>
      <c r="W18" s="529" t="s">
        <v>80</v>
      </c>
      <c r="X18" s="529" t="s">
        <v>80</v>
      </c>
      <c r="Y18" s="617" t="s">
        <v>80</v>
      </c>
      <c r="Z18" s="81" t="s">
        <v>464</v>
      </c>
      <c r="AA18" s="23" t="s">
        <v>1218</v>
      </c>
      <c r="AB18" s="23" t="s">
        <v>80</v>
      </c>
      <c r="AC18" s="23" t="s">
        <v>80</v>
      </c>
      <c r="AD18" s="23" t="s">
        <v>80</v>
      </c>
      <c r="AE18" s="76" t="s">
        <v>80</v>
      </c>
    </row>
    <row r="19" spans="1:31" s="12" customFormat="1" ht="31.5" x14ac:dyDescent="0.25">
      <c r="A19" s="157" t="s">
        <v>2000</v>
      </c>
      <c r="B19" s="157" t="s">
        <v>2000</v>
      </c>
      <c r="C19" s="626" t="s">
        <v>1051</v>
      </c>
      <c r="D19" s="547" t="s">
        <v>80</v>
      </c>
      <c r="E19" s="529" t="s">
        <v>80</v>
      </c>
      <c r="F19" s="529" t="s">
        <v>80</v>
      </c>
      <c r="G19" s="529" t="s">
        <v>80</v>
      </c>
      <c r="H19" s="550" t="s">
        <v>80</v>
      </c>
      <c r="I19" s="628" t="s">
        <v>80</v>
      </c>
      <c r="J19" s="529" t="s">
        <v>80</v>
      </c>
      <c r="K19" s="529" t="s">
        <v>80</v>
      </c>
      <c r="L19" s="529" t="s">
        <v>80</v>
      </c>
      <c r="M19" s="617" t="s">
        <v>80</v>
      </c>
      <c r="N19" s="750" t="s">
        <v>80</v>
      </c>
      <c r="O19" s="628"/>
      <c r="P19" s="745"/>
      <c r="Q19" s="529"/>
      <c r="R19" s="550"/>
      <c r="S19" s="633" t="s">
        <v>1196</v>
      </c>
      <c r="T19" s="529" t="s">
        <v>80</v>
      </c>
      <c r="U19" s="529" t="s">
        <v>80</v>
      </c>
      <c r="V19" s="529" t="s">
        <v>80</v>
      </c>
      <c r="W19" s="529" t="s">
        <v>80</v>
      </c>
      <c r="X19" s="529" t="s">
        <v>80</v>
      </c>
      <c r="Y19" s="617" t="s">
        <v>80</v>
      </c>
      <c r="Z19" s="81" t="s">
        <v>464</v>
      </c>
      <c r="AA19" s="529" t="s">
        <v>80</v>
      </c>
      <c r="AB19" s="23" t="s">
        <v>80</v>
      </c>
      <c r="AC19" s="23" t="s">
        <v>80</v>
      </c>
      <c r="AD19" s="23" t="s">
        <v>80</v>
      </c>
      <c r="AE19" s="76" t="s">
        <v>80</v>
      </c>
    </row>
    <row r="20" spans="1:31" s="12" customFormat="1" ht="31.5" x14ac:dyDescent="0.25">
      <c r="A20" s="157" t="s">
        <v>1241</v>
      </c>
      <c r="B20" s="157" t="s">
        <v>1241</v>
      </c>
      <c r="C20" s="626" t="s">
        <v>1985</v>
      </c>
      <c r="D20" s="547" t="s">
        <v>80</v>
      </c>
      <c r="E20" s="529" t="s">
        <v>80</v>
      </c>
      <c r="F20" s="529" t="s">
        <v>80</v>
      </c>
      <c r="G20" s="529" t="s">
        <v>80</v>
      </c>
      <c r="H20" s="550" t="s">
        <v>80</v>
      </c>
      <c r="I20" s="628" t="s">
        <v>80</v>
      </c>
      <c r="J20" s="529" t="s">
        <v>80</v>
      </c>
      <c r="K20" s="529" t="s">
        <v>80</v>
      </c>
      <c r="L20" s="529" t="s">
        <v>80</v>
      </c>
      <c r="M20" s="617" t="s">
        <v>80</v>
      </c>
      <c r="N20" s="750" t="s">
        <v>80</v>
      </c>
      <c r="O20" s="628"/>
      <c r="P20" s="745"/>
      <c r="Q20" s="529"/>
      <c r="R20" s="550"/>
      <c r="S20" s="633" t="s">
        <v>1143</v>
      </c>
      <c r="T20" s="529" t="s">
        <v>80</v>
      </c>
      <c r="U20" s="529" t="s">
        <v>80</v>
      </c>
      <c r="V20" s="529" t="s">
        <v>80</v>
      </c>
      <c r="W20" s="529" t="s">
        <v>80</v>
      </c>
      <c r="X20" s="529" t="s">
        <v>80</v>
      </c>
      <c r="Y20" s="617" t="s">
        <v>80</v>
      </c>
      <c r="Z20" s="81" t="s">
        <v>1076</v>
      </c>
      <c r="AA20" s="529" t="s">
        <v>80</v>
      </c>
      <c r="AB20" s="23" t="s">
        <v>80</v>
      </c>
      <c r="AC20" s="23" t="s">
        <v>80</v>
      </c>
      <c r="AD20" s="23" t="s">
        <v>80</v>
      </c>
      <c r="AE20" s="76" t="s">
        <v>80</v>
      </c>
    </row>
    <row r="21" spans="1:31" s="12" customFormat="1" x14ac:dyDescent="0.25">
      <c r="A21" s="157" t="s">
        <v>1242</v>
      </c>
      <c r="B21" s="157" t="s">
        <v>1242</v>
      </c>
      <c r="C21" s="626" t="s">
        <v>1243</v>
      </c>
      <c r="D21" s="547" t="s">
        <v>80</v>
      </c>
      <c r="E21" s="529" t="s">
        <v>80</v>
      </c>
      <c r="F21" s="529" t="s">
        <v>80</v>
      </c>
      <c r="G21" s="529" t="s">
        <v>80</v>
      </c>
      <c r="H21" s="550" t="s">
        <v>80</v>
      </c>
      <c r="I21" s="628" t="s">
        <v>80</v>
      </c>
      <c r="J21" s="529" t="s">
        <v>80</v>
      </c>
      <c r="K21" s="529" t="s">
        <v>80</v>
      </c>
      <c r="L21" s="529" t="s">
        <v>80</v>
      </c>
      <c r="M21" s="617" t="s">
        <v>80</v>
      </c>
      <c r="N21" s="750" t="s">
        <v>80</v>
      </c>
      <c r="O21" s="628"/>
      <c r="P21" s="745"/>
      <c r="Q21" s="529"/>
      <c r="R21" s="550"/>
      <c r="S21" s="633" t="s">
        <v>1144</v>
      </c>
      <c r="T21" s="529" t="s">
        <v>80</v>
      </c>
      <c r="U21" s="529" t="s">
        <v>80</v>
      </c>
      <c r="V21" s="529" t="s">
        <v>80</v>
      </c>
      <c r="W21" s="529" t="s">
        <v>80</v>
      </c>
      <c r="X21" s="529" t="s">
        <v>80</v>
      </c>
      <c r="Y21" s="617" t="s">
        <v>80</v>
      </c>
      <c r="Z21" s="547" t="s">
        <v>80</v>
      </c>
      <c r="AA21" s="529" t="s">
        <v>80</v>
      </c>
      <c r="AB21" s="23" t="s">
        <v>80</v>
      </c>
      <c r="AC21" s="23" t="s">
        <v>80</v>
      </c>
      <c r="AD21" s="23" t="s">
        <v>80</v>
      </c>
      <c r="AE21" s="76" t="s">
        <v>80</v>
      </c>
    </row>
    <row r="22" spans="1:31" s="12" customFormat="1" ht="31.5" x14ac:dyDescent="0.25">
      <c r="A22" s="157" t="s">
        <v>2040</v>
      </c>
      <c r="B22" s="157" t="s">
        <v>2040</v>
      </c>
      <c r="C22" s="626" t="s">
        <v>367</v>
      </c>
      <c r="D22" s="547" t="s">
        <v>80</v>
      </c>
      <c r="E22" s="529" t="s">
        <v>80</v>
      </c>
      <c r="F22" s="529" t="s">
        <v>80</v>
      </c>
      <c r="G22" s="529" t="s">
        <v>80</v>
      </c>
      <c r="H22" s="550" t="s">
        <v>80</v>
      </c>
      <c r="I22" s="628" t="s">
        <v>80</v>
      </c>
      <c r="J22" s="529" t="s">
        <v>80</v>
      </c>
      <c r="K22" s="529" t="s">
        <v>80</v>
      </c>
      <c r="L22" s="529" t="s">
        <v>80</v>
      </c>
      <c r="M22" s="617" t="s">
        <v>80</v>
      </c>
      <c r="N22" s="750" t="s">
        <v>80</v>
      </c>
      <c r="O22" s="59" t="s">
        <v>1117</v>
      </c>
      <c r="P22" s="745"/>
      <c r="Q22" s="23"/>
      <c r="R22" s="43"/>
      <c r="S22" s="633" t="s">
        <v>1110</v>
      </c>
      <c r="T22" s="745"/>
      <c r="U22" s="529" t="s">
        <v>80</v>
      </c>
      <c r="V22" s="529" t="s">
        <v>80</v>
      </c>
      <c r="W22" s="529" t="s">
        <v>80</v>
      </c>
      <c r="X22" s="529" t="s">
        <v>80</v>
      </c>
      <c r="Y22" s="617" t="s">
        <v>80</v>
      </c>
      <c r="Z22" s="81" t="s">
        <v>1224</v>
      </c>
      <c r="AA22" s="529" t="s">
        <v>80</v>
      </c>
      <c r="AB22" s="23" t="s">
        <v>80</v>
      </c>
      <c r="AC22" s="23" t="s">
        <v>80</v>
      </c>
      <c r="AD22" s="23" t="s">
        <v>80</v>
      </c>
      <c r="AE22" s="76" t="s">
        <v>80</v>
      </c>
    </row>
    <row r="23" spans="1:31" s="12" customFormat="1" x14ac:dyDescent="0.25">
      <c r="A23" s="157" t="s">
        <v>1253</v>
      </c>
      <c r="B23" s="157" t="s">
        <v>1253</v>
      </c>
      <c r="C23" s="626" t="s">
        <v>1244</v>
      </c>
      <c r="D23" s="547" t="s">
        <v>80</v>
      </c>
      <c r="E23" s="529" t="s">
        <v>80</v>
      </c>
      <c r="F23" s="529" t="s">
        <v>80</v>
      </c>
      <c r="G23" s="529" t="s">
        <v>80</v>
      </c>
      <c r="H23" s="550" t="s">
        <v>80</v>
      </c>
      <c r="I23" s="628" t="s">
        <v>80</v>
      </c>
      <c r="J23" s="529" t="s">
        <v>80</v>
      </c>
      <c r="K23" s="529" t="s">
        <v>80</v>
      </c>
      <c r="L23" s="529" t="s">
        <v>80</v>
      </c>
      <c r="M23" s="617" t="s">
        <v>80</v>
      </c>
      <c r="N23" s="750" t="s">
        <v>80</v>
      </c>
      <c r="O23" s="59" t="s">
        <v>1122</v>
      </c>
      <c r="P23" s="745"/>
      <c r="Q23" s="23"/>
      <c r="R23" s="43"/>
      <c r="S23" s="633" t="s">
        <v>1188</v>
      </c>
      <c r="T23" s="745"/>
      <c r="U23" s="529" t="s">
        <v>80</v>
      </c>
      <c r="V23" s="529" t="s">
        <v>80</v>
      </c>
      <c r="W23" s="529" t="s">
        <v>80</v>
      </c>
      <c r="X23" s="529" t="s">
        <v>80</v>
      </c>
      <c r="Y23" s="617" t="s">
        <v>80</v>
      </c>
      <c r="Z23" s="81"/>
      <c r="AA23" s="529" t="s">
        <v>80</v>
      </c>
      <c r="AB23" s="23" t="s">
        <v>80</v>
      </c>
      <c r="AC23" s="23" t="s">
        <v>80</v>
      </c>
      <c r="AD23" s="23" t="s">
        <v>80</v>
      </c>
      <c r="AE23" s="76" t="s">
        <v>80</v>
      </c>
    </row>
    <row r="24" spans="1:31" s="12" customFormat="1" x14ac:dyDescent="0.25">
      <c r="A24" s="157" t="s">
        <v>1249</v>
      </c>
      <c r="B24" s="157" t="s">
        <v>1249</v>
      </c>
      <c r="C24" s="626" t="s">
        <v>1245</v>
      </c>
      <c r="D24" s="547" t="s">
        <v>80</v>
      </c>
      <c r="E24" s="529" t="s">
        <v>80</v>
      </c>
      <c r="F24" s="529" t="s">
        <v>80</v>
      </c>
      <c r="G24" s="529" t="s">
        <v>80</v>
      </c>
      <c r="H24" s="550" t="s">
        <v>80</v>
      </c>
      <c r="I24" s="628" t="s">
        <v>80</v>
      </c>
      <c r="J24" s="529" t="s">
        <v>80</v>
      </c>
      <c r="K24" s="529" t="s">
        <v>80</v>
      </c>
      <c r="L24" s="529" t="s">
        <v>80</v>
      </c>
      <c r="M24" s="617" t="s">
        <v>80</v>
      </c>
      <c r="N24" s="750" t="s">
        <v>80</v>
      </c>
      <c r="O24" s="59" t="s">
        <v>1165</v>
      </c>
      <c r="P24" s="745"/>
      <c r="Q24" s="23"/>
      <c r="R24" s="43"/>
      <c r="S24" s="633" t="s">
        <v>1186</v>
      </c>
      <c r="T24" s="745"/>
      <c r="U24" s="529" t="s">
        <v>80</v>
      </c>
      <c r="V24" s="529" t="s">
        <v>80</v>
      </c>
      <c r="W24" s="529" t="s">
        <v>80</v>
      </c>
      <c r="X24" s="529" t="s">
        <v>80</v>
      </c>
      <c r="Y24" s="617" t="s">
        <v>80</v>
      </c>
      <c r="Z24" s="81" t="s">
        <v>1211</v>
      </c>
      <c r="AA24" s="529" t="s">
        <v>80</v>
      </c>
      <c r="AB24" s="23" t="s">
        <v>80</v>
      </c>
      <c r="AC24" s="23" t="s">
        <v>80</v>
      </c>
      <c r="AD24" s="23" t="s">
        <v>80</v>
      </c>
      <c r="AE24" s="76" t="s">
        <v>80</v>
      </c>
    </row>
    <row r="25" spans="1:31" s="12" customFormat="1" x14ac:dyDescent="0.25">
      <c r="A25" s="157" t="s">
        <v>1250</v>
      </c>
      <c r="B25" s="157" t="s">
        <v>1250</v>
      </c>
      <c r="C25" s="626" t="s">
        <v>1246</v>
      </c>
      <c r="D25" s="547" t="s">
        <v>80</v>
      </c>
      <c r="E25" s="529" t="s">
        <v>80</v>
      </c>
      <c r="F25" s="529" t="s">
        <v>80</v>
      </c>
      <c r="G25" s="529" t="s">
        <v>80</v>
      </c>
      <c r="H25" s="550" t="s">
        <v>80</v>
      </c>
      <c r="I25" s="628" t="s">
        <v>80</v>
      </c>
      <c r="J25" s="529" t="s">
        <v>80</v>
      </c>
      <c r="K25" s="529" t="s">
        <v>80</v>
      </c>
      <c r="L25" s="529" t="s">
        <v>80</v>
      </c>
      <c r="M25" s="617" t="s">
        <v>80</v>
      </c>
      <c r="N25" s="750" t="s">
        <v>80</v>
      </c>
      <c r="O25" s="59" t="s">
        <v>1177</v>
      </c>
      <c r="P25" s="745"/>
      <c r="Q25" s="23"/>
      <c r="R25" s="43"/>
      <c r="S25" s="633" t="s">
        <v>1187</v>
      </c>
      <c r="T25" s="745"/>
      <c r="U25" s="529" t="s">
        <v>80</v>
      </c>
      <c r="V25" s="529" t="s">
        <v>80</v>
      </c>
      <c r="W25" s="529" t="s">
        <v>80</v>
      </c>
      <c r="X25" s="529" t="s">
        <v>80</v>
      </c>
      <c r="Y25" s="617" t="s">
        <v>80</v>
      </c>
      <c r="Z25" s="547" t="s">
        <v>80</v>
      </c>
      <c r="AA25" s="529" t="s">
        <v>80</v>
      </c>
      <c r="AB25" s="23" t="s">
        <v>80</v>
      </c>
      <c r="AC25" s="23" t="s">
        <v>80</v>
      </c>
      <c r="AD25" s="23" t="s">
        <v>80</v>
      </c>
      <c r="AE25" s="76" t="s">
        <v>80</v>
      </c>
    </row>
    <row r="26" spans="1:31" s="12" customFormat="1" x14ac:dyDescent="0.25">
      <c r="A26" s="157" t="s">
        <v>1251</v>
      </c>
      <c r="B26" s="157" t="s">
        <v>1251</v>
      </c>
      <c r="C26" s="626" t="s">
        <v>1247</v>
      </c>
      <c r="D26" s="547" t="s">
        <v>80</v>
      </c>
      <c r="E26" s="529" t="s">
        <v>80</v>
      </c>
      <c r="F26" s="529" t="s">
        <v>80</v>
      </c>
      <c r="G26" s="529" t="s">
        <v>80</v>
      </c>
      <c r="H26" s="550" t="s">
        <v>80</v>
      </c>
      <c r="I26" s="628" t="s">
        <v>80</v>
      </c>
      <c r="J26" s="529" t="s">
        <v>80</v>
      </c>
      <c r="K26" s="529" t="s">
        <v>80</v>
      </c>
      <c r="L26" s="529" t="s">
        <v>80</v>
      </c>
      <c r="M26" s="617" t="s">
        <v>80</v>
      </c>
      <c r="N26" s="750" t="s">
        <v>80</v>
      </c>
      <c r="O26" s="59" t="s">
        <v>1178</v>
      </c>
      <c r="P26" s="23" t="s">
        <v>1117</v>
      </c>
      <c r="Q26" s="23"/>
      <c r="R26" s="43"/>
      <c r="S26" s="633" t="s">
        <v>1181</v>
      </c>
      <c r="T26" s="745"/>
      <c r="U26" s="745"/>
      <c r="V26" s="529" t="s">
        <v>80</v>
      </c>
      <c r="W26" s="529" t="s">
        <v>80</v>
      </c>
      <c r="X26" s="529" t="s">
        <v>80</v>
      </c>
      <c r="Y26" s="617" t="s">
        <v>80</v>
      </c>
      <c r="Z26" s="547" t="s">
        <v>80</v>
      </c>
      <c r="AA26" s="529" t="s">
        <v>80</v>
      </c>
      <c r="AB26" s="23" t="s">
        <v>80</v>
      </c>
      <c r="AC26" s="23" t="s">
        <v>80</v>
      </c>
      <c r="AD26" s="23" t="s">
        <v>80</v>
      </c>
      <c r="AE26" s="76" t="s">
        <v>80</v>
      </c>
    </row>
    <row r="27" spans="1:31" s="12" customFormat="1" ht="16.5" thickBot="1" x14ac:dyDescent="0.3">
      <c r="A27" s="163" t="s">
        <v>1252</v>
      </c>
      <c r="B27" s="163" t="s">
        <v>1252</v>
      </c>
      <c r="C27" s="645" t="s">
        <v>1248</v>
      </c>
      <c r="D27" s="623" t="s">
        <v>80</v>
      </c>
      <c r="E27" s="618" t="s">
        <v>80</v>
      </c>
      <c r="F27" s="618" t="s">
        <v>80</v>
      </c>
      <c r="G27" s="618" t="s">
        <v>80</v>
      </c>
      <c r="H27" s="627" t="s">
        <v>80</v>
      </c>
      <c r="I27" s="630" t="s">
        <v>80</v>
      </c>
      <c r="J27" s="618" t="s">
        <v>80</v>
      </c>
      <c r="K27" s="618" t="s">
        <v>80</v>
      </c>
      <c r="L27" s="618" t="s">
        <v>80</v>
      </c>
      <c r="M27" s="619" t="s">
        <v>80</v>
      </c>
      <c r="N27" s="751" t="s">
        <v>80</v>
      </c>
      <c r="O27" s="755" t="s">
        <v>1189</v>
      </c>
      <c r="P27" s="763"/>
      <c r="Q27" s="754"/>
      <c r="R27" s="766"/>
      <c r="S27" s="767" t="s">
        <v>1184</v>
      </c>
      <c r="T27" s="763"/>
      <c r="U27" s="764" t="s">
        <v>80</v>
      </c>
      <c r="V27" s="764" t="s">
        <v>80</v>
      </c>
      <c r="W27" s="764" t="s">
        <v>80</v>
      </c>
      <c r="X27" s="764" t="s">
        <v>80</v>
      </c>
      <c r="Y27" s="752" t="s">
        <v>80</v>
      </c>
      <c r="Z27" s="753" t="s">
        <v>1218</v>
      </c>
      <c r="AA27" s="618" t="s">
        <v>80</v>
      </c>
      <c r="AB27" s="29" t="s">
        <v>80</v>
      </c>
      <c r="AC27" s="29" t="s">
        <v>80</v>
      </c>
      <c r="AD27" s="29" t="s">
        <v>80</v>
      </c>
      <c r="AE27" s="77"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2013-04-01T15:13:57Z</dcterms:modified>
</cp:coreProperties>
</file>