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5740" tabRatio="695"/>
  </bookViews>
  <sheets>
    <sheet name="сводный" sheetId="1" r:id="rId1"/>
    <sheet name="продажи" sheetId="4" r:id="rId2"/>
    <sheet name="производство" sheetId="2" r:id="rId3"/>
    <sheet name="логистика" sheetId="3" r:id="rId4"/>
    <sheet name="прочее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C47" i="1"/>
  <c r="D47" i="1"/>
  <c r="E47" i="1"/>
  <c r="F47" i="1"/>
  <c r="G47" i="1"/>
  <c r="N47" i="1"/>
  <c r="O47" i="1"/>
  <c r="B47" i="1"/>
  <c r="C46" i="1"/>
  <c r="D46" i="1"/>
  <c r="E46" i="1"/>
  <c r="F46" i="1"/>
  <c r="G46" i="1"/>
  <c r="N46" i="1"/>
  <c r="O46" i="1"/>
  <c r="B46" i="1"/>
  <c r="C39" i="1"/>
  <c r="D39" i="1"/>
  <c r="E39" i="1"/>
  <c r="F39" i="1"/>
  <c r="G39" i="1"/>
  <c r="N39" i="1"/>
  <c r="O39" i="1"/>
  <c r="O31" i="1"/>
  <c r="N31" i="1"/>
  <c r="C31" i="1"/>
  <c r="D31" i="1"/>
  <c r="E31" i="1"/>
  <c r="F31" i="1"/>
  <c r="G31" i="1"/>
  <c r="B31" i="1"/>
  <c r="O25" i="1"/>
  <c r="O26" i="1"/>
  <c r="O27" i="1"/>
  <c r="O28" i="1"/>
  <c r="O29" i="1"/>
  <c r="O30" i="1"/>
  <c r="N25" i="1"/>
  <c r="N26" i="1"/>
  <c r="N27" i="1"/>
  <c r="N28" i="1"/>
  <c r="N29" i="1"/>
  <c r="N30" i="1"/>
  <c r="C25" i="1"/>
  <c r="C26" i="1"/>
  <c r="C27" i="1"/>
  <c r="C28" i="1"/>
  <c r="C29" i="1"/>
  <c r="C30" i="1"/>
  <c r="D25" i="1"/>
  <c r="D26" i="1"/>
  <c r="D27" i="1"/>
  <c r="D28" i="1"/>
  <c r="D29" i="1"/>
  <c r="D30" i="1"/>
  <c r="E25" i="1"/>
  <c r="E26" i="1"/>
  <c r="E27" i="1"/>
  <c r="E28" i="1"/>
  <c r="E29" i="1"/>
  <c r="E30" i="1"/>
  <c r="F25" i="1"/>
  <c r="F26" i="1"/>
  <c r="F27" i="1"/>
  <c r="F28" i="1"/>
  <c r="F29" i="1"/>
  <c r="F30" i="1"/>
  <c r="G25" i="1"/>
  <c r="G26" i="1"/>
  <c r="G27" i="1"/>
  <c r="G28" i="1"/>
  <c r="G29" i="1"/>
  <c r="G30" i="1"/>
  <c r="B25" i="1"/>
  <c r="B26" i="1"/>
  <c r="B27" i="1"/>
  <c r="B28" i="1"/>
  <c r="B29" i="1"/>
  <c r="B30" i="1"/>
  <c r="O21" i="1"/>
  <c r="O22" i="1"/>
  <c r="O23" i="1"/>
  <c r="N21" i="1"/>
  <c r="N22" i="1"/>
  <c r="N23" i="1"/>
  <c r="C21" i="1"/>
  <c r="C22" i="1"/>
  <c r="C23" i="1"/>
  <c r="D21" i="1"/>
  <c r="D22" i="1"/>
  <c r="D23" i="1"/>
  <c r="E21" i="1"/>
  <c r="E22" i="1"/>
  <c r="E23" i="1"/>
  <c r="F21" i="1"/>
  <c r="F22" i="1"/>
  <c r="F23" i="1"/>
  <c r="G21" i="1"/>
  <c r="G22" i="1"/>
  <c r="G23" i="1"/>
  <c r="B21" i="1"/>
  <c r="B22" i="1"/>
  <c r="B23" i="1"/>
  <c r="B11" i="1"/>
  <c r="B42" i="1"/>
  <c r="C11" i="1"/>
  <c r="C42" i="1"/>
  <c r="D11" i="1"/>
  <c r="D42" i="1"/>
  <c r="N42" i="1"/>
  <c r="E11" i="1"/>
  <c r="E42" i="1"/>
  <c r="F11" i="1"/>
  <c r="F42" i="1"/>
  <c r="G11" i="1"/>
  <c r="G42" i="1"/>
  <c r="O42" i="1"/>
  <c r="B12" i="1"/>
  <c r="B43" i="1"/>
  <c r="C12" i="1"/>
  <c r="C43" i="1"/>
  <c r="D12" i="1"/>
  <c r="D43" i="1"/>
  <c r="N43" i="1"/>
  <c r="E12" i="1"/>
  <c r="E43" i="1"/>
  <c r="F12" i="1"/>
  <c r="F43" i="1"/>
  <c r="G12" i="1"/>
  <c r="G43" i="1"/>
  <c r="O43" i="1"/>
  <c r="B13" i="1"/>
  <c r="B44" i="1"/>
  <c r="C13" i="1"/>
  <c r="C44" i="1"/>
  <c r="D13" i="1"/>
  <c r="D44" i="1"/>
  <c r="N44" i="1"/>
  <c r="E13" i="1"/>
  <c r="E44" i="1"/>
  <c r="F13" i="1"/>
  <c r="F44" i="1"/>
  <c r="G13" i="1"/>
  <c r="G44" i="1"/>
  <c r="O44" i="1"/>
  <c r="B14" i="1"/>
  <c r="B45" i="1"/>
  <c r="C14" i="1"/>
  <c r="C45" i="1"/>
  <c r="D14" i="1"/>
  <c r="D45" i="1"/>
  <c r="N45" i="1"/>
  <c r="E14" i="1"/>
  <c r="E45" i="1"/>
  <c r="F14" i="1"/>
  <c r="F45" i="1"/>
  <c r="G14" i="1"/>
  <c r="G45" i="1"/>
  <c r="O45" i="1"/>
  <c r="E10" i="1"/>
  <c r="E41" i="1"/>
  <c r="F10" i="1"/>
  <c r="F41" i="1"/>
  <c r="G10" i="1"/>
  <c r="G41" i="1"/>
  <c r="O41" i="1"/>
  <c r="B10" i="1"/>
  <c r="B41" i="1"/>
  <c r="C10" i="1"/>
  <c r="C41" i="1"/>
  <c r="D10" i="1"/>
  <c r="D41" i="1"/>
  <c r="N41" i="1"/>
  <c r="E7" i="1"/>
  <c r="E38" i="1"/>
  <c r="F7" i="1"/>
  <c r="F38" i="1"/>
  <c r="G7" i="1"/>
  <c r="G38" i="1"/>
  <c r="O38" i="1"/>
  <c r="B7" i="1"/>
  <c r="B38" i="1"/>
  <c r="C7" i="1"/>
  <c r="C38" i="1"/>
  <c r="D7" i="1"/>
  <c r="D38" i="1"/>
  <c r="N38" i="1"/>
  <c r="E6" i="1"/>
  <c r="E37" i="1"/>
  <c r="F6" i="1"/>
  <c r="F37" i="1"/>
  <c r="G6" i="1"/>
  <c r="G37" i="1"/>
  <c r="O37" i="1"/>
  <c r="B6" i="1"/>
  <c r="B37" i="1"/>
  <c r="C6" i="1"/>
  <c r="C37" i="1"/>
  <c r="D6" i="1"/>
  <c r="D37" i="1"/>
  <c r="N37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0" i="1"/>
  <c r="I10" i="1"/>
  <c r="J10" i="1"/>
  <c r="K10" i="1"/>
  <c r="L10" i="1"/>
  <c r="M10" i="1"/>
  <c r="H7" i="1"/>
  <c r="I7" i="1"/>
  <c r="J7" i="1"/>
  <c r="K7" i="1"/>
  <c r="L7" i="1"/>
  <c r="M7" i="1"/>
  <c r="H6" i="1"/>
  <c r="I6" i="1"/>
  <c r="J6" i="1"/>
  <c r="K6" i="1"/>
  <c r="L6" i="1"/>
  <c r="M6" i="1"/>
  <c r="N28" i="4"/>
  <c r="N28" i="2"/>
  <c r="N28" i="3"/>
  <c r="N28" i="5"/>
  <c r="O28" i="4"/>
  <c r="O28" i="2"/>
  <c r="O28" i="3"/>
  <c r="O28" i="5"/>
  <c r="N25" i="3"/>
  <c r="O25" i="3"/>
  <c r="N26" i="4"/>
  <c r="O26" i="4"/>
  <c r="N27" i="4"/>
  <c r="N27" i="2"/>
  <c r="N27" i="3"/>
  <c r="N27" i="5"/>
  <c r="O27" i="4"/>
  <c r="O27" i="2"/>
  <c r="O27" i="3"/>
  <c r="O27" i="5"/>
  <c r="O24" i="2"/>
  <c r="N24" i="2"/>
  <c r="N21" i="3"/>
  <c r="N21" i="5"/>
  <c r="O21" i="3"/>
  <c r="O21" i="5"/>
  <c r="O20" i="4"/>
  <c r="N20" i="4"/>
  <c r="I35" i="4"/>
  <c r="C35" i="4"/>
  <c r="D35" i="4"/>
  <c r="E35" i="4"/>
  <c r="F35" i="4"/>
  <c r="G35" i="4"/>
  <c r="H35" i="4"/>
  <c r="B35" i="4"/>
  <c r="E43" i="4"/>
  <c r="F43" i="4"/>
  <c r="G43" i="4"/>
  <c r="O43" i="4"/>
  <c r="B42" i="4"/>
  <c r="C42" i="4"/>
  <c r="D42" i="4"/>
  <c r="N42" i="4"/>
  <c r="E42" i="4"/>
  <c r="F42" i="4"/>
  <c r="G42" i="4"/>
  <c r="O42" i="4"/>
  <c r="B43" i="4"/>
  <c r="C43" i="4"/>
  <c r="D43" i="4"/>
  <c r="N43" i="4"/>
  <c r="E41" i="4"/>
  <c r="F41" i="4"/>
  <c r="G41" i="4"/>
  <c r="O41" i="4"/>
  <c r="B41" i="4"/>
  <c r="C41" i="4"/>
  <c r="D41" i="4"/>
  <c r="N41" i="4"/>
  <c r="O35" i="4"/>
  <c r="N35" i="4"/>
  <c r="O14" i="4"/>
  <c r="N13" i="4"/>
  <c r="O13" i="4"/>
  <c r="N14" i="4"/>
  <c r="O12" i="4"/>
  <c r="N12" i="4"/>
  <c r="O6" i="4"/>
  <c r="N6" i="4"/>
  <c r="H42" i="4"/>
  <c r="I42" i="4"/>
  <c r="H43" i="4"/>
  <c r="I43" i="4"/>
  <c r="H41" i="4"/>
  <c r="I41" i="4"/>
  <c r="H43" i="2"/>
  <c r="I43" i="2"/>
  <c r="J43" i="2"/>
  <c r="P43" i="2"/>
  <c r="B43" i="2"/>
  <c r="C43" i="2"/>
  <c r="D43" i="2"/>
  <c r="N43" i="2"/>
  <c r="E43" i="2"/>
  <c r="F43" i="2"/>
  <c r="G43" i="2"/>
  <c r="O43" i="2"/>
  <c r="H42" i="2"/>
  <c r="I42" i="2"/>
  <c r="J42" i="2"/>
  <c r="P42" i="2"/>
  <c r="E42" i="2"/>
  <c r="F42" i="2"/>
  <c r="G42" i="2"/>
  <c r="O42" i="2"/>
  <c r="B42" i="2"/>
  <c r="C42" i="2"/>
  <c r="D42" i="2"/>
  <c r="N42" i="2"/>
  <c r="H39" i="2"/>
  <c r="I39" i="2"/>
  <c r="J39" i="2"/>
  <c r="P39" i="2"/>
  <c r="E39" i="2"/>
  <c r="F39" i="2"/>
  <c r="G39" i="2"/>
  <c r="O39" i="2"/>
  <c r="B39" i="2"/>
  <c r="C39" i="2"/>
  <c r="D39" i="2"/>
  <c r="N39" i="2"/>
  <c r="P27" i="2"/>
  <c r="P28" i="2"/>
  <c r="P24" i="2"/>
  <c r="P14" i="2"/>
  <c r="N14" i="2"/>
  <c r="O14" i="2"/>
  <c r="P13" i="2"/>
  <c r="O13" i="2"/>
  <c r="N13" i="2"/>
  <c r="P10" i="2"/>
  <c r="O10" i="2"/>
  <c r="N10" i="2"/>
  <c r="O7" i="3"/>
  <c r="N7" i="3"/>
  <c r="B36" i="3"/>
  <c r="O14" i="5"/>
  <c r="O43" i="5"/>
  <c r="N14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13" i="5"/>
  <c r="O42" i="5"/>
  <c r="N13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7" i="5"/>
  <c r="O36" i="5"/>
  <c r="N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14" i="3"/>
  <c r="N43" i="3"/>
  <c r="O14" i="3"/>
  <c r="O43" i="3"/>
  <c r="P28" i="3"/>
  <c r="P14" i="3"/>
  <c r="P43" i="3"/>
  <c r="N13" i="3"/>
  <c r="N42" i="3"/>
  <c r="O13" i="3"/>
  <c r="O42" i="3"/>
  <c r="P27" i="3"/>
  <c r="P13" i="3"/>
  <c r="P42" i="3"/>
  <c r="N11" i="3"/>
  <c r="N40" i="3"/>
  <c r="O11" i="3"/>
  <c r="O40" i="3"/>
  <c r="P25" i="3"/>
  <c r="P11" i="3"/>
  <c r="P40" i="3"/>
  <c r="N36" i="3"/>
  <c r="O36" i="3"/>
  <c r="P21" i="3"/>
  <c r="P7" i="3"/>
  <c r="P36" i="3"/>
  <c r="C43" i="3"/>
  <c r="D43" i="3"/>
  <c r="E43" i="3"/>
  <c r="F43" i="3"/>
  <c r="G43" i="3"/>
  <c r="H43" i="3"/>
  <c r="I43" i="3"/>
  <c r="J43" i="3"/>
  <c r="K43" i="3"/>
  <c r="L43" i="3"/>
  <c r="M43" i="3"/>
  <c r="B43" i="3"/>
  <c r="C42" i="3"/>
  <c r="D42" i="3"/>
  <c r="E42" i="3"/>
  <c r="F42" i="3"/>
  <c r="G42" i="3"/>
  <c r="H42" i="3"/>
  <c r="I42" i="3"/>
  <c r="J42" i="3"/>
  <c r="K42" i="3"/>
  <c r="L42" i="3"/>
  <c r="M42" i="3"/>
  <c r="B42" i="3"/>
  <c r="C40" i="3"/>
  <c r="D40" i="3"/>
  <c r="E40" i="3"/>
  <c r="F40" i="3"/>
  <c r="G40" i="3"/>
  <c r="H40" i="3"/>
  <c r="I40" i="3"/>
  <c r="J40" i="3"/>
  <c r="K40" i="3"/>
  <c r="L40" i="3"/>
  <c r="M40" i="3"/>
  <c r="B40" i="3"/>
  <c r="C36" i="3"/>
  <c r="D36" i="3"/>
  <c r="E36" i="3"/>
  <c r="F36" i="3"/>
  <c r="G36" i="3"/>
  <c r="H36" i="3"/>
  <c r="I36" i="3"/>
  <c r="J36" i="3"/>
  <c r="K36" i="3"/>
  <c r="L36" i="3"/>
  <c r="M36" i="3"/>
</calcChain>
</file>

<file path=xl/sharedStrings.xml><?xml version="1.0" encoding="utf-8"?>
<sst xmlns="http://schemas.openxmlformats.org/spreadsheetml/2006/main" count="205" uniqueCount="24">
  <si>
    <t>Год</t>
  </si>
  <si>
    <t>Доходы</t>
  </si>
  <si>
    <t>Итого доходы</t>
  </si>
  <si>
    <t>Расходы</t>
  </si>
  <si>
    <t>Производственные</t>
  </si>
  <si>
    <t>Административные</t>
  </si>
  <si>
    <t>Продажи и маркетинг</t>
  </si>
  <si>
    <t>ФОТ</t>
  </si>
  <si>
    <t>Итого расходы</t>
  </si>
  <si>
    <t>Операционная прибыль</t>
  </si>
  <si>
    <t>Квартал (кв.)</t>
  </si>
  <si>
    <t>Месяц (мес.)</t>
  </si>
  <si>
    <t>Продукты</t>
  </si>
  <si>
    <t>Услуги</t>
  </si>
  <si>
    <t>Хранение и транспортировка</t>
  </si>
  <si>
    <t>ПЛАН</t>
  </si>
  <si>
    <t>ФАКТ</t>
  </si>
  <si>
    <t>ИСПОЛНЕНИЕ, %</t>
  </si>
  <si>
    <t>Квартал</t>
  </si>
  <si>
    <t>СВОДНЫЙ БЮДЖЕТ ПЛАН-ФАКТ (все подразделения) 01г., тыс.руб</t>
  </si>
  <si>
    <t>БЮДЖЕТ ПЛАН-ФАКТ ПРОДАЖ 01г., тыс.руб</t>
  </si>
  <si>
    <t>БЮДЖЕТ ПЛАН-ФАКТ ПРОИЗВОДСТВА 01г., тыс.руб</t>
  </si>
  <si>
    <t>БЮДЖЕТ ПЛАН-ФАКТ ЛОГИСТИКИ 01г., тыс.руб</t>
  </si>
  <si>
    <t>ПЛАН-ФАКТ ПРОЧИЕ РАСХОДЫ 01г., тыс.руб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</si>
</sst>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0"/>
      <name val="Calibri"/>
      <family val="2"/>
      <charset val="204"/>
      <scheme val="minor"/>
    </font>
    <font>
      <b/>
      <sz val="14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5" fillId="0" borderId="12" xfId="0" applyFont="1" applyBorder="1"/>
    <xf numFmtId="3" fontId="5" fillId="0" borderId="6" xfId="0" applyNumberFormat="1" applyFont="1" applyBorder="1"/>
    <xf numFmtId="3" fontId="5" fillId="0" borderId="1" xfId="0" applyNumberFormat="1" applyFont="1" applyBorder="1"/>
    <xf numFmtId="3" fontId="5" fillId="0" borderId="7" xfId="0" applyNumberFormat="1" applyFont="1" applyBorder="1"/>
    <xf numFmtId="3" fontId="5" fillId="0" borderId="20" xfId="0" applyNumberFormat="1" applyFont="1" applyBorder="1"/>
    <xf numFmtId="3" fontId="5" fillId="0" borderId="30" xfId="0" applyNumberFormat="1" applyFont="1" applyBorder="1"/>
    <xf numFmtId="0" fontId="5" fillId="0" borderId="0" xfId="0" applyFont="1"/>
    <xf numFmtId="0" fontId="5" fillId="0" borderId="12" xfId="0" applyFont="1" applyFill="1" applyBorder="1"/>
    <xf numFmtId="0" fontId="5" fillId="0" borderId="15" xfId="0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10" xfId="0" applyNumberFormat="1" applyFont="1" applyBorder="1"/>
    <xf numFmtId="3" fontId="5" fillId="0" borderId="26" xfId="0" applyNumberFormat="1" applyFont="1" applyBorder="1"/>
    <xf numFmtId="3" fontId="5" fillId="0" borderId="13" xfId="0" applyNumberFormat="1" applyFont="1" applyBorder="1"/>
    <xf numFmtId="3" fontId="5" fillId="0" borderId="2" xfId="0" applyNumberFormat="1" applyFont="1" applyBorder="1"/>
    <xf numFmtId="3" fontId="5" fillId="0" borderId="25" xfId="0" applyNumberFormat="1" applyFont="1" applyBorder="1"/>
    <xf numFmtId="3" fontId="5" fillId="0" borderId="14" xfId="0" applyNumberFormat="1" applyFont="1" applyBorder="1"/>
    <xf numFmtId="3" fontId="5" fillId="0" borderId="29" xfId="0" applyNumberFormat="1" applyFont="1" applyBorder="1"/>
    <xf numFmtId="0" fontId="6" fillId="2" borderId="16" xfId="0" applyFont="1" applyFill="1" applyBorder="1"/>
    <xf numFmtId="3" fontId="6" fillId="2" borderId="33" xfId="0" applyNumberFormat="1" applyFont="1" applyFill="1" applyBorder="1"/>
    <xf numFmtId="3" fontId="6" fillId="2" borderId="34" xfId="0" applyNumberFormat="1" applyFont="1" applyFill="1" applyBorder="1"/>
    <xf numFmtId="3" fontId="6" fillId="2" borderId="35" xfId="0" applyNumberFormat="1" applyFont="1" applyFill="1" applyBorder="1"/>
    <xf numFmtId="3" fontId="6" fillId="2" borderId="17" xfId="0" applyNumberFormat="1" applyFont="1" applyFill="1" applyBorder="1"/>
    <xf numFmtId="3" fontId="6" fillId="2" borderId="18" xfId="0" applyNumberFormat="1" applyFont="1" applyFill="1" applyBorder="1"/>
    <xf numFmtId="3" fontId="6" fillId="2" borderId="19" xfId="0" applyNumberFormat="1" applyFont="1" applyFill="1" applyBorder="1"/>
    <xf numFmtId="3" fontId="6" fillId="2" borderId="31" xfId="0" applyNumberFormat="1" applyFont="1" applyFill="1" applyBorder="1"/>
    <xf numFmtId="0" fontId="7" fillId="0" borderId="0" xfId="0" applyFont="1"/>
    <xf numFmtId="3" fontId="6" fillId="2" borderId="36" xfId="0" applyNumberFormat="1" applyFont="1" applyFill="1" applyBorder="1"/>
    <xf numFmtId="3" fontId="6" fillId="2" borderId="37" xfId="0" applyNumberFormat="1" applyFont="1" applyFill="1" applyBorder="1"/>
    <xf numFmtId="3" fontId="6" fillId="2" borderId="38" xfId="0" applyNumberFormat="1" applyFont="1" applyFill="1" applyBorder="1"/>
    <xf numFmtId="3" fontId="6" fillId="2" borderId="27" xfId="0" applyNumberFormat="1" applyFont="1" applyFill="1" applyBorder="1"/>
    <xf numFmtId="0" fontId="6" fillId="2" borderId="28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9" xfId="0" quotePrefix="1" applyFont="1" applyBorder="1" applyAlignment="1">
      <alignment horizontal="center"/>
    </xf>
    <xf numFmtId="0" fontId="6" fillId="0" borderId="11" xfId="0" applyFont="1" applyFill="1" applyBorder="1"/>
    <xf numFmtId="3" fontId="6" fillId="0" borderId="3" xfId="0" applyNumberFormat="1" applyFont="1" applyFill="1" applyBorder="1"/>
    <xf numFmtId="3" fontId="6" fillId="0" borderId="4" xfId="0" applyNumberFormat="1" applyFont="1" applyFill="1" applyBorder="1"/>
    <xf numFmtId="3" fontId="6" fillId="0" borderId="24" xfId="0" applyNumberFormat="1" applyFont="1" applyFill="1" applyBorder="1"/>
    <xf numFmtId="3" fontId="6" fillId="0" borderId="5" xfId="0" applyNumberFormat="1" applyFont="1" applyFill="1" applyBorder="1"/>
    <xf numFmtId="3" fontId="6" fillId="0" borderId="28" xfId="0" quotePrefix="1" applyNumberFormat="1" applyFont="1" applyFill="1" applyBorder="1" applyAlignment="1">
      <alignment horizontal="right"/>
    </xf>
    <xf numFmtId="3" fontId="7" fillId="0" borderId="3" xfId="0" applyNumberFormat="1" applyFont="1" applyFill="1" applyBorder="1"/>
    <xf numFmtId="3" fontId="7" fillId="0" borderId="4" xfId="0" applyNumberFormat="1" applyFont="1" applyFill="1" applyBorder="1"/>
    <xf numFmtId="3" fontId="7" fillId="0" borderId="5" xfId="0" applyNumberFormat="1" applyFont="1" applyFill="1" applyBorder="1"/>
    <xf numFmtId="3" fontId="7" fillId="0" borderId="23" xfId="0" applyNumberFormat="1" applyFont="1" applyFill="1" applyBorder="1"/>
    <xf numFmtId="3" fontId="7" fillId="0" borderId="21" xfId="0" applyNumberFormat="1" applyFont="1" applyFill="1" applyBorder="1"/>
    <xf numFmtId="3" fontId="7" fillId="0" borderId="22" xfId="0" applyNumberFormat="1" applyFont="1" applyFill="1" applyBorder="1"/>
    <xf numFmtId="3" fontId="7" fillId="0" borderId="32" xfId="0" applyNumberFormat="1" applyFont="1" applyFill="1" applyBorder="1"/>
    <xf numFmtId="3" fontId="6" fillId="0" borderId="39" xfId="0" applyNumberFormat="1" applyFont="1" applyFill="1" applyBorder="1"/>
    <xf numFmtId="3" fontId="5" fillId="0" borderId="40" xfId="0" applyNumberFormat="1" applyFont="1" applyBorder="1"/>
    <xf numFmtId="3" fontId="6" fillId="2" borderId="41" xfId="0" applyNumberFormat="1" applyFont="1" applyFill="1" applyBorder="1"/>
    <xf numFmtId="3" fontId="6" fillId="2" borderId="42" xfId="0" applyNumberFormat="1" applyFont="1" applyFill="1" applyBorder="1"/>
    <xf numFmtId="3" fontId="6" fillId="2" borderId="43" xfId="0" applyNumberFormat="1" applyFont="1" applyFill="1" applyBorder="1"/>
    <xf numFmtId="0" fontId="9" fillId="2" borderId="28" xfId="0" applyFont="1" applyFill="1" applyBorder="1" applyAlignment="1">
      <alignment horizontal="center"/>
    </xf>
    <xf numFmtId="0" fontId="8" fillId="0" borderId="0" xfId="0" applyFont="1"/>
    <xf numFmtId="164" fontId="5" fillId="0" borderId="6" xfId="0" applyNumberFormat="1" applyFont="1" applyBorder="1"/>
    <xf numFmtId="164" fontId="5" fillId="0" borderId="1" xfId="0" applyNumberFormat="1" applyFont="1" applyBorder="1"/>
    <xf numFmtId="164" fontId="5" fillId="0" borderId="7" xfId="0" applyNumberFormat="1" applyFont="1" applyBorder="1"/>
    <xf numFmtId="164" fontId="5" fillId="0" borderId="40" xfId="0" applyNumberFormat="1" applyFont="1" applyBorder="1"/>
    <xf numFmtId="164" fontId="5" fillId="0" borderId="2" xfId="0" applyNumberFormat="1" applyFont="1" applyBorder="1"/>
    <xf numFmtId="164" fontId="7" fillId="0" borderId="23" xfId="0" applyNumberFormat="1" applyFont="1" applyFill="1" applyBorder="1"/>
    <xf numFmtId="164" fontId="7" fillId="0" borderId="21" xfId="0" applyNumberFormat="1" applyFont="1" applyFill="1" applyBorder="1"/>
    <xf numFmtId="164" fontId="5" fillId="0" borderId="20" xfId="0" applyNumberFormat="1" applyFont="1" applyBorder="1"/>
    <xf numFmtId="0" fontId="9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16" xfId="0" applyFont="1" applyFill="1" applyBorder="1"/>
    <xf numFmtId="3" fontId="6" fillId="3" borderId="33" xfId="0" applyNumberFormat="1" applyFont="1" applyFill="1" applyBorder="1"/>
    <xf numFmtId="3" fontId="6" fillId="3" borderId="34" xfId="0" applyNumberFormat="1" applyFont="1" applyFill="1" applyBorder="1"/>
    <xf numFmtId="3" fontId="6" fillId="3" borderId="42" xfId="0" applyNumberFormat="1" applyFont="1" applyFill="1" applyBorder="1"/>
    <xf numFmtId="3" fontId="6" fillId="3" borderId="41" xfId="0" applyNumberFormat="1" applyFont="1" applyFill="1" applyBorder="1"/>
    <xf numFmtId="3" fontId="6" fillId="3" borderId="18" xfId="0" applyNumberFormat="1" applyFont="1" applyFill="1" applyBorder="1"/>
    <xf numFmtId="3" fontId="6" fillId="3" borderId="19" xfId="0" applyNumberFormat="1" applyFont="1" applyFill="1" applyBorder="1"/>
    <xf numFmtId="3" fontId="6" fillId="3" borderId="31" xfId="0" applyNumberFormat="1" applyFont="1" applyFill="1" applyBorder="1"/>
    <xf numFmtId="3" fontId="6" fillId="3" borderId="17" xfId="0" applyNumberFormat="1" applyFont="1" applyFill="1" applyBorder="1"/>
    <xf numFmtId="0" fontId="9" fillId="4" borderId="28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4" borderId="16" xfId="0" applyFont="1" applyFill="1" applyBorder="1"/>
    <xf numFmtId="3" fontId="6" fillId="4" borderId="33" xfId="0" applyNumberFormat="1" applyFont="1" applyFill="1" applyBorder="1"/>
    <xf numFmtId="3" fontId="6" fillId="4" borderId="34" xfId="0" applyNumberFormat="1" applyFont="1" applyFill="1" applyBorder="1"/>
    <xf numFmtId="3" fontId="6" fillId="4" borderId="42" xfId="0" applyNumberFormat="1" applyFont="1" applyFill="1" applyBorder="1"/>
    <xf numFmtId="164" fontId="6" fillId="4" borderId="41" xfId="0" applyNumberFormat="1" applyFont="1" applyFill="1" applyBorder="1"/>
    <xf numFmtId="164" fontId="6" fillId="4" borderId="18" xfId="0" applyNumberFormat="1" applyFont="1" applyFill="1" applyBorder="1"/>
    <xf numFmtId="3" fontId="6" fillId="4" borderId="19" xfId="0" applyNumberFormat="1" applyFont="1" applyFill="1" applyBorder="1"/>
    <xf numFmtId="3" fontId="6" fillId="4" borderId="31" xfId="0" applyNumberFormat="1" applyFont="1" applyFill="1" applyBorder="1"/>
    <xf numFmtId="3" fontId="6" fillId="4" borderId="17" xfId="0" applyNumberFormat="1" applyFont="1" applyFill="1" applyBorder="1"/>
    <xf numFmtId="3" fontId="6" fillId="4" borderId="18" xfId="0" applyNumberFormat="1" applyFont="1" applyFill="1" applyBorder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44" xfId="0" applyFont="1" applyFill="1" applyBorder="1"/>
    <xf numFmtId="3" fontId="7" fillId="0" borderId="45" xfId="0" applyNumberFormat="1" applyFont="1" applyFill="1" applyBorder="1"/>
    <xf numFmtId="3" fontId="7" fillId="0" borderId="1" xfId="0" applyNumberFormat="1" applyFont="1" applyBorder="1"/>
    <xf numFmtId="3" fontId="7" fillId="0" borderId="7" xfId="0" applyNumberFormat="1" applyFont="1" applyBorder="1"/>
    <xf numFmtId="3" fontId="7" fillId="0" borderId="30" xfId="0" applyNumberFormat="1" applyFont="1" applyBorder="1"/>
    <xf numFmtId="3" fontId="7" fillId="0" borderId="2" xfId="0" applyNumberFormat="1" applyFont="1" applyBorder="1"/>
    <xf numFmtId="3" fontId="7" fillId="0" borderId="14" xfId="0" applyNumberFormat="1" applyFont="1" applyBorder="1"/>
    <xf numFmtId="3" fontId="7" fillId="0" borderId="29" xfId="0" applyNumberFormat="1" applyFont="1" applyBorder="1"/>
    <xf numFmtId="3" fontId="7" fillId="4" borderId="18" xfId="0" applyNumberFormat="1" applyFont="1" applyFill="1" applyBorder="1"/>
    <xf numFmtId="3" fontId="7" fillId="4" borderId="27" xfId="0" applyNumberFormat="1" applyFont="1" applyFill="1" applyBorder="1"/>
    <xf numFmtId="0" fontId="7" fillId="4" borderId="18" xfId="0" applyFont="1" applyFill="1" applyBorder="1"/>
    <xf numFmtId="0" fontId="7" fillId="4" borderId="19" xfId="0" applyFont="1" applyFill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47"/>
  <sheetViews>
    <sheetView tabSelected="1" workbookViewId="0">
      <selection activeCell="B53" sqref="B53"/>
    </sheetView>
  </sheetViews>
  <sheetFormatPr baseColWidth="10" defaultColWidth="11" defaultRowHeight="15" x14ac:dyDescent="0"/>
  <cols>
    <col min="1" max="1" width="33.6640625" style="1" customWidth="1"/>
    <col min="2" max="13" width="8.6640625" style="1" customWidth="1"/>
    <col min="14" max="18" width="9.6640625" style="1" customWidth="1"/>
    <col min="19" max="16384" width="11" style="1"/>
  </cols>
  <sheetData>
    <row r="1" spans="1:18">
      <c r="B1" s="98" t="s">
        <v>19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s="28" customFormat="1" ht="14" thickBot="1"/>
    <row r="3" spans="1:18" s="28" customFormat="1" ht="17">
      <c r="A3" s="57" t="s">
        <v>15</v>
      </c>
      <c r="B3" s="94" t="s">
        <v>11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  <c r="N3" s="94" t="s">
        <v>10</v>
      </c>
      <c r="O3" s="95"/>
      <c r="P3" s="95"/>
      <c r="Q3" s="97"/>
      <c r="R3" s="33" t="s">
        <v>0</v>
      </c>
    </row>
    <row r="4" spans="1:18" s="28" customFormat="1" ht="14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>
        <v>1</v>
      </c>
    </row>
    <row r="5" spans="1:18" s="28" customFormat="1" ht="13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1">
      <c r="A6" s="2" t="s">
        <v>12</v>
      </c>
      <c r="B6" s="3">
        <f>продажи!B6+производство!B6+логистика!B6+прочее!B6</f>
        <v>500000.00000000006</v>
      </c>
      <c r="C6" s="4">
        <f>продажи!C6+производство!C6+логистика!C6+прочее!C6</f>
        <v>572649.57264957263</v>
      </c>
      <c r="D6" s="4">
        <f>продажи!D6+производство!D6+логистика!D6+прочее!D6</f>
        <v>537521.3675213675</v>
      </c>
      <c r="E6" s="4">
        <f>продажи!E6+производство!E6+логистика!E6+прочее!E6</f>
        <v>543360.68376068375</v>
      </c>
      <c r="F6" s="4">
        <f>продажи!F6+производство!F6+логистика!F6+прочее!F6</f>
        <v>490854.70085470087</v>
      </c>
      <c r="G6" s="4">
        <f>продажи!G6+производство!G6+логистика!G6+прочее!G6</f>
        <v>504737.60683760687</v>
      </c>
      <c r="H6" s="4">
        <f>продажи!H6+производство!H6+логистика!H6+прочее!H6</f>
        <v>513492.30769230775</v>
      </c>
      <c r="I6" s="4">
        <f>продажи!I6+производство!I6+логистика!I6+прочее!I6</f>
        <v>590114.52991452999</v>
      </c>
      <c r="J6" s="4">
        <f>продажи!J6+производство!J6+логистика!J6+прочее!J6</f>
        <v>654217.094017094</v>
      </c>
      <c r="K6" s="4">
        <f>продажи!K6+производство!K6+логистика!K6+прочее!K6</f>
        <v>741480.34188034188</v>
      </c>
      <c r="L6" s="4">
        <f>продажи!L6+производство!L6+логистика!L6+прочее!L6</f>
        <v>769295.7264957265</v>
      </c>
      <c r="M6" s="14">
        <f>продажи!M6+производство!M6+логистика!M6+прочее!M6</f>
        <v>741482.05128205137</v>
      </c>
      <c r="N6" s="3">
        <v>1610170.9401709402</v>
      </c>
      <c r="O6" s="4">
        <v>1538952.9914529915</v>
      </c>
      <c r="P6" s="4">
        <v>1757823.9316239317</v>
      </c>
      <c r="Q6" s="5">
        <v>2252258.11965812</v>
      </c>
      <c r="R6" s="7">
        <v>7159205.982905983</v>
      </c>
    </row>
    <row r="7" spans="1:18" s="8" customFormat="1" ht="12" thickBot="1">
      <c r="A7" s="10" t="s">
        <v>13</v>
      </c>
      <c r="B7" s="15">
        <f>продажи!B7+производство!B7+логистика!B7+прочее!B7</f>
        <v>17020.892857142855</v>
      </c>
      <c r="C7" s="16">
        <f>продажи!C7+производство!C7+логистика!C7+прочее!C7</f>
        <v>13175.95238095238</v>
      </c>
      <c r="D7" s="16">
        <f>продажи!D7+производство!D7+логистика!D7+прочее!D7</f>
        <v>16463.214285714283</v>
      </c>
      <c r="E7" s="16">
        <f>продажи!E7+производство!E7+логистика!E7+прочее!E7</f>
        <v>13115.595238095237</v>
      </c>
      <c r="F7" s="16">
        <f>продажи!F7+производство!F7+логистика!F7+прочее!F7</f>
        <v>12512.976190476191</v>
      </c>
      <c r="G7" s="16">
        <f>продажи!G7+производство!G7+логистика!G7+прочее!G7</f>
        <v>13680.892857142857</v>
      </c>
      <c r="H7" s="16">
        <f>продажи!H7+производство!H7+логистика!H7+прочее!H7</f>
        <v>13567.678571428571</v>
      </c>
      <c r="I7" s="16">
        <f>продажи!I7+производство!I7+логистика!I7+прочее!I7</f>
        <v>11837.619047619048</v>
      </c>
      <c r="J7" s="16">
        <f>продажи!J7+производство!J7+логистика!J7+прочее!J7</f>
        <v>15722.738095238094</v>
      </c>
      <c r="K7" s="16">
        <f>продажи!K7+производство!K7+логистика!K7+прочее!K7</f>
        <v>17274.702380952382</v>
      </c>
      <c r="L7" s="16">
        <f>продажи!L7+производство!L7+логистика!L7+прочее!L7</f>
        <v>18882.678571428569</v>
      </c>
      <c r="M7" s="17">
        <f>продажи!M7+производство!M7+логистика!M7+прочее!M7</f>
        <v>15526.488095238095</v>
      </c>
      <c r="N7" s="15">
        <v>46660.059523809519</v>
      </c>
      <c r="O7" s="16">
        <v>39309.464285714283</v>
      </c>
      <c r="P7" s="16">
        <v>41128.03571428571</v>
      </c>
      <c r="Q7" s="18">
        <v>51683.869047619039</v>
      </c>
      <c r="R7" s="19">
        <v>178781.42857142858</v>
      </c>
    </row>
    <row r="8" spans="1:18" s="28" customFormat="1" ht="14" thickBot="1">
      <c r="A8" s="20" t="s">
        <v>2</v>
      </c>
      <c r="B8" s="21">
        <v>517020.8928571429</v>
      </c>
      <c r="C8" s="22">
        <v>585825.52503052505</v>
      </c>
      <c r="D8" s="22">
        <v>553984.58180708182</v>
      </c>
      <c r="E8" s="22">
        <v>556476.27899877902</v>
      </c>
      <c r="F8" s="22">
        <v>503367.67704517709</v>
      </c>
      <c r="G8" s="22">
        <v>518418.49969474971</v>
      </c>
      <c r="H8" s="22">
        <v>527059.98626373627</v>
      </c>
      <c r="I8" s="22">
        <v>601952.14896214905</v>
      </c>
      <c r="J8" s="22">
        <v>669939.83211233211</v>
      </c>
      <c r="K8" s="22">
        <v>758755.0442612943</v>
      </c>
      <c r="L8" s="22">
        <v>788178.40506715502</v>
      </c>
      <c r="M8" s="23">
        <v>757008.53937728947</v>
      </c>
      <c r="N8" s="24">
        <v>1656830.9996947497</v>
      </c>
      <c r="O8" s="25">
        <v>1578262.4557387058</v>
      </c>
      <c r="P8" s="25">
        <v>1798951.9673382174</v>
      </c>
      <c r="Q8" s="26">
        <v>2303941.9887057389</v>
      </c>
      <c r="R8" s="27">
        <v>7337987.4114774112</v>
      </c>
    </row>
    <row r="9" spans="1:18" s="28" customFormat="1" ht="13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1">
      <c r="A10" s="2" t="s">
        <v>4</v>
      </c>
      <c r="B10" s="3">
        <f>продажи!B10+производство!B10+логистика!B10+прочее!B10</f>
        <v>214285.71428571429</v>
      </c>
      <c r="C10" s="4">
        <f>продажи!C10+производство!C10+логистика!C10+прочее!C10</f>
        <v>163928.57142857145</v>
      </c>
      <c r="D10" s="4">
        <f>продажи!D10+производство!D10+логистика!D10+прочее!D10</f>
        <v>129283.57142857143</v>
      </c>
      <c r="E10" s="4">
        <f>продажи!E10+производство!E10+логистика!E10+прочее!E10</f>
        <v>159335.71428571429</v>
      </c>
      <c r="F10" s="4">
        <f>продажи!F10+производство!F10+логистика!F10+прочее!F10</f>
        <v>86092.857142857145</v>
      </c>
      <c r="G10" s="4">
        <f>продажи!G10+производство!G10+логистика!G10+прочее!G10</f>
        <v>119928.57142857143</v>
      </c>
      <c r="H10" s="4">
        <f>продажи!H10+производство!H10+логистика!H10+прочее!H10</f>
        <v>160500</v>
      </c>
      <c r="I10" s="4">
        <f>продажи!I10+производство!I10+логистика!I10+прочее!I10</f>
        <v>250405.00000000003</v>
      </c>
      <c r="J10" s="4">
        <f>продажи!J10+производство!J10+логистика!J10+прочее!J10</f>
        <v>164776.42857142858</v>
      </c>
      <c r="K10" s="4">
        <f>продажи!K10+производство!K10+логистика!K10+прочее!K10</f>
        <v>127817.85714285714</v>
      </c>
      <c r="L10" s="4">
        <f>продажи!L10+производство!L10+логистика!L10+прочее!L10</f>
        <v>133357.14285714287</v>
      </c>
      <c r="M10" s="5">
        <f>продажи!M10+производство!M10+логистика!M10+прочее!M10</f>
        <v>88107.14285714287</v>
      </c>
      <c r="N10" s="6">
        <v>507497.85714285716</v>
      </c>
      <c r="O10" s="4">
        <v>365357.14285714284</v>
      </c>
      <c r="P10" s="4">
        <v>575681.42857142864</v>
      </c>
      <c r="Q10" s="5">
        <v>349282.14285714284</v>
      </c>
      <c r="R10" s="7">
        <v>1797818.5714285718</v>
      </c>
    </row>
    <row r="11" spans="1:18" s="8" customFormat="1" ht="11">
      <c r="A11" s="9" t="s">
        <v>14</v>
      </c>
      <c r="B11" s="3">
        <f>продажи!B11+производство!B11+логистика!B11+прочее!B11</f>
        <v>31690.140845070426</v>
      </c>
      <c r="C11" s="4">
        <f>продажи!C11+производство!C11+логистика!C11+прочее!C11</f>
        <v>30422.535211267608</v>
      </c>
      <c r="D11" s="4">
        <f>продажи!D11+производство!D11+логистика!D11+прочее!D11</f>
        <v>31676.056338028171</v>
      </c>
      <c r="E11" s="4">
        <f>продажи!E11+производство!E11+логистика!E11+прочее!E11</f>
        <v>32397.887323943665</v>
      </c>
      <c r="F11" s="4">
        <f>продажи!F11+производство!F11+логистика!F11+прочее!F11</f>
        <v>31830.985915492958</v>
      </c>
      <c r="G11" s="4">
        <f>продажи!G11+производство!G11+логистика!G11+прочее!G11</f>
        <v>30753.521126760566</v>
      </c>
      <c r="H11" s="4">
        <f>продажи!H11+производство!H11+логистика!H11+прочее!H11</f>
        <v>30076.760563380281</v>
      </c>
      <c r="I11" s="4">
        <f>продажи!I11+производство!I11+логистика!I11+прочее!I11</f>
        <v>30342.957746478874</v>
      </c>
      <c r="J11" s="4">
        <f>продажи!J11+производство!J11+логистика!J11+прочее!J11</f>
        <v>32957.74647887324</v>
      </c>
      <c r="K11" s="4">
        <f>продажи!K11+производство!K11+логистика!K11+прочее!K11</f>
        <v>30659.859154929578</v>
      </c>
      <c r="L11" s="4">
        <f>продажи!L11+производство!L11+логистика!L11+прочее!L11</f>
        <v>31518.309859154931</v>
      </c>
      <c r="M11" s="5">
        <f>продажи!M11+производство!M11+логистика!M11+прочее!M11</f>
        <v>31694.366197183099</v>
      </c>
      <c r="N11" s="6">
        <v>93788.732394366205</v>
      </c>
      <c r="O11" s="4">
        <v>94982.394366197186</v>
      </c>
      <c r="P11" s="4">
        <v>93377.464788732395</v>
      </c>
      <c r="Q11" s="5">
        <v>93872.535211267605</v>
      </c>
      <c r="R11" s="7">
        <v>376021.12676056341</v>
      </c>
    </row>
    <row r="12" spans="1:18" s="8" customFormat="1" ht="11">
      <c r="A12" s="2" t="s">
        <v>6</v>
      </c>
      <c r="B12" s="3">
        <f>продажи!B12+производство!B12+логистика!B12+прочее!B12</f>
        <v>18595.041322314049</v>
      </c>
      <c r="C12" s="4">
        <f>продажи!C12+производство!C12+логистика!C12+прочее!C12</f>
        <v>18447.10743801653</v>
      </c>
      <c r="D12" s="4">
        <f>продажи!D12+производство!D12+логистика!D12+прочее!D12</f>
        <v>16256.198347107438</v>
      </c>
      <c r="E12" s="4">
        <f>продажи!E12+производство!E12+логистика!E12+прочее!E12</f>
        <v>15461.98347107438</v>
      </c>
      <c r="F12" s="4">
        <f>продажи!F12+производство!F12+логистика!F12+прочее!F12</f>
        <v>20154.545454545456</v>
      </c>
      <c r="G12" s="4">
        <f>продажи!G12+производство!G12+логистика!G12+прочее!G12</f>
        <v>12468.595041322315</v>
      </c>
      <c r="H12" s="4">
        <f>продажи!H12+производство!H12+логистика!H12+прочее!H12</f>
        <v>19009.090909090908</v>
      </c>
      <c r="I12" s="4">
        <f>продажи!I12+производство!I12+логистика!I12+прочее!I12</f>
        <v>12399.173553719009</v>
      </c>
      <c r="J12" s="4">
        <f>продажи!J12+производство!J12+логистика!J12+прочее!J12</f>
        <v>13296.694214876034</v>
      </c>
      <c r="K12" s="4">
        <f>продажи!K12+производство!K12+логистика!K12+прочее!K12</f>
        <v>16363.636363636364</v>
      </c>
      <c r="L12" s="4">
        <f>продажи!L12+производство!L12+логистика!L12+прочее!L12</f>
        <v>19561.983471074382</v>
      </c>
      <c r="M12" s="5">
        <f>продажи!M12+производство!M12+логистика!M12+прочее!M12</f>
        <v>19917.355371900827</v>
      </c>
      <c r="N12" s="6">
        <v>53298.347107438021</v>
      </c>
      <c r="O12" s="4">
        <v>48085.123966942148</v>
      </c>
      <c r="P12" s="4">
        <v>44704.958677685951</v>
      </c>
      <c r="Q12" s="5">
        <v>55842.975206611569</v>
      </c>
      <c r="R12" s="7">
        <v>201931.40495867768</v>
      </c>
    </row>
    <row r="13" spans="1:18" s="8" customFormat="1" ht="11">
      <c r="A13" s="2" t="s">
        <v>7</v>
      </c>
      <c r="B13" s="3">
        <f>продажи!B13+производство!B13+логистика!B13+прочее!B13</f>
        <v>111040.58002927437</v>
      </c>
      <c r="C13" s="4">
        <f>продажи!C13+производство!C13+логистика!C13+прочее!C13</f>
        <v>105467.84417159995</v>
      </c>
      <c r="D13" s="4">
        <f>продажи!D13+производство!D13+логистика!D13+прочее!D13</f>
        <v>102528.360563808</v>
      </c>
      <c r="E13" s="4">
        <f>продажи!E13+производство!E13+логистика!E13+прочее!E13</f>
        <v>108283.46135903074</v>
      </c>
      <c r="F13" s="4">
        <f>продажи!F13+производство!F13+логистика!F13+прочее!F13</f>
        <v>96131.193422219629</v>
      </c>
      <c r="G13" s="4">
        <f>продажи!G13+производство!G13+логистика!G13+прочее!G13</f>
        <v>101704.91588966786</v>
      </c>
      <c r="H13" s="4">
        <f>продажи!H13+производство!H13+логистика!H13+прочее!H13</f>
        <v>109534.48761155466</v>
      </c>
      <c r="I13" s="4">
        <f>продажи!I13+производство!I13+логистика!I13+прочее!I13</f>
        <v>106667.67283927421</v>
      </c>
      <c r="J13" s="4">
        <f>продажи!J13+производство!J13+логистика!J13+прочее!J13</f>
        <v>104554.05454221609</v>
      </c>
      <c r="K13" s="4">
        <f>продажи!K13+производство!K13+логистика!K13+прочее!K13</f>
        <v>100576.98494823521</v>
      </c>
      <c r="L13" s="4">
        <f>продажи!L13+производство!L13+логистика!L13+прочее!L13</f>
        <v>102301.4825837086</v>
      </c>
      <c r="M13" s="5">
        <f>продажи!M13+производство!M13+логистика!M13+прочее!M13</f>
        <v>109540.57105479672</v>
      </c>
      <c r="N13" s="6">
        <v>319036.78476468229</v>
      </c>
      <c r="O13" s="4">
        <v>306119.57067091821</v>
      </c>
      <c r="P13" s="4">
        <v>320756.21499304497</v>
      </c>
      <c r="Q13" s="5">
        <v>312419.0385867405</v>
      </c>
      <c r="R13" s="7">
        <v>1258331.6090153861</v>
      </c>
    </row>
    <row r="14" spans="1:18" s="8" customFormat="1" ht="12" thickBot="1">
      <c r="A14" s="10" t="s">
        <v>5</v>
      </c>
      <c r="B14" s="11">
        <f>продажи!B14+производство!B14+логистика!B14+прочее!B14</f>
        <v>18373.163913526056</v>
      </c>
      <c r="C14" s="12">
        <f>продажи!C14+производство!C14+логистика!C14+прочее!C14</f>
        <v>15800.809489482828</v>
      </c>
      <c r="D14" s="12">
        <f>продажи!D14+производство!D14+логистика!D14+прочее!D14</f>
        <v>16599.017811779464</v>
      </c>
      <c r="E14" s="12">
        <f>продажи!E14+производство!E14+логистика!E14+прочее!E14</f>
        <v>17765.247312926822</v>
      </c>
      <c r="F14" s="12">
        <f>продажи!F14+производство!F14+логистика!F14+прочее!F14</f>
        <v>17743.368928784963</v>
      </c>
      <c r="G14" s="12">
        <f>продажи!G14+производство!G14+логистика!G14+прочее!G14</f>
        <v>17886.230630022081</v>
      </c>
      <c r="H14" s="12">
        <f>продажи!H14+производство!H14+логистика!H14+прочее!H14</f>
        <v>17033.082989706312</v>
      </c>
      <c r="I14" s="12">
        <f>продажи!I14+производство!I14+логистика!I14+прочее!I14</f>
        <v>16873.714459159026</v>
      </c>
      <c r="J14" s="12">
        <f>продажи!J14+производство!J14+логистика!J14+прочее!J14</f>
        <v>17677.93013258397</v>
      </c>
      <c r="K14" s="12">
        <f>продажи!K14+производство!K14+логистика!K14+прочее!K14</f>
        <v>17458.582580928403</v>
      </c>
      <c r="L14" s="12">
        <f>продажи!L14+производство!L14+логистика!L14+прочее!L14</f>
        <v>18543.097503918983</v>
      </c>
      <c r="M14" s="13">
        <f>продажи!M14+производство!M14+логистика!M14+прочее!M14</f>
        <v>18158.255423410508</v>
      </c>
      <c r="N14" s="6">
        <v>50772.991214788351</v>
      </c>
      <c r="O14" s="4">
        <v>53394.846871733869</v>
      </c>
      <c r="P14" s="4">
        <v>51584.727581449311</v>
      </c>
      <c r="Q14" s="5">
        <v>54159.935508257899</v>
      </c>
      <c r="R14" s="7">
        <v>209912.50117622942</v>
      </c>
    </row>
    <row r="15" spans="1:18" s="28" customFormat="1" ht="14" thickBot="1">
      <c r="A15" s="20" t="s">
        <v>8</v>
      </c>
      <c r="B15" s="29">
        <v>393984.64039589913</v>
      </c>
      <c r="C15" s="30">
        <v>334066.86773893837</v>
      </c>
      <c r="D15" s="30">
        <v>296343.2044892945</v>
      </c>
      <c r="E15" s="30">
        <v>333244.29375268985</v>
      </c>
      <c r="F15" s="30">
        <v>251952.95086390016</v>
      </c>
      <c r="G15" s="30">
        <v>282741.83411634422</v>
      </c>
      <c r="H15" s="30">
        <v>336153.42207373219</v>
      </c>
      <c r="I15" s="30">
        <v>416688.51859863114</v>
      </c>
      <c r="J15" s="30">
        <v>333262.85393997794</v>
      </c>
      <c r="K15" s="30">
        <v>292876.92019058665</v>
      </c>
      <c r="L15" s="30">
        <v>305282.01627499977</v>
      </c>
      <c r="M15" s="31">
        <v>267417.69090443401</v>
      </c>
      <c r="N15" s="24">
        <v>1024394.7126241321</v>
      </c>
      <c r="O15" s="25">
        <v>867939.07873293431</v>
      </c>
      <c r="P15" s="25">
        <v>1086104.7946123411</v>
      </c>
      <c r="Q15" s="26">
        <v>865576.62737002037</v>
      </c>
      <c r="R15" s="27">
        <v>3844015.213339428</v>
      </c>
    </row>
    <row r="16" spans="1:18" s="28" customFormat="1" ht="14" thickBot="1">
      <c r="A16" s="20" t="s">
        <v>9</v>
      </c>
      <c r="B16" s="24">
        <v>123036.25246124377</v>
      </c>
      <c r="C16" s="25">
        <v>251758.65729158669</v>
      </c>
      <c r="D16" s="25">
        <v>257641.37731778732</v>
      </c>
      <c r="E16" s="25">
        <v>223231.98524608917</v>
      </c>
      <c r="F16" s="25">
        <v>251414.72618127693</v>
      </c>
      <c r="G16" s="25">
        <v>235676.66557840549</v>
      </c>
      <c r="H16" s="25">
        <v>190906.56419000408</v>
      </c>
      <c r="I16" s="25">
        <v>185263.63036351791</v>
      </c>
      <c r="J16" s="25">
        <v>336676.97817235417</v>
      </c>
      <c r="K16" s="25">
        <v>465878.12407070765</v>
      </c>
      <c r="L16" s="25">
        <v>482896.38879215525</v>
      </c>
      <c r="M16" s="32">
        <v>489590.84847285546</v>
      </c>
      <c r="N16" s="24">
        <v>632436.28707061766</v>
      </c>
      <c r="O16" s="25">
        <v>710323.3770057715</v>
      </c>
      <c r="P16" s="25">
        <v>712847.17272587633</v>
      </c>
      <c r="Q16" s="26">
        <v>1438365.3613357185</v>
      </c>
      <c r="R16" s="27">
        <v>3493972.1981379832</v>
      </c>
    </row>
    <row r="17" spans="1:18" ht="16" thickBot="1"/>
    <row r="18" spans="1:18" ht="17">
      <c r="A18" s="67" t="s">
        <v>16</v>
      </c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N18" s="99"/>
      <c r="O18" s="100"/>
      <c r="P18" s="100"/>
      <c r="Q18" s="102"/>
      <c r="R18" s="68"/>
    </row>
    <row r="19" spans="1:18" ht="16" thickBot="1">
      <c r="A19" s="28"/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  <c r="N19" s="34"/>
      <c r="O19" s="35"/>
      <c r="P19" s="35"/>
      <c r="Q19" s="37"/>
      <c r="R19" s="38"/>
    </row>
    <row r="20" spans="1:18">
      <c r="A20" s="39" t="s">
        <v>1</v>
      </c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3"/>
      <c r="N20" s="52"/>
      <c r="O20" s="41"/>
      <c r="P20" s="41"/>
      <c r="Q20" s="43"/>
      <c r="R20" s="44"/>
    </row>
    <row r="21" spans="1:18" s="8" customFormat="1" ht="11">
      <c r="A21" s="2" t="s">
        <v>12</v>
      </c>
      <c r="B21" s="3">
        <f>продажи!B20+производство!B20+логистика!B20+прочее!B20</f>
        <v>480100</v>
      </c>
      <c r="C21" s="4">
        <f>продажи!C20+производство!C20+логистика!C20+прочее!C20</f>
        <v>600302.57264957298</v>
      </c>
      <c r="D21" s="4">
        <f>продажи!D20+производство!D20+логистика!D20+прочее!D20</f>
        <v>610101.36752136797</v>
      </c>
      <c r="E21" s="4">
        <f>продажи!E20+производство!E20+логистика!E20+прочее!E20</f>
        <v>600280.68376068398</v>
      </c>
      <c r="F21" s="4">
        <f>продажи!F20+производство!F20+логистика!F20+прочее!F20</f>
        <v>460950.70085470099</v>
      </c>
      <c r="G21" s="4">
        <f>продажи!G20+производство!G20+логистика!G20+прочее!G20</f>
        <v>510807.60683760699</v>
      </c>
      <c r="H21" s="4"/>
      <c r="I21" s="4"/>
      <c r="J21" s="4"/>
      <c r="K21" s="4"/>
      <c r="L21" s="4"/>
      <c r="M21" s="14"/>
      <c r="N21" s="3">
        <f>продажи!N20+производство!N20+логистика!N20+прочее!N20</f>
        <v>1690503.9401709409</v>
      </c>
      <c r="O21" s="4">
        <f>продажи!O20+производство!O20+логистика!O20+прочее!O20</f>
        <v>1572038.991452992</v>
      </c>
      <c r="P21" s="4"/>
      <c r="Q21" s="5"/>
      <c r="R21" s="7"/>
    </row>
    <row r="22" spans="1:18" s="8" customFormat="1" ht="12" thickBot="1">
      <c r="A22" s="10" t="s">
        <v>13</v>
      </c>
      <c r="B22" s="15">
        <f>продажи!B21+производство!B21+логистика!B21+прочее!B21</f>
        <v>14240</v>
      </c>
      <c r="C22" s="16">
        <f>продажи!C21+производство!C21+логистика!C21+прочее!C21</f>
        <v>14830</v>
      </c>
      <c r="D22" s="16">
        <f>продажи!D21+производство!D21+логистика!D21+прочее!D21</f>
        <v>15450</v>
      </c>
      <c r="E22" s="16">
        <f>продажи!E21+производство!E21+логистика!E21+прочее!E21</f>
        <v>14974</v>
      </c>
      <c r="F22" s="16">
        <f>продажи!F21+производство!F21+логистика!F21+прочее!F21</f>
        <v>12200</v>
      </c>
      <c r="G22" s="16">
        <f>продажи!G21+производство!G21+логистика!G21+прочее!G21</f>
        <v>15532</v>
      </c>
      <c r="H22" s="16"/>
      <c r="I22" s="16"/>
      <c r="J22" s="16"/>
      <c r="K22" s="16"/>
      <c r="L22" s="16"/>
      <c r="M22" s="17"/>
      <c r="N22" s="15">
        <f>продажи!N21+производство!N21+логистика!N21+прочее!N21</f>
        <v>44520</v>
      </c>
      <c r="O22" s="16">
        <f>продажи!O21+производство!O21+логистика!O21+прочее!O21</f>
        <v>42706</v>
      </c>
      <c r="P22" s="16"/>
      <c r="Q22" s="18"/>
      <c r="R22" s="19"/>
    </row>
    <row r="23" spans="1:18" ht="16" thickBot="1">
      <c r="A23" s="69" t="s">
        <v>2</v>
      </c>
      <c r="B23" s="77">
        <f>SUM(B21:B22)</f>
        <v>494340</v>
      </c>
      <c r="C23" s="74">
        <f t="shared" ref="C23:G23" si="0">SUM(C21:C22)</f>
        <v>615132.57264957298</v>
      </c>
      <c r="D23" s="74">
        <f t="shared" si="0"/>
        <v>625551.36752136797</v>
      </c>
      <c r="E23" s="74">
        <f t="shared" si="0"/>
        <v>615254.68376068398</v>
      </c>
      <c r="F23" s="74">
        <f t="shared" si="0"/>
        <v>473150.70085470099</v>
      </c>
      <c r="G23" s="74">
        <f t="shared" si="0"/>
        <v>526339.60683760699</v>
      </c>
      <c r="H23" s="71"/>
      <c r="I23" s="71"/>
      <c r="J23" s="71"/>
      <c r="K23" s="71"/>
      <c r="L23" s="71"/>
      <c r="M23" s="72"/>
      <c r="N23" s="73">
        <f>SUM(N21:N22)</f>
        <v>1735023.9401709409</v>
      </c>
      <c r="O23" s="73">
        <f>SUM(O21:O22)</f>
        <v>1614744.991452992</v>
      </c>
      <c r="P23" s="74"/>
      <c r="Q23" s="75"/>
      <c r="R23" s="76"/>
    </row>
    <row r="24" spans="1:18">
      <c r="A24" s="39" t="s">
        <v>3</v>
      </c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  <c r="N24" s="48"/>
      <c r="O24" s="49"/>
      <c r="P24" s="49"/>
      <c r="Q24" s="50"/>
      <c r="R24" s="51"/>
    </row>
    <row r="25" spans="1:18" s="8" customFormat="1" ht="11">
      <c r="A25" s="2" t="s">
        <v>4</v>
      </c>
      <c r="B25" s="3">
        <f>продажи!B24+производство!B24+логистика!B24+прочее!B24</f>
        <v>220287.714285714</v>
      </c>
      <c r="C25" s="4">
        <f>продажи!C24+производство!C24+логистика!C24+прочее!C24</f>
        <v>193940.57142857101</v>
      </c>
      <c r="D25" s="4">
        <f>продажи!D24+производство!D24+логистика!D24+прочее!D24</f>
        <v>129280.57142856999</v>
      </c>
      <c r="E25" s="4">
        <f>продажи!E24+производство!E24+логистика!E24+прочее!E24</f>
        <v>189375.714285714</v>
      </c>
      <c r="F25" s="4">
        <f>продажи!F24+производство!F24+логистика!F24+прочее!F24</f>
        <v>103092.857142857</v>
      </c>
      <c r="G25" s="4">
        <f>продажи!G24+производство!G24+логистика!G24+прочее!G24</f>
        <v>120948.571428571</v>
      </c>
      <c r="H25" s="4"/>
      <c r="I25" s="4"/>
      <c r="J25" s="4"/>
      <c r="K25" s="4"/>
      <c r="L25" s="4"/>
      <c r="M25" s="5"/>
      <c r="N25" s="6">
        <f>продажи!N24+производство!N24+логистика!N24+прочее!N24</f>
        <v>543508.85714285495</v>
      </c>
      <c r="O25" s="4">
        <f>продажи!O24+производство!O24+логистика!O24+прочее!O24</f>
        <v>413417.14285714203</v>
      </c>
      <c r="P25" s="4"/>
      <c r="Q25" s="5"/>
      <c r="R25" s="7"/>
    </row>
    <row r="26" spans="1:18" s="8" customFormat="1" ht="11">
      <c r="A26" s="9" t="s">
        <v>14</v>
      </c>
      <c r="B26" s="3">
        <f>продажи!B25+производство!B25+логистика!B25+прочее!B25</f>
        <v>31600</v>
      </c>
      <c r="C26" s="4">
        <f>продажи!C25+производство!C25+логистика!C25+прочее!C25</f>
        <v>31042</v>
      </c>
      <c r="D26" s="4">
        <f>продажи!D25+производство!D25+логистика!D25+прочее!D25</f>
        <v>34560</v>
      </c>
      <c r="E26" s="4">
        <f>продажи!E25+производство!E25+логистика!E25+прочее!E25</f>
        <v>31796</v>
      </c>
      <c r="F26" s="4">
        <f>продажи!F25+производство!F25+логистика!F25+прочее!F25</f>
        <v>31954</v>
      </c>
      <c r="G26" s="4">
        <f>продажи!G25+производство!G25+логистика!G25+прочее!G25</f>
        <v>32300</v>
      </c>
      <c r="H26" s="4"/>
      <c r="I26" s="4"/>
      <c r="J26" s="4"/>
      <c r="K26" s="4"/>
      <c r="L26" s="4"/>
      <c r="M26" s="5"/>
      <c r="N26" s="6">
        <f>продажи!N25+производство!N25+логистика!N25+прочее!N25</f>
        <v>97202</v>
      </c>
      <c r="O26" s="4">
        <f>продажи!O25+производство!O25+логистика!O25+прочее!O25</f>
        <v>96050</v>
      </c>
      <c r="P26" s="4"/>
      <c r="Q26" s="5"/>
      <c r="R26" s="7"/>
    </row>
    <row r="27" spans="1:18" s="8" customFormat="1" ht="11">
      <c r="A27" s="2" t="s">
        <v>6</v>
      </c>
      <c r="B27" s="3">
        <f>продажи!B26+производство!B26+логистика!B26+прочее!B26</f>
        <v>18809.041322313999</v>
      </c>
      <c r="C27" s="4">
        <f>продажи!C26+производство!C26+логистика!C26+прочее!C26</f>
        <v>18200.107438016501</v>
      </c>
      <c r="D27" s="4">
        <f>продажи!D26+производство!D26+логистика!D26+прочее!D26</f>
        <v>16102.1983471074</v>
      </c>
      <c r="E27" s="4">
        <f>продажи!E26+производство!E26+логистика!E26+прочее!E26</f>
        <v>15903.9834710744</v>
      </c>
      <c r="F27" s="4">
        <f>продажи!F26+производство!F26+логистика!F26+прочее!F26</f>
        <v>20200.5454545455</v>
      </c>
      <c r="G27" s="4">
        <f>продажи!G26+производство!G26+логистика!G26+прочее!G26</f>
        <v>13468.5950413223</v>
      </c>
      <c r="H27" s="4"/>
      <c r="I27" s="4"/>
      <c r="J27" s="4"/>
      <c r="K27" s="4"/>
      <c r="L27" s="4"/>
      <c r="M27" s="5"/>
      <c r="N27" s="6">
        <f>продажи!N26+производство!N26+логистика!N26+прочее!N26</f>
        <v>53111.347107437898</v>
      </c>
      <c r="O27" s="4">
        <f>продажи!O26+производство!O26+логистика!O26+прочее!O26</f>
        <v>49573.123966942207</v>
      </c>
      <c r="P27" s="4"/>
      <c r="Q27" s="5"/>
      <c r="R27" s="7"/>
    </row>
    <row r="28" spans="1:18" s="8" customFormat="1" ht="11">
      <c r="A28" s="2" t="s">
        <v>7</v>
      </c>
      <c r="B28" s="3">
        <f>продажи!B27+производство!B27+логистика!B27+прочее!B27</f>
        <v>108474.5377757533</v>
      </c>
      <c r="C28" s="4">
        <f>продажи!C27+производство!C27+логистика!C27+прочее!C27</f>
        <v>104587.6704626797</v>
      </c>
      <c r="D28" s="4">
        <f>продажи!D27+производство!D27+логистика!D27+прочее!D27</f>
        <v>101080.2384980803</v>
      </c>
      <c r="E28" s="4">
        <f>продажи!E27+производство!E27+логистика!E27+прочее!E27</f>
        <v>107066.00595996967</v>
      </c>
      <c r="F28" s="4">
        <f>продажи!F27+производство!F27+логистика!F27+прочее!F27</f>
        <v>97438.155863534135</v>
      </c>
      <c r="G28" s="4">
        <f>продажи!G27+производство!G27+логистика!G27+прочее!G27</f>
        <v>99471.873636146804</v>
      </c>
      <c r="H28" s="4"/>
      <c r="I28" s="4"/>
      <c r="J28" s="4"/>
      <c r="K28" s="4"/>
      <c r="L28" s="4"/>
      <c r="M28" s="5"/>
      <c r="N28" s="6">
        <f>продажи!N27+производство!N27+логистика!N27+прочее!N27</f>
        <v>314142.44673651329</v>
      </c>
      <c r="O28" s="4">
        <f>продажи!O27+производство!O27+логистика!O27+прочее!O27</f>
        <v>303976.03545965062</v>
      </c>
      <c r="P28" s="4"/>
      <c r="Q28" s="5"/>
      <c r="R28" s="7"/>
    </row>
    <row r="29" spans="1:18" s="8" customFormat="1" ht="12" thickBot="1">
      <c r="A29" s="10" t="s">
        <v>5</v>
      </c>
      <c r="B29" s="11">
        <f>продажи!B28+производство!B28+логистика!B28+прочее!B28</f>
        <v>17418.14086615089</v>
      </c>
      <c r="C29" s="12">
        <f>продажи!C28+производство!C28+логистика!C28+прочее!C28</f>
        <v>14729.579015731226</v>
      </c>
      <c r="D29" s="12">
        <f>продажи!D28+производство!D28+логистика!D28+прочее!D28</f>
        <v>16353.11640332872</v>
      </c>
      <c r="E29" s="12">
        <f>продажи!E28+производство!E28+логистика!E28+прочее!E28</f>
        <v>19750.367671441541</v>
      </c>
      <c r="F29" s="12">
        <f>продажи!F28+производство!F28+логистика!F28+прочее!F28</f>
        <v>17706.96816053916</v>
      </c>
      <c r="G29" s="12">
        <f>продажи!G28+производство!G28+логистика!G28+прочее!G28</f>
        <v>18895.953273575706</v>
      </c>
      <c r="H29" s="12"/>
      <c r="I29" s="12"/>
      <c r="J29" s="12"/>
      <c r="K29" s="12"/>
      <c r="L29" s="12"/>
      <c r="M29" s="13"/>
      <c r="N29" s="6">
        <f>продажи!N28+производство!N28+логистика!N28+прочее!N28</f>
        <v>48500.836285210833</v>
      </c>
      <c r="O29" s="4">
        <f>продажи!O28+производство!O28+логистика!O28+прочее!O28</f>
        <v>56353.289105556411</v>
      </c>
      <c r="P29" s="4"/>
      <c r="Q29" s="5"/>
      <c r="R29" s="7"/>
    </row>
    <row r="30" spans="1:18" ht="16" thickBot="1">
      <c r="A30" s="69" t="s">
        <v>8</v>
      </c>
      <c r="B30" s="77">
        <f>SUM(B25:B29)</f>
        <v>396589.43424993218</v>
      </c>
      <c r="C30" s="74">
        <f t="shared" ref="C30:G30" si="1">SUM(C25:C29)</f>
        <v>362499.92834499845</v>
      </c>
      <c r="D30" s="74">
        <f t="shared" si="1"/>
        <v>297376.12467708642</v>
      </c>
      <c r="E30" s="74">
        <f t="shared" si="1"/>
        <v>363892.07138819958</v>
      </c>
      <c r="F30" s="74">
        <f t="shared" si="1"/>
        <v>270392.52662147576</v>
      </c>
      <c r="G30" s="74">
        <f t="shared" si="1"/>
        <v>285084.99337961577</v>
      </c>
      <c r="H30" s="74"/>
      <c r="I30" s="74"/>
      <c r="J30" s="74"/>
      <c r="K30" s="74"/>
      <c r="L30" s="74"/>
      <c r="M30" s="75"/>
      <c r="N30" s="73">
        <f t="shared" ref="N30" si="2">SUM(N25:N29)</f>
        <v>1056465.4872720169</v>
      </c>
      <c r="O30" s="74">
        <f t="shared" ref="O30" si="3">SUM(O25:O29)</f>
        <v>919369.59138929122</v>
      </c>
      <c r="P30" s="74"/>
      <c r="Q30" s="75"/>
      <c r="R30" s="76"/>
    </row>
    <row r="31" spans="1:18" ht="16" thickBot="1">
      <c r="A31" s="69" t="s">
        <v>9</v>
      </c>
      <c r="B31" s="74">
        <f>B23-B30</f>
        <v>97750.565750067821</v>
      </c>
      <c r="C31" s="74">
        <f t="shared" ref="C31:G31" si="4">C23-C30</f>
        <v>252632.64430457453</v>
      </c>
      <c r="D31" s="74">
        <f t="shared" si="4"/>
        <v>328175.24284428154</v>
      </c>
      <c r="E31" s="74">
        <f t="shared" si="4"/>
        <v>251362.61237248441</v>
      </c>
      <c r="F31" s="74">
        <f t="shared" si="4"/>
        <v>202758.17423322523</v>
      </c>
      <c r="G31" s="74">
        <f t="shared" si="4"/>
        <v>241254.61345799122</v>
      </c>
      <c r="H31" s="74"/>
      <c r="I31" s="74"/>
      <c r="J31" s="74"/>
      <c r="K31" s="74"/>
      <c r="L31" s="74"/>
      <c r="M31" s="74"/>
      <c r="N31" s="74">
        <f t="shared" ref="N31" si="5">N23-N30</f>
        <v>678558.45289892401</v>
      </c>
      <c r="O31" s="74">
        <f t="shared" ref="O31" si="6">O23-O30</f>
        <v>695375.40006370074</v>
      </c>
      <c r="P31" s="74"/>
      <c r="Q31" s="74"/>
      <c r="R31" s="75"/>
    </row>
    <row r="32" spans="1:18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6" thickBo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7">
      <c r="A34" s="78" t="s">
        <v>17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2"/>
      <c r="N34" s="90"/>
      <c r="O34" s="91"/>
      <c r="P34" s="91"/>
      <c r="Q34" s="93"/>
      <c r="R34" s="79"/>
    </row>
    <row r="35" spans="1:18" ht="16" thickBot="1">
      <c r="A35" s="28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34"/>
      <c r="O35" s="35"/>
      <c r="P35" s="35"/>
      <c r="Q35" s="37"/>
      <c r="R35" s="38"/>
    </row>
    <row r="36" spans="1:18">
      <c r="A36" s="39" t="s">
        <v>1</v>
      </c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3"/>
      <c r="N36" s="52"/>
      <c r="O36" s="41"/>
      <c r="P36" s="41"/>
      <c r="Q36" s="43"/>
      <c r="R36" s="44"/>
    </row>
    <row r="37" spans="1:18" s="8" customFormat="1" ht="13">
      <c r="A37" s="2" t="s">
        <v>12</v>
      </c>
      <c r="B37" s="3">
        <f>B21/B6*100</f>
        <v>96.02</v>
      </c>
      <c r="C37" s="4">
        <f>C21/C6*100</f>
        <v>104.82895671641796</v>
      </c>
      <c r="D37" s="4">
        <f>D21/D6*100</f>
        <v>113.50271903323272</v>
      </c>
      <c r="E37" s="4">
        <f>E21/E6*100</f>
        <v>110.47554629938405</v>
      </c>
      <c r="F37" s="4">
        <f>F21/F6*100</f>
        <v>93.907769458471208</v>
      </c>
      <c r="G37" s="4">
        <f>G21/G6*100</f>
        <v>101.20260506008879</v>
      </c>
      <c r="H37" s="4"/>
      <c r="I37" s="4"/>
      <c r="J37" s="4"/>
      <c r="K37" s="4"/>
      <c r="L37" s="4"/>
      <c r="M37" s="14"/>
      <c r="N37" s="3">
        <f>SUM(B37:D37)</f>
        <v>314.35167574965067</v>
      </c>
      <c r="O37" s="4">
        <f>SUM(E37:G37)</f>
        <v>305.58592081794404</v>
      </c>
      <c r="P37" s="105"/>
      <c r="Q37" s="106"/>
      <c r="R37" s="107"/>
    </row>
    <row r="38" spans="1:18" s="8" customFormat="1" ht="14" thickBot="1">
      <c r="A38" s="10" t="s">
        <v>13</v>
      </c>
      <c r="B38" s="15">
        <f>B22/B7*100</f>
        <v>83.661886127343507</v>
      </c>
      <c r="C38" s="16">
        <f>C22/C7*100</f>
        <v>112.55353367426228</v>
      </c>
      <c r="D38" s="16">
        <f>D22/D7*100</f>
        <v>93.845586480682059</v>
      </c>
      <c r="E38" s="16">
        <f>E22/E7*100</f>
        <v>114.16942752630004</v>
      </c>
      <c r="F38" s="16">
        <f>F22/F7*100</f>
        <v>97.498786973522726</v>
      </c>
      <c r="G38" s="16">
        <f>G22/G7*100</f>
        <v>113.53060185608186</v>
      </c>
      <c r="H38" s="16"/>
      <c r="I38" s="16"/>
      <c r="J38" s="16"/>
      <c r="K38" s="16"/>
      <c r="L38" s="16"/>
      <c r="M38" s="17"/>
      <c r="N38" s="15">
        <f>SUM(B38:D38)</f>
        <v>290.06100628228785</v>
      </c>
      <c r="O38" s="16">
        <f>SUM(E38:G38)</f>
        <v>325.19881635590463</v>
      </c>
      <c r="P38" s="108"/>
      <c r="Q38" s="109"/>
      <c r="R38" s="110"/>
    </row>
    <row r="39" spans="1:18" ht="16" thickBot="1">
      <c r="A39" s="80" t="s">
        <v>2</v>
      </c>
      <c r="B39" s="88">
        <f>B23/B8*100</f>
        <v>95.613157384839027</v>
      </c>
      <c r="C39" s="89">
        <f t="shared" ref="C39:O39" si="7">C23/C8*100</f>
        <v>105.00269216120633</v>
      </c>
      <c r="D39" s="89">
        <f t="shared" si="7"/>
        <v>112.91855189919498</v>
      </c>
      <c r="E39" s="89">
        <f t="shared" si="7"/>
        <v>110.5626074246435</v>
      </c>
      <c r="F39" s="89">
        <f t="shared" si="7"/>
        <v>93.997036844349438</v>
      </c>
      <c r="G39" s="89">
        <f t="shared" si="7"/>
        <v>101.52793682083517</v>
      </c>
      <c r="H39" s="111"/>
      <c r="I39" s="111"/>
      <c r="J39" s="111"/>
      <c r="K39" s="111"/>
      <c r="L39" s="111"/>
      <c r="M39" s="112"/>
      <c r="N39" s="88">
        <f t="shared" si="7"/>
        <v>104.71942765982753</v>
      </c>
      <c r="O39" s="89">
        <f t="shared" si="7"/>
        <v>102.31156330061786</v>
      </c>
      <c r="P39" s="85"/>
      <c r="Q39" s="86"/>
      <c r="R39" s="87"/>
    </row>
    <row r="40" spans="1:18">
      <c r="A40" s="103" t="s">
        <v>3</v>
      </c>
      <c r="B40" s="104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50"/>
      <c r="N40" s="64"/>
      <c r="O40" s="65"/>
      <c r="P40" s="65"/>
      <c r="Q40" s="50"/>
      <c r="R40" s="51"/>
    </row>
    <row r="41" spans="1:18" s="8" customFormat="1" ht="13">
      <c r="A41" s="2" t="s">
        <v>4</v>
      </c>
      <c r="B41" s="3">
        <f>B25/B10*100</f>
        <v>102.80093333333321</v>
      </c>
      <c r="C41" s="4">
        <f t="shared" ref="C41:M41" si="8">C25/C10*100</f>
        <v>118.30797385620887</v>
      </c>
      <c r="D41" s="4">
        <f t="shared" si="8"/>
        <v>99.997679519548939</v>
      </c>
      <c r="E41" s="4">
        <f t="shared" si="8"/>
        <v>118.85327475680261</v>
      </c>
      <c r="F41" s="4">
        <f t="shared" si="8"/>
        <v>119.74612129760209</v>
      </c>
      <c r="G41" s="4">
        <f t="shared" si="8"/>
        <v>100.85050625372209</v>
      </c>
      <c r="H41" s="4"/>
      <c r="I41" s="4"/>
      <c r="J41" s="4"/>
      <c r="K41" s="4"/>
      <c r="L41" s="4"/>
      <c r="M41" s="5"/>
      <c r="N41" s="6">
        <f>SUM(B41:D41)</f>
        <v>321.10658670909106</v>
      </c>
      <c r="O41" s="4">
        <f>SUM(E41:G41)</f>
        <v>339.44990230812675</v>
      </c>
      <c r="P41" s="105"/>
      <c r="Q41" s="106"/>
      <c r="R41" s="107"/>
    </row>
    <row r="42" spans="1:18" s="8" customFormat="1" ht="13">
      <c r="A42" s="9" t="s">
        <v>14</v>
      </c>
      <c r="B42" s="3">
        <f t="shared" ref="B42:M42" si="9">B26/B11*100</f>
        <v>99.71555555555554</v>
      </c>
      <c r="C42" s="4">
        <f t="shared" si="9"/>
        <v>102.03620370370371</v>
      </c>
      <c r="D42" s="4">
        <f t="shared" si="9"/>
        <v>109.10449088483769</v>
      </c>
      <c r="E42" s="4">
        <f t="shared" si="9"/>
        <v>98.142201934572313</v>
      </c>
      <c r="F42" s="4">
        <f t="shared" si="9"/>
        <v>100.38646017699115</v>
      </c>
      <c r="G42" s="4">
        <f t="shared" si="9"/>
        <v>105.02862376917793</v>
      </c>
      <c r="H42" s="4"/>
      <c r="I42" s="4"/>
      <c r="J42" s="4"/>
      <c r="K42" s="4"/>
      <c r="L42" s="4"/>
      <c r="M42" s="5"/>
      <c r="N42" s="6">
        <f t="shared" ref="N42:N45" si="10">SUM(B42:D42)</f>
        <v>310.85625014409692</v>
      </c>
      <c r="O42" s="4">
        <f t="shared" ref="O42:O45" si="11">SUM(E42:G42)</f>
        <v>303.55728588074135</v>
      </c>
      <c r="P42" s="105"/>
      <c r="Q42" s="106"/>
      <c r="R42" s="107"/>
    </row>
    <row r="43" spans="1:18" s="8" customFormat="1" ht="13">
      <c r="A43" s="2" t="s">
        <v>6</v>
      </c>
      <c r="B43" s="3">
        <f t="shared" ref="B43:M43" si="12">B27/B12*100</f>
        <v>101.15084444444417</v>
      </c>
      <c r="C43" s="4">
        <f t="shared" si="12"/>
        <v>98.661036691904329</v>
      </c>
      <c r="D43" s="4">
        <f t="shared" si="12"/>
        <v>99.05266903914567</v>
      </c>
      <c r="E43" s="4">
        <f t="shared" si="12"/>
        <v>102.85862419156568</v>
      </c>
      <c r="F43" s="4">
        <f t="shared" si="12"/>
        <v>100.2282363554355</v>
      </c>
      <c r="G43" s="4">
        <f t="shared" si="12"/>
        <v>108.02014979783907</v>
      </c>
      <c r="H43" s="4"/>
      <c r="I43" s="4"/>
      <c r="J43" s="4"/>
      <c r="K43" s="4"/>
      <c r="L43" s="4"/>
      <c r="M43" s="5"/>
      <c r="N43" s="6">
        <f t="shared" si="10"/>
        <v>298.86455017549417</v>
      </c>
      <c r="O43" s="4">
        <f t="shared" si="11"/>
        <v>311.10701034484026</v>
      </c>
      <c r="P43" s="105"/>
      <c r="Q43" s="106"/>
      <c r="R43" s="107"/>
    </row>
    <row r="44" spans="1:18" s="8" customFormat="1" ht="13">
      <c r="A44" s="2" t="s">
        <v>7</v>
      </c>
      <c r="B44" s="3">
        <f t="shared" ref="B44:M44" si="13">B28/B13*100</f>
        <v>97.689095056199676</v>
      </c>
      <c r="C44" s="4">
        <f t="shared" si="13"/>
        <v>99.165457760293108</v>
      </c>
      <c r="D44" s="4">
        <f t="shared" si="13"/>
        <v>98.587588782494507</v>
      </c>
      <c r="E44" s="4">
        <f t="shared" si="13"/>
        <v>98.875677426837683</v>
      </c>
      <c r="F44" s="4">
        <f t="shared" si="13"/>
        <v>101.35956123583547</v>
      </c>
      <c r="G44" s="4">
        <f t="shared" si="13"/>
        <v>97.804391032638478</v>
      </c>
      <c r="H44" s="4"/>
      <c r="I44" s="4"/>
      <c r="J44" s="4"/>
      <c r="K44" s="4"/>
      <c r="L44" s="4"/>
      <c r="M44" s="5"/>
      <c r="N44" s="6">
        <f t="shared" si="10"/>
        <v>295.44214159898729</v>
      </c>
      <c r="O44" s="4">
        <f t="shared" si="11"/>
        <v>298.03962969531165</v>
      </c>
      <c r="P44" s="105"/>
      <c r="Q44" s="106"/>
      <c r="R44" s="107"/>
    </row>
    <row r="45" spans="1:18" s="8" customFormat="1" ht="14" thickBot="1">
      <c r="A45" s="10" t="s">
        <v>5</v>
      </c>
      <c r="B45" s="15">
        <f t="shared" ref="B45:O47" si="14">B29/B14*100</f>
        <v>94.802076268028657</v>
      </c>
      <c r="C45" s="16">
        <f t="shared" si="14"/>
        <v>93.220407635035258</v>
      </c>
      <c r="D45" s="16">
        <f t="shared" si="14"/>
        <v>98.518578561460174</v>
      </c>
      <c r="E45" s="16">
        <f t="shared" si="14"/>
        <v>111.17417800916429</v>
      </c>
      <c r="F45" s="16">
        <f t="shared" si="14"/>
        <v>99.794848608559619</v>
      </c>
      <c r="G45" s="16">
        <f>G29/G14*100</f>
        <v>105.64525116800631</v>
      </c>
      <c r="H45" s="16"/>
      <c r="I45" s="16"/>
      <c r="J45" s="16"/>
      <c r="K45" s="16"/>
      <c r="L45" s="16"/>
      <c r="M45" s="18"/>
      <c r="N45" s="53">
        <f t="shared" si="10"/>
        <v>286.54106246452409</v>
      </c>
      <c r="O45" s="16">
        <f t="shared" si="11"/>
        <v>316.61427778573022</v>
      </c>
      <c r="P45" s="108"/>
      <c r="Q45" s="109"/>
      <c r="R45" s="110"/>
    </row>
    <row r="46" spans="1:18" ht="16" thickBot="1">
      <c r="A46" s="80" t="s">
        <v>8</v>
      </c>
      <c r="B46" s="88">
        <f t="shared" si="14"/>
        <v>100.66114096514411</v>
      </c>
      <c r="C46" s="89">
        <f t="shared" si="14"/>
        <v>108.51118843317306</v>
      </c>
      <c r="D46" s="89">
        <f t="shared" si="14"/>
        <v>100.34855538178175</v>
      </c>
      <c r="E46" s="89">
        <f t="shared" si="14"/>
        <v>109.19678992560765</v>
      </c>
      <c r="F46" s="89">
        <f t="shared" si="14"/>
        <v>107.31865838218988</v>
      </c>
      <c r="G46" s="89">
        <f t="shared" si="14"/>
        <v>100.82872747522298</v>
      </c>
      <c r="H46" s="111"/>
      <c r="I46" s="111"/>
      <c r="J46" s="111"/>
      <c r="K46" s="111"/>
      <c r="L46" s="111"/>
      <c r="M46" s="111"/>
      <c r="N46" s="89">
        <f t="shared" si="14"/>
        <v>103.13070482038422</v>
      </c>
      <c r="O46" s="89">
        <f t="shared" si="14"/>
        <v>105.92559016140142</v>
      </c>
      <c r="P46" s="85"/>
      <c r="Q46" s="89"/>
      <c r="R46" s="86"/>
    </row>
    <row r="47" spans="1:18" ht="16" thickBot="1">
      <c r="A47" s="80" t="s">
        <v>9</v>
      </c>
      <c r="B47" s="88">
        <f t="shared" si="14"/>
        <v>79.448588358832779</v>
      </c>
      <c r="C47" s="89">
        <f t="shared" si="14"/>
        <v>100.34715271458394</v>
      </c>
      <c r="D47" s="89">
        <f t="shared" si="14"/>
        <v>127.37676155157887</v>
      </c>
      <c r="E47" s="89">
        <f t="shared" si="14"/>
        <v>112.60152172879</v>
      </c>
      <c r="F47" s="89">
        <f t="shared" si="14"/>
        <v>80.646896589116665</v>
      </c>
      <c r="G47" s="89">
        <f t="shared" si="14"/>
        <v>102.36677987016498</v>
      </c>
      <c r="H47" s="111"/>
      <c r="I47" s="111"/>
      <c r="J47" s="111"/>
      <c r="K47" s="111"/>
      <c r="L47" s="111"/>
      <c r="M47" s="111"/>
      <c r="N47" s="89">
        <f t="shared" si="14"/>
        <v>107.29277664346866</v>
      </c>
      <c r="O47" s="89">
        <f t="shared" si="14"/>
        <v>97.895609601773074</v>
      </c>
      <c r="P47" s="113"/>
      <c r="Q47" s="113"/>
      <c r="R47" s="114"/>
    </row>
  </sheetData>
  <mergeCells count="7">
    <mergeCell ref="B34:M34"/>
    <mergeCell ref="N34:Q34"/>
    <mergeCell ref="B3:M3"/>
    <mergeCell ref="N3:Q3"/>
    <mergeCell ref="B1:R1"/>
    <mergeCell ref="B18:M18"/>
    <mergeCell ref="N18:Q1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44"/>
  <sheetViews>
    <sheetView topLeftCell="A10" workbookViewId="0">
      <selection activeCell="J35" sqref="J35:M43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98" t="s">
        <v>20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s="28" customFormat="1" ht="14" thickBot="1"/>
    <row r="3" spans="1:18" s="28" customFormat="1" ht="17">
      <c r="A3" s="57" t="s">
        <v>15</v>
      </c>
      <c r="B3" s="94" t="s">
        <v>11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  <c r="N3" s="94" t="s">
        <v>18</v>
      </c>
      <c r="O3" s="95"/>
      <c r="P3" s="95"/>
      <c r="Q3" s="97"/>
      <c r="R3" s="33" t="s">
        <v>0</v>
      </c>
    </row>
    <row r="4" spans="1:18" s="28" customFormat="1" ht="14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>
        <v>1</v>
      </c>
    </row>
    <row r="5" spans="1:18" s="28" customFormat="1" ht="13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52"/>
      <c r="O5" s="41"/>
      <c r="P5" s="41"/>
      <c r="Q5" s="43"/>
      <c r="R5" s="44"/>
    </row>
    <row r="6" spans="1:18" s="8" customFormat="1" ht="11">
      <c r="A6" s="2" t="s">
        <v>12</v>
      </c>
      <c r="B6" s="3">
        <v>500000.00000000006</v>
      </c>
      <c r="C6" s="4">
        <v>572649.57264957263</v>
      </c>
      <c r="D6" s="4">
        <v>537521.3675213675</v>
      </c>
      <c r="E6" s="4">
        <v>543360.68376068375</v>
      </c>
      <c r="F6" s="4">
        <v>490854.70085470087</v>
      </c>
      <c r="G6" s="4">
        <v>504737.60683760687</v>
      </c>
      <c r="H6" s="4">
        <v>513492.30769230775</v>
      </c>
      <c r="I6" s="4">
        <v>590114.52991452999</v>
      </c>
      <c r="J6" s="4">
        <v>654217.094017094</v>
      </c>
      <c r="K6" s="4">
        <v>741480.34188034188</v>
      </c>
      <c r="L6" s="4">
        <v>769295.7264957265</v>
      </c>
      <c r="M6" s="5">
        <v>741482.05128205137</v>
      </c>
      <c r="N6" s="6">
        <f>SUM(B6:D6)</f>
        <v>1610170.9401709402</v>
      </c>
      <c r="O6" s="4">
        <f>SUM(E6:G6)</f>
        <v>1538952.9914529915</v>
      </c>
      <c r="P6" s="4"/>
      <c r="Q6" s="5"/>
      <c r="R6" s="7"/>
    </row>
    <row r="7" spans="1:18" s="8" customFormat="1" ht="12" thickBot="1">
      <c r="A7" s="10" t="s">
        <v>13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8"/>
      <c r="N7" s="53"/>
      <c r="O7" s="16"/>
      <c r="P7" s="16"/>
      <c r="Q7" s="18"/>
      <c r="R7" s="19"/>
    </row>
    <row r="8" spans="1:18" s="28" customFormat="1" ht="14" thickBot="1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55"/>
      <c r="N8" s="54"/>
      <c r="O8" s="25"/>
      <c r="P8" s="25"/>
      <c r="Q8" s="26"/>
      <c r="R8" s="27"/>
    </row>
    <row r="9" spans="1:18" s="28" customFormat="1" ht="13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1">
      <c r="A10" s="2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1">
      <c r="A11" s="9" t="s">
        <v>14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1">
      <c r="A12" s="2" t="s">
        <v>6</v>
      </c>
      <c r="B12" s="3">
        <v>18595.041322314049</v>
      </c>
      <c r="C12" s="4">
        <v>18447.10743801653</v>
      </c>
      <c r="D12" s="4">
        <v>16256.198347107438</v>
      </c>
      <c r="E12" s="4">
        <v>15461.98347107438</v>
      </c>
      <c r="F12" s="4">
        <v>20154.545454545456</v>
      </c>
      <c r="G12" s="4">
        <v>12468.595041322315</v>
      </c>
      <c r="H12" s="4">
        <v>19009.090909090908</v>
      </c>
      <c r="I12" s="4">
        <v>12399.173553719009</v>
      </c>
      <c r="J12" s="4">
        <v>13296.694214876034</v>
      </c>
      <c r="K12" s="4">
        <v>16363.636363636364</v>
      </c>
      <c r="L12" s="4">
        <v>19561.983471074382</v>
      </c>
      <c r="M12" s="5">
        <v>19917.355371900827</v>
      </c>
      <c r="N12" s="6">
        <f>SUM(B12:D12)</f>
        <v>53298.347107438021</v>
      </c>
      <c r="O12" s="4">
        <f>SUM(E12:G12)</f>
        <v>48085.123966942148</v>
      </c>
      <c r="P12" s="4"/>
      <c r="Q12" s="5"/>
      <c r="R12" s="7"/>
    </row>
    <row r="13" spans="1:18" s="8" customFormat="1" ht="11">
      <c r="A13" s="2" t="s">
        <v>7</v>
      </c>
      <c r="B13" s="3">
        <v>22314.049586776859</v>
      </c>
      <c r="C13" s="4">
        <v>21157.024793388431</v>
      </c>
      <c r="D13" s="4">
        <v>19394.21487603306</v>
      </c>
      <c r="E13" s="4">
        <v>23388.429752066117</v>
      </c>
      <c r="F13" s="4">
        <v>18567.768595041322</v>
      </c>
      <c r="G13" s="4">
        <v>19384.297520661159</v>
      </c>
      <c r="H13" s="4">
        <v>22809.917355371901</v>
      </c>
      <c r="I13" s="4">
        <v>18512.396694214876</v>
      </c>
      <c r="J13" s="4">
        <v>19089.25619834711</v>
      </c>
      <c r="K13" s="4">
        <v>20082.644628099173</v>
      </c>
      <c r="L13" s="4">
        <v>19014.049586776859</v>
      </c>
      <c r="M13" s="5">
        <v>18898.347107438018</v>
      </c>
      <c r="N13" s="6">
        <f t="shared" ref="N13:N14" si="0">SUM(B13:D13)</f>
        <v>62865.289256198346</v>
      </c>
      <c r="O13" s="4">
        <f t="shared" ref="O13" si="1">SUM(E13:G13)</f>
        <v>61340.495867768594</v>
      </c>
      <c r="P13" s="4"/>
      <c r="Q13" s="5"/>
      <c r="R13" s="7"/>
    </row>
    <row r="14" spans="1:18" s="8" customFormat="1" ht="12" thickBot="1">
      <c r="A14" s="10" t="s">
        <v>5</v>
      </c>
      <c r="B14" s="3">
        <v>2787.6033057851241</v>
      </c>
      <c r="C14" s="4">
        <v>2700</v>
      </c>
      <c r="D14" s="4">
        <v>2486.7768595041325</v>
      </c>
      <c r="E14" s="4">
        <v>2719.0082644628101</v>
      </c>
      <c r="F14" s="4">
        <v>2653.7190082644629</v>
      </c>
      <c r="G14" s="4">
        <v>2663.6363636363635</v>
      </c>
      <c r="H14" s="4">
        <v>2672.727272727273</v>
      </c>
      <c r="I14" s="4">
        <v>2682.6446280991736</v>
      </c>
      <c r="J14" s="4">
        <v>2691.7355371900826</v>
      </c>
      <c r="K14" s="4">
        <v>2701.6528925619837</v>
      </c>
      <c r="L14" s="4">
        <v>2710.7438016528927</v>
      </c>
      <c r="M14" s="5">
        <v>2720.6611570247933</v>
      </c>
      <c r="N14" s="6">
        <f t="shared" si="0"/>
        <v>7974.3801652892562</v>
      </c>
      <c r="O14" s="4">
        <f>SUM(E14:G14)</f>
        <v>8036.363636363636</v>
      </c>
      <c r="P14" s="4"/>
      <c r="Q14" s="5"/>
      <c r="R14" s="7"/>
    </row>
    <row r="15" spans="1:18" s="28" customFormat="1" ht="14" thickBot="1">
      <c r="A15" s="20" t="s">
        <v>8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56"/>
      <c r="N15" s="54"/>
      <c r="O15" s="25"/>
      <c r="P15" s="25"/>
      <c r="Q15" s="26"/>
      <c r="R15" s="27"/>
    </row>
    <row r="16" spans="1:18" ht="16" thickBot="1"/>
    <row r="17" spans="1:18" ht="17">
      <c r="A17" s="67" t="s">
        <v>16</v>
      </c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N17" s="99"/>
      <c r="O17" s="100"/>
      <c r="P17" s="100"/>
      <c r="Q17" s="102"/>
      <c r="R17" s="68"/>
    </row>
    <row r="18" spans="1:18" ht="16" thickBot="1">
      <c r="A18" s="28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  <c r="N18" s="34"/>
      <c r="O18" s="35"/>
      <c r="P18" s="35"/>
      <c r="Q18" s="37"/>
      <c r="R18" s="38"/>
    </row>
    <row r="19" spans="1:18">
      <c r="A19" s="39" t="s">
        <v>1</v>
      </c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3"/>
      <c r="N19" s="52"/>
      <c r="O19" s="41"/>
      <c r="P19" s="41"/>
      <c r="Q19" s="43"/>
      <c r="R19" s="44"/>
    </row>
    <row r="20" spans="1:18">
      <c r="A20" s="2" t="s">
        <v>12</v>
      </c>
      <c r="B20" s="3">
        <v>480100</v>
      </c>
      <c r="C20" s="4">
        <v>600302.57264957298</v>
      </c>
      <c r="D20" s="4">
        <v>610101.36752136797</v>
      </c>
      <c r="E20" s="4">
        <v>600280.68376068398</v>
      </c>
      <c r="F20" s="4">
        <v>460950.70085470099</v>
      </c>
      <c r="G20" s="4">
        <v>510807.60683760699</v>
      </c>
      <c r="H20" s="4">
        <v>529200.30769230798</v>
      </c>
      <c r="I20" s="4">
        <v>628900.52991452999</v>
      </c>
      <c r="J20" s="4"/>
      <c r="K20" s="4"/>
      <c r="L20" s="4"/>
      <c r="M20" s="5"/>
      <c r="N20" s="6">
        <f t="shared" ref="N20" si="2">SUM(B20:D20)</f>
        <v>1690503.9401709409</v>
      </c>
      <c r="O20" s="4">
        <f>SUM(E20:G20)</f>
        <v>1572038.991452992</v>
      </c>
      <c r="P20" s="4"/>
      <c r="Q20" s="5"/>
      <c r="R20" s="7"/>
    </row>
    <row r="21" spans="1:18" ht="16" thickBot="1">
      <c r="A21" s="10" t="s">
        <v>13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5"/>
      <c r="N21" s="53"/>
      <c r="O21" s="16"/>
      <c r="P21" s="16"/>
      <c r="Q21" s="18"/>
      <c r="R21" s="19"/>
    </row>
    <row r="22" spans="1:18" ht="16" thickBot="1">
      <c r="A22" s="69" t="s">
        <v>2</v>
      </c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2"/>
      <c r="N22" s="73"/>
      <c r="O22" s="74"/>
      <c r="P22" s="74"/>
      <c r="Q22" s="75"/>
      <c r="R22" s="76"/>
    </row>
    <row r="23" spans="1:18">
      <c r="A23" s="39" t="s">
        <v>3</v>
      </c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7"/>
      <c r="N23" s="48"/>
      <c r="O23" s="49"/>
      <c r="P23" s="49"/>
      <c r="Q23" s="50"/>
      <c r="R23" s="51"/>
    </row>
    <row r="24" spans="1:18">
      <c r="A24" s="2" t="s">
        <v>4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5"/>
      <c r="N24" s="6"/>
      <c r="O24" s="4"/>
      <c r="P24" s="4"/>
      <c r="Q24" s="5"/>
      <c r="R24" s="7"/>
    </row>
    <row r="25" spans="1:18">
      <c r="A25" s="9" t="s">
        <v>14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  <c r="N25" s="6"/>
      <c r="O25" s="4"/>
      <c r="P25" s="4"/>
      <c r="Q25" s="5"/>
      <c r="R25" s="7"/>
    </row>
    <row r="26" spans="1:18">
      <c r="A26" s="2" t="s">
        <v>6</v>
      </c>
      <c r="B26" s="3">
        <v>18809.041322313999</v>
      </c>
      <c r="C26" s="4">
        <v>18200.107438016501</v>
      </c>
      <c r="D26" s="4">
        <v>16102.1983471074</v>
      </c>
      <c r="E26" s="4">
        <v>15903.9834710744</v>
      </c>
      <c r="F26" s="4">
        <v>20200.5454545455</v>
      </c>
      <c r="G26" s="4">
        <v>13468.5950413223</v>
      </c>
      <c r="H26" s="4">
        <v>18909.090909090901</v>
      </c>
      <c r="I26" s="4">
        <v>12800.173553719</v>
      </c>
      <c r="J26" s="4"/>
      <c r="K26" s="4"/>
      <c r="L26" s="4"/>
      <c r="M26" s="5"/>
      <c r="N26" s="6">
        <f t="shared" ref="N26" si="3">SUM(B26:D26)</f>
        <v>53111.347107437898</v>
      </c>
      <c r="O26" s="4">
        <f>SUM(E26:G26)</f>
        <v>49573.123966942207</v>
      </c>
      <c r="P26" s="4"/>
      <c r="Q26" s="5"/>
      <c r="R26" s="7"/>
    </row>
    <row r="27" spans="1:18">
      <c r="A27" s="2" t="s">
        <v>7</v>
      </c>
      <c r="B27" s="3">
        <v>22500.049586776899</v>
      </c>
      <c r="C27" s="4">
        <v>21806.024793388398</v>
      </c>
      <c r="D27" s="4">
        <v>19754.2148760331</v>
      </c>
      <c r="E27" s="4">
        <v>23789.429752066098</v>
      </c>
      <c r="F27" s="4">
        <v>19107.7685950413</v>
      </c>
      <c r="G27" s="4">
        <v>19597.297520661199</v>
      </c>
      <c r="H27" s="4">
        <v>23109.917355371901</v>
      </c>
      <c r="I27" s="4">
        <v>18912.396694214902</v>
      </c>
      <c r="J27" s="4"/>
      <c r="K27" s="4"/>
      <c r="L27" s="4"/>
      <c r="M27" s="5"/>
      <c r="N27" s="6">
        <f t="shared" ref="N27:N28" si="4">SUM(B27:D27)</f>
        <v>64060.289256198404</v>
      </c>
      <c r="O27" s="4">
        <f t="shared" ref="O27" si="5">SUM(E27:G27)</f>
        <v>62494.495867768594</v>
      </c>
      <c r="P27" s="4"/>
      <c r="Q27" s="5"/>
      <c r="R27" s="7"/>
    </row>
    <row r="28" spans="1:18" ht="16" thickBot="1">
      <c r="A28" s="10" t="s">
        <v>5</v>
      </c>
      <c r="B28" s="15">
        <v>2600.60330578512</v>
      </c>
      <c r="C28" s="16">
        <v>2600</v>
      </c>
      <c r="D28" s="16">
        <v>2306.7768595041298</v>
      </c>
      <c r="E28" s="16">
        <v>2608.0082644628101</v>
      </c>
      <c r="F28" s="16">
        <v>2601.7190082644602</v>
      </c>
      <c r="G28" s="16">
        <v>2603.6363636363599</v>
      </c>
      <c r="H28" s="16">
        <v>2572.7272727272698</v>
      </c>
      <c r="I28" s="16">
        <v>2582.6446280991699</v>
      </c>
      <c r="J28" s="16"/>
      <c r="K28" s="16"/>
      <c r="L28" s="16"/>
      <c r="M28" s="18"/>
      <c r="N28" s="6">
        <f t="shared" si="4"/>
        <v>7507.3801652892498</v>
      </c>
      <c r="O28" s="4">
        <f>SUM(E28:G28)</f>
        <v>7813.3636363636306</v>
      </c>
      <c r="P28" s="4"/>
      <c r="Q28" s="5"/>
      <c r="R28" s="7"/>
    </row>
    <row r="29" spans="1:18" ht="16" thickBot="1">
      <c r="A29" s="69" t="s">
        <v>8</v>
      </c>
      <c r="B29" s="77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5"/>
      <c r="N29" s="73"/>
      <c r="O29" s="74"/>
      <c r="P29" s="74"/>
      <c r="Q29" s="75"/>
      <c r="R29" s="76"/>
    </row>
    <row r="31" spans="1:18" ht="16" thickBot="1"/>
    <row r="32" spans="1:18" ht="17">
      <c r="A32" s="78" t="s">
        <v>17</v>
      </c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2"/>
      <c r="N32" s="90"/>
      <c r="O32" s="91"/>
      <c r="P32" s="91"/>
      <c r="Q32" s="93"/>
      <c r="R32" s="79"/>
    </row>
    <row r="33" spans="1:18" ht="16" thickBot="1">
      <c r="A33" s="2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34"/>
      <c r="O33" s="35"/>
      <c r="P33" s="35"/>
      <c r="Q33" s="37"/>
      <c r="R33" s="38"/>
    </row>
    <row r="34" spans="1:18">
      <c r="A34" s="39" t="s">
        <v>1</v>
      </c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3"/>
      <c r="N34" s="52"/>
      <c r="O34" s="41"/>
      <c r="P34" s="41"/>
      <c r="Q34" s="43"/>
      <c r="R34" s="44"/>
    </row>
    <row r="35" spans="1:18">
      <c r="A35" s="2" t="s">
        <v>12</v>
      </c>
      <c r="B35" s="3">
        <f>B20/B6*100</f>
        <v>96.02</v>
      </c>
      <c r="C35" s="4">
        <f t="shared" ref="C35:M35" si="6">C20/C6*100</f>
        <v>104.82895671641796</v>
      </c>
      <c r="D35" s="4">
        <f t="shared" si="6"/>
        <v>113.50271903323272</v>
      </c>
      <c r="E35" s="4">
        <f t="shared" si="6"/>
        <v>110.47554629938405</v>
      </c>
      <c r="F35" s="4">
        <f t="shared" si="6"/>
        <v>93.907769458471208</v>
      </c>
      <c r="G35" s="4">
        <f t="shared" si="6"/>
        <v>101.20260506008879</v>
      </c>
      <c r="H35" s="4">
        <f t="shared" si="6"/>
        <v>103.05905264104027</v>
      </c>
      <c r="I35" s="4">
        <f>I20/I6*100</f>
        <v>106.57262243748136</v>
      </c>
      <c r="J35" s="4"/>
      <c r="K35" s="4"/>
      <c r="L35" s="4"/>
      <c r="M35" s="5"/>
      <c r="N35" s="6">
        <f t="shared" ref="N35" si="7">SUM(B35:D35)</f>
        <v>314.35167574965067</v>
      </c>
      <c r="O35" s="4">
        <f>SUM(E35:G35)</f>
        <v>305.58592081794404</v>
      </c>
      <c r="P35" s="4"/>
      <c r="Q35" s="5"/>
      <c r="R35" s="7"/>
    </row>
    <row r="36" spans="1:18" ht="16" thickBot="1">
      <c r="A36" s="10" t="s">
        <v>13</v>
      </c>
      <c r="B36" s="59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  <c r="O36" s="63"/>
      <c r="P36" s="63"/>
      <c r="Q36" s="61"/>
      <c r="R36" s="19"/>
    </row>
    <row r="37" spans="1:18" ht="16" thickBot="1">
      <c r="A37" s="80" t="s">
        <v>2</v>
      </c>
      <c r="B37" s="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3"/>
      <c r="N37" s="84"/>
      <c r="O37" s="85"/>
      <c r="P37" s="85"/>
      <c r="Q37" s="86"/>
      <c r="R37" s="87"/>
    </row>
    <row r="38" spans="1:18">
      <c r="A38" s="39" t="s">
        <v>3</v>
      </c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7"/>
      <c r="N38" s="64"/>
      <c r="O38" s="65"/>
      <c r="P38" s="65"/>
      <c r="Q38" s="50"/>
      <c r="R38" s="51"/>
    </row>
    <row r="39" spans="1:18">
      <c r="A39" s="2" t="s">
        <v>4</v>
      </c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N39" s="66"/>
      <c r="O39" s="60"/>
      <c r="P39" s="60"/>
      <c r="Q39" s="5"/>
      <c r="R39" s="7"/>
    </row>
    <row r="40" spans="1:18">
      <c r="A40" s="9" t="s">
        <v>14</v>
      </c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1"/>
      <c r="N40" s="66"/>
      <c r="O40" s="60"/>
      <c r="P40" s="60"/>
      <c r="Q40" s="5"/>
      <c r="R40" s="7"/>
    </row>
    <row r="41" spans="1:18">
      <c r="A41" s="2" t="s">
        <v>6</v>
      </c>
      <c r="B41" s="3">
        <f>B26/B12*100</f>
        <v>101.15084444444417</v>
      </c>
      <c r="C41" s="4">
        <f t="shared" ref="C41:M41" si="8">C26/C12*100</f>
        <v>98.661036691904329</v>
      </c>
      <c r="D41" s="4">
        <f t="shared" si="8"/>
        <v>99.05266903914567</v>
      </c>
      <c r="E41" s="4">
        <f t="shared" si="8"/>
        <v>102.85862419156568</v>
      </c>
      <c r="F41" s="4">
        <f t="shared" si="8"/>
        <v>100.2282363554355</v>
      </c>
      <c r="G41" s="4">
        <f t="shared" si="8"/>
        <v>108.02014979783907</v>
      </c>
      <c r="H41" s="4">
        <f t="shared" si="8"/>
        <v>99.473935915829699</v>
      </c>
      <c r="I41" s="4">
        <f t="shared" si="8"/>
        <v>103.23408651603006</v>
      </c>
      <c r="J41" s="4"/>
      <c r="K41" s="4"/>
      <c r="L41" s="4"/>
      <c r="M41" s="5"/>
      <c r="N41" s="6">
        <f t="shared" ref="N41" si="9">SUM(B41:D41)</f>
        <v>298.86455017549417</v>
      </c>
      <c r="O41" s="4">
        <f>SUM(E41:G41)</f>
        <v>311.10701034484026</v>
      </c>
      <c r="P41" s="4"/>
      <c r="Q41" s="5"/>
      <c r="R41" s="7"/>
    </row>
    <row r="42" spans="1:18">
      <c r="A42" s="2" t="s">
        <v>7</v>
      </c>
      <c r="B42" s="3">
        <f t="shared" ref="B42:M42" si="10">B27/B13*100</f>
        <v>100.83355555555573</v>
      </c>
      <c r="C42" s="4">
        <f t="shared" si="10"/>
        <v>103.06753906249983</v>
      </c>
      <c r="D42" s="4">
        <f t="shared" si="10"/>
        <v>101.85622363318723</v>
      </c>
      <c r="E42" s="4">
        <f t="shared" si="10"/>
        <v>101.71452296819781</v>
      </c>
      <c r="F42" s="4">
        <f t="shared" si="10"/>
        <v>102.90826545600203</v>
      </c>
      <c r="G42" s="4">
        <f t="shared" si="10"/>
        <v>101.09882754210211</v>
      </c>
      <c r="H42" s="4">
        <f t="shared" si="10"/>
        <v>101.31521739130436</v>
      </c>
      <c r="I42" s="4">
        <f t="shared" si="10"/>
        <v>102.16071428571442</v>
      </c>
      <c r="J42" s="4"/>
      <c r="K42" s="4"/>
      <c r="L42" s="4"/>
      <c r="M42" s="5"/>
      <c r="N42" s="6">
        <f t="shared" ref="N42:N43" si="11">SUM(B42:D42)</f>
        <v>305.75731825124279</v>
      </c>
      <c r="O42" s="4">
        <f t="shared" ref="O42" si="12">SUM(E42:G42)</f>
        <v>305.72161596630195</v>
      </c>
      <c r="P42" s="4"/>
      <c r="Q42" s="5"/>
      <c r="R42" s="7"/>
    </row>
    <row r="43" spans="1:18" ht="16" thickBot="1">
      <c r="A43" s="10" t="s">
        <v>5</v>
      </c>
      <c r="B43" s="15">
        <f t="shared" ref="B43:L43" si="13">B28/B14*100</f>
        <v>93.29172843166306</v>
      </c>
      <c r="C43" s="16">
        <f t="shared" si="13"/>
        <v>96.296296296296291</v>
      </c>
      <c r="D43" s="16">
        <f t="shared" si="13"/>
        <v>92.761714855433581</v>
      </c>
      <c r="E43" s="16">
        <f t="shared" si="13"/>
        <v>95.917629179331314</v>
      </c>
      <c r="F43" s="16">
        <f t="shared" si="13"/>
        <v>98.040485829959408</v>
      </c>
      <c r="G43" s="16">
        <f t="shared" si="13"/>
        <v>97.747440273037412</v>
      </c>
      <c r="H43" s="16">
        <f t="shared" si="13"/>
        <v>96.258503401360429</v>
      </c>
      <c r="I43" s="16">
        <f t="shared" si="13"/>
        <v>96.272335181762031</v>
      </c>
      <c r="J43" s="16"/>
      <c r="K43" s="16"/>
      <c r="L43" s="16"/>
      <c r="M43" s="18"/>
      <c r="N43" s="6">
        <f t="shared" si="11"/>
        <v>282.34973958339293</v>
      </c>
      <c r="O43" s="4">
        <f>SUM(E43:G43)</f>
        <v>291.70555528232813</v>
      </c>
      <c r="P43" s="4"/>
      <c r="Q43" s="5"/>
      <c r="R43" s="7"/>
    </row>
    <row r="44" spans="1:18" ht="16" thickBot="1">
      <c r="A44" s="80" t="s">
        <v>8</v>
      </c>
      <c r="B44" s="88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6"/>
      <c r="N44" s="84"/>
      <c r="O44" s="85"/>
      <c r="P44" s="85"/>
      <c r="Q44" s="86"/>
      <c r="R44" s="87"/>
    </row>
  </sheetData>
  <mergeCells count="7">
    <mergeCell ref="B32:M32"/>
    <mergeCell ref="N32:Q32"/>
    <mergeCell ref="B3:M3"/>
    <mergeCell ref="B1:R1"/>
    <mergeCell ref="N3:Q3"/>
    <mergeCell ref="B17:M17"/>
    <mergeCell ref="N17:Q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44"/>
  <sheetViews>
    <sheetView topLeftCell="A12" workbookViewId="0">
      <selection activeCell="K39" sqref="K39:M43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98" t="s">
        <v>21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s="28" customFormat="1" ht="14" thickBot="1"/>
    <row r="3" spans="1:18" s="28" customFormat="1" ht="17">
      <c r="A3" s="57" t="s">
        <v>15</v>
      </c>
      <c r="B3" s="94" t="s">
        <v>11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  <c r="N3" s="94" t="s">
        <v>18</v>
      </c>
      <c r="O3" s="95"/>
      <c r="P3" s="95"/>
      <c r="Q3" s="97"/>
      <c r="R3" s="33" t="s">
        <v>0</v>
      </c>
    </row>
    <row r="4" spans="1:18" s="28" customFormat="1" ht="14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>
        <v>1</v>
      </c>
    </row>
    <row r="5" spans="1:18" s="28" customFormat="1" ht="13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1">
      <c r="A6" s="2" t="s">
        <v>12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" thickBot="1">
      <c r="A7" s="10" t="s">
        <v>13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ht="14" thickBot="1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3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1">
      <c r="A10" s="2" t="s">
        <v>4</v>
      </c>
      <c r="B10" s="3">
        <v>214285.71428571429</v>
      </c>
      <c r="C10" s="4">
        <v>163928.57142857145</v>
      </c>
      <c r="D10" s="4">
        <v>129283.57142857143</v>
      </c>
      <c r="E10" s="4">
        <v>159335.71428571429</v>
      </c>
      <c r="F10" s="4">
        <v>86092.857142857145</v>
      </c>
      <c r="G10" s="4">
        <v>119928.57142857143</v>
      </c>
      <c r="H10" s="4">
        <v>160500</v>
      </c>
      <c r="I10" s="4">
        <v>250405.00000000003</v>
      </c>
      <c r="J10" s="4">
        <v>164776.42857142858</v>
      </c>
      <c r="K10" s="4">
        <v>127817.85714285714</v>
      </c>
      <c r="L10" s="4">
        <v>133357.14285714287</v>
      </c>
      <c r="M10" s="5">
        <v>88107.14285714287</v>
      </c>
      <c r="N10" s="6">
        <f>SUM(B10:D10)</f>
        <v>507497.85714285716</v>
      </c>
      <c r="O10" s="4">
        <f>SUM(E10:G10)</f>
        <v>365357.14285714284</v>
      </c>
      <c r="P10" s="4">
        <f>SUM(H10:J10)</f>
        <v>575681.42857142864</v>
      </c>
      <c r="Q10" s="5"/>
      <c r="R10" s="7"/>
    </row>
    <row r="11" spans="1:18" s="8" customFormat="1" ht="11">
      <c r="A11" s="9" t="s">
        <v>14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1">
      <c r="A12" s="2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1">
      <c r="A13" s="2" t="s">
        <v>7</v>
      </c>
      <c r="B13" s="3">
        <v>51094.488188976378</v>
      </c>
      <c r="C13" s="4">
        <v>47834.645669291334</v>
      </c>
      <c r="D13" s="4">
        <v>46211.023622047243</v>
      </c>
      <c r="E13" s="4">
        <v>48606.299212598424</v>
      </c>
      <c r="F13" s="4">
        <v>42070.86614173228</v>
      </c>
      <c r="G13" s="4">
        <v>45924.4094488189</v>
      </c>
      <c r="H13" s="4">
        <v>49212.598425196848</v>
      </c>
      <c r="I13" s="4">
        <v>51786.614173228343</v>
      </c>
      <c r="J13" s="4">
        <v>48716.535433070865</v>
      </c>
      <c r="K13" s="4">
        <v>45170.86614173228</v>
      </c>
      <c r="L13" s="4">
        <v>46729.921259842522</v>
      </c>
      <c r="M13" s="5">
        <v>53995.27559055118</v>
      </c>
      <c r="N13" s="6">
        <f>SUM(B13:D13)</f>
        <v>145140.15748031496</v>
      </c>
      <c r="O13" s="4">
        <f>SUM(E13:G13)</f>
        <v>136601.57480314962</v>
      </c>
      <c r="P13" s="4">
        <f>SUM(H13:J13)</f>
        <v>149715.74803149607</v>
      </c>
      <c r="Q13" s="5"/>
      <c r="R13" s="7"/>
    </row>
    <row r="14" spans="1:18" s="8" customFormat="1" ht="12" thickBot="1">
      <c r="A14" s="10" t="s">
        <v>5</v>
      </c>
      <c r="B14" s="11">
        <v>3543.3070866141734</v>
      </c>
      <c r="C14" s="12">
        <v>3572.4409448818897</v>
      </c>
      <c r="D14" s="12">
        <v>3462.9921259842517</v>
      </c>
      <c r="E14" s="12">
        <v>3596.0629921259842</v>
      </c>
      <c r="F14" s="12">
        <v>3401.5748031496064</v>
      </c>
      <c r="G14" s="12">
        <v>3627.5590551181103</v>
      </c>
      <c r="H14" s="12">
        <v>3593.7007874015749</v>
      </c>
      <c r="I14" s="12">
        <v>3455.9055118110236</v>
      </c>
      <c r="J14" s="12">
        <v>3307.0866141732281</v>
      </c>
      <c r="K14" s="12">
        <v>3158.267716535433</v>
      </c>
      <c r="L14" s="12">
        <v>3568.5039370078739</v>
      </c>
      <c r="M14" s="13">
        <v>3627.5590551181103</v>
      </c>
      <c r="N14" s="6">
        <f>SUM(B14:D14)</f>
        <v>10578.740157480315</v>
      </c>
      <c r="O14" s="4">
        <f>SUM(E14:G14)</f>
        <v>10625.196850393701</v>
      </c>
      <c r="P14" s="4">
        <f>SUM(H14:J14)</f>
        <v>10356.692913385827</v>
      </c>
      <c r="Q14" s="5"/>
      <c r="R14" s="7"/>
    </row>
    <row r="15" spans="1:18" s="28" customFormat="1" ht="14" thickBot="1">
      <c r="A15" s="20" t="s">
        <v>8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  <row r="16" spans="1:18" ht="16" thickBot="1"/>
    <row r="17" spans="1:18" ht="17">
      <c r="A17" s="67" t="s">
        <v>16</v>
      </c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N17" s="99"/>
      <c r="O17" s="100"/>
      <c r="P17" s="100"/>
      <c r="Q17" s="102"/>
      <c r="R17" s="68"/>
    </row>
    <row r="18" spans="1:18" ht="16" thickBot="1">
      <c r="A18" s="28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  <c r="N18" s="34"/>
      <c r="O18" s="35"/>
      <c r="P18" s="35"/>
      <c r="Q18" s="37"/>
      <c r="R18" s="38"/>
    </row>
    <row r="19" spans="1:18">
      <c r="A19" s="39" t="s">
        <v>1</v>
      </c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3"/>
      <c r="N19" s="52"/>
      <c r="O19" s="41"/>
      <c r="P19" s="41"/>
      <c r="Q19" s="43"/>
      <c r="R19" s="44"/>
    </row>
    <row r="20" spans="1:18">
      <c r="A20" s="2" t="s">
        <v>12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5"/>
      <c r="N20" s="6"/>
      <c r="O20" s="4"/>
      <c r="P20" s="4"/>
      <c r="Q20" s="5"/>
      <c r="R20" s="7"/>
    </row>
    <row r="21" spans="1:18" ht="16" thickBot="1">
      <c r="A21" s="10" t="s">
        <v>13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5"/>
      <c r="N21" s="53"/>
      <c r="O21" s="16"/>
      <c r="P21" s="16"/>
      <c r="Q21" s="18"/>
      <c r="R21" s="19"/>
    </row>
    <row r="22" spans="1:18" ht="16" thickBot="1">
      <c r="A22" s="69" t="s">
        <v>2</v>
      </c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2"/>
      <c r="N22" s="73"/>
      <c r="O22" s="74"/>
      <c r="P22" s="74"/>
      <c r="Q22" s="75"/>
      <c r="R22" s="76"/>
    </row>
    <row r="23" spans="1:18">
      <c r="A23" s="39" t="s">
        <v>3</v>
      </c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7"/>
      <c r="N23" s="48"/>
      <c r="O23" s="49"/>
      <c r="P23" s="49"/>
      <c r="Q23" s="50"/>
      <c r="R23" s="51"/>
    </row>
    <row r="24" spans="1:18">
      <c r="A24" s="2" t="s">
        <v>4</v>
      </c>
      <c r="B24" s="3">
        <v>220287.714285714</v>
      </c>
      <c r="C24" s="4">
        <v>193940.57142857101</v>
      </c>
      <c r="D24" s="4">
        <v>129280.57142856999</v>
      </c>
      <c r="E24" s="4">
        <v>189375.714285714</v>
      </c>
      <c r="F24" s="4">
        <v>103092.857142857</v>
      </c>
      <c r="G24" s="4">
        <v>120948.571428571</v>
      </c>
      <c r="H24" s="4">
        <v>164503</v>
      </c>
      <c r="I24" s="4">
        <v>253456</v>
      </c>
      <c r="J24" s="4">
        <v>168786.42857142899</v>
      </c>
      <c r="K24" s="4"/>
      <c r="L24" s="4"/>
      <c r="M24" s="5"/>
      <c r="N24" s="6">
        <f>SUM(B24:D24)</f>
        <v>543508.85714285495</v>
      </c>
      <c r="O24" s="4">
        <f>SUM(E24:G24)</f>
        <v>413417.14285714203</v>
      </c>
      <c r="P24" s="4">
        <f>SUM(H24:J24)</f>
        <v>586745.42857142899</v>
      </c>
      <c r="Q24" s="5"/>
      <c r="R24" s="7"/>
    </row>
    <row r="25" spans="1:18">
      <c r="A25" s="9" t="s">
        <v>14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  <c r="N25" s="6"/>
      <c r="O25" s="4"/>
      <c r="P25" s="4"/>
      <c r="Q25" s="5"/>
      <c r="R25" s="7"/>
    </row>
    <row r="26" spans="1:18">
      <c r="A26" s="2" t="s">
        <v>6</v>
      </c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  <c r="N26" s="6"/>
      <c r="O26" s="4"/>
      <c r="P26" s="4"/>
      <c r="Q26" s="5"/>
      <c r="R26" s="7"/>
    </row>
    <row r="27" spans="1:18">
      <c r="A27" s="2" t="s">
        <v>7</v>
      </c>
      <c r="B27" s="3">
        <v>50044.4881889764</v>
      </c>
      <c r="C27" s="4">
        <v>48734.645669291298</v>
      </c>
      <c r="D27" s="4">
        <v>45311.0236220472</v>
      </c>
      <c r="E27" s="4">
        <v>48576.299212598402</v>
      </c>
      <c r="F27" s="4">
        <v>43371.866141732302</v>
      </c>
      <c r="G27" s="4">
        <v>44924.4094488189</v>
      </c>
      <c r="H27" s="4">
        <v>43313.598425196797</v>
      </c>
      <c r="I27" s="4">
        <v>50790.614173228299</v>
      </c>
      <c r="J27" s="4">
        <v>48916.535433070901</v>
      </c>
      <c r="K27" s="4"/>
      <c r="L27" s="4"/>
      <c r="M27" s="5"/>
      <c r="N27" s="6">
        <f>SUM(B27:D27)</f>
        <v>144090.1574803149</v>
      </c>
      <c r="O27" s="4">
        <f>SUM(E27:G27)</f>
        <v>136872.57480314962</v>
      </c>
      <c r="P27" s="4">
        <f>SUM(H27:J27)</f>
        <v>143020.74803149601</v>
      </c>
      <c r="Q27" s="5"/>
      <c r="R27" s="7"/>
    </row>
    <row r="28" spans="1:18" ht="16" thickBot="1">
      <c r="A28" s="10" t="s">
        <v>5</v>
      </c>
      <c r="B28" s="15">
        <v>3844.3070866141702</v>
      </c>
      <c r="C28" s="16">
        <v>3571.4409448818901</v>
      </c>
      <c r="D28" s="16">
        <v>3363.9921259842499</v>
      </c>
      <c r="E28" s="16">
        <v>3798.0629921259801</v>
      </c>
      <c r="F28" s="16">
        <v>3452.57480314961</v>
      </c>
      <c r="G28" s="16">
        <v>3875.5590551181099</v>
      </c>
      <c r="H28" s="16">
        <v>3879.7007874015699</v>
      </c>
      <c r="I28" s="16">
        <v>3675.90551181102</v>
      </c>
      <c r="J28" s="16">
        <v>3237.0866141732299</v>
      </c>
      <c r="K28" s="16"/>
      <c r="L28" s="16"/>
      <c r="M28" s="18"/>
      <c r="N28" s="6">
        <f>SUM(B28:D28)</f>
        <v>10779.74015748031</v>
      </c>
      <c r="O28" s="4">
        <f>SUM(E28:G28)</f>
        <v>11126.196850393701</v>
      </c>
      <c r="P28" s="4">
        <f>SUM(H28:J28)</f>
        <v>10792.692913385819</v>
      </c>
      <c r="Q28" s="5"/>
      <c r="R28" s="7"/>
    </row>
    <row r="29" spans="1:18" ht="16" thickBot="1">
      <c r="A29" s="69" t="s">
        <v>8</v>
      </c>
      <c r="B29" s="77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5"/>
      <c r="N29" s="73"/>
      <c r="O29" s="74"/>
      <c r="P29" s="74"/>
      <c r="Q29" s="75"/>
      <c r="R29" s="76"/>
    </row>
    <row r="31" spans="1:18" ht="16" thickBot="1"/>
    <row r="32" spans="1:18" ht="17">
      <c r="A32" s="78" t="s">
        <v>17</v>
      </c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2"/>
      <c r="N32" s="90"/>
      <c r="O32" s="91"/>
      <c r="P32" s="91"/>
      <c r="Q32" s="93"/>
      <c r="R32" s="79"/>
    </row>
    <row r="33" spans="1:18" ht="16" thickBot="1">
      <c r="A33" s="2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34"/>
      <c r="O33" s="35"/>
      <c r="P33" s="35"/>
      <c r="Q33" s="37"/>
      <c r="R33" s="38"/>
    </row>
    <row r="34" spans="1:18">
      <c r="A34" s="39" t="s">
        <v>1</v>
      </c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3"/>
      <c r="N34" s="52"/>
      <c r="O34" s="41"/>
      <c r="P34" s="41"/>
      <c r="Q34" s="43"/>
      <c r="R34" s="44"/>
    </row>
    <row r="35" spans="1:18">
      <c r="A35" s="2" t="s">
        <v>12</v>
      </c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6"/>
      <c r="O35" s="4"/>
      <c r="P35" s="4"/>
      <c r="Q35" s="5"/>
      <c r="R35" s="7"/>
    </row>
    <row r="36" spans="1:18" ht="16" thickBot="1">
      <c r="A36" s="10" t="s">
        <v>13</v>
      </c>
      <c r="B36" s="59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62"/>
      <c r="O36" s="63"/>
      <c r="P36" s="63"/>
      <c r="Q36" s="61"/>
      <c r="R36" s="19"/>
    </row>
    <row r="37" spans="1:18" ht="16" thickBot="1">
      <c r="A37" s="80" t="s">
        <v>2</v>
      </c>
      <c r="B37" s="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3"/>
      <c r="N37" s="84"/>
      <c r="O37" s="85"/>
      <c r="P37" s="85"/>
      <c r="Q37" s="86"/>
      <c r="R37" s="87"/>
    </row>
    <row r="38" spans="1:18">
      <c r="A38" s="39" t="s">
        <v>3</v>
      </c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7"/>
      <c r="N38" s="64"/>
      <c r="O38" s="65"/>
      <c r="P38" s="65"/>
      <c r="Q38" s="50"/>
      <c r="R38" s="51"/>
    </row>
    <row r="39" spans="1:18">
      <c r="A39" s="2" t="s">
        <v>4</v>
      </c>
      <c r="B39" s="3">
        <f>B24/B10*100</f>
        <v>102.80093333333321</v>
      </c>
      <c r="C39" s="4">
        <f t="shared" ref="C39:J39" si="0">C24/C10*100</f>
        <v>118.30797385620887</v>
      </c>
      <c r="D39" s="4">
        <f t="shared" si="0"/>
        <v>99.997679519548939</v>
      </c>
      <c r="E39" s="4">
        <f t="shared" si="0"/>
        <v>118.85327475680261</v>
      </c>
      <c r="F39" s="4">
        <f t="shared" si="0"/>
        <v>119.74612129760209</v>
      </c>
      <c r="G39" s="4">
        <f t="shared" si="0"/>
        <v>100.85050625372209</v>
      </c>
      <c r="H39" s="4">
        <f t="shared" si="0"/>
        <v>102.49408099688473</v>
      </c>
      <c r="I39" s="4">
        <f t="shared" si="0"/>
        <v>101.21842614963758</v>
      </c>
      <c r="J39" s="4">
        <f t="shared" si="0"/>
        <v>102.43360050631401</v>
      </c>
      <c r="K39" s="4"/>
      <c r="L39" s="4"/>
      <c r="M39" s="5"/>
      <c r="N39" s="6">
        <f>SUM(B39:D39)</f>
        <v>321.10658670909106</v>
      </c>
      <c r="O39" s="4">
        <f>SUM(E39:G39)</f>
        <v>339.44990230812675</v>
      </c>
      <c r="P39" s="4">
        <f>SUM(H39:J39)</f>
        <v>306.14610765283635</v>
      </c>
      <c r="Q39" s="5"/>
      <c r="R39" s="7"/>
    </row>
    <row r="40" spans="1:18">
      <c r="A40" s="9" t="s">
        <v>14</v>
      </c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  <c r="N40" s="6"/>
      <c r="O40" s="4"/>
      <c r="P40" s="4"/>
      <c r="Q40" s="5"/>
      <c r="R40" s="7"/>
    </row>
    <row r="41" spans="1:18">
      <c r="A41" s="2" t="s">
        <v>6</v>
      </c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  <c r="N41" s="6"/>
      <c r="O41" s="4"/>
      <c r="P41" s="4"/>
      <c r="Q41" s="5"/>
      <c r="R41" s="7"/>
    </row>
    <row r="42" spans="1:18">
      <c r="A42" s="2" t="s">
        <v>7</v>
      </c>
      <c r="B42" s="3">
        <f>B27/B13*100</f>
        <v>97.944983818770268</v>
      </c>
      <c r="C42" s="4">
        <f t="shared" ref="C42:J42" si="1">C27/C13*100</f>
        <v>101.8814814814814</v>
      </c>
      <c r="D42" s="4">
        <f t="shared" si="1"/>
        <v>98.052412758996638</v>
      </c>
      <c r="E42" s="4">
        <f t="shared" si="1"/>
        <v>99.938279604730226</v>
      </c>
      <c r="F42" s="4">
        <f t="shared" si="1"/>
        <v>103.09240127269331</v>
      </c>
      <c r="G42" s="4">
        <f t="shared" si="1"/>
        <v>97.822508744256226</v>
      </c>
      <c r="H42" s="4">
        <f t="shared" si="1"/>
        <v>88.013231999999903</v>
      </c>
      <c r="I42" s="4">
        <f t="shared" si="1"/>
        <v>98.076723076221242</v>
      </c>
      <c r="J42" s="4">
        <f t="shared" si="1"/>
        <v>100.41053822531121</v>
      </c>
      <c r="K42" s="4"/>
      <c r="L42" s="4"/>
      <c r="M42" s="5"/>
      <c r="N42" s="6">
        <f>SUM(B42:D42)</f>
        <v>297.87887805924834</v>
      </c>
      <c r="O42" s="4">
        <f>SUM(E42:G42)</f>
        <v>300.8531896216798</v>
      </c>
      <c r="P42" s="4">
        <f>SUM(H42:J42)</f>
        <v>286.50049330153234</v>
      </c>
      <c r="Q42" s="5"/>
      <c r="R42" s="7"/>
    </row>
    <row r="43" spans="1:18" ht="16" thickBot="1">
      <c r="A43" s="2" t="s">
        <v>5</v>
      </c>
      <c r="B43" s="3">
        <f>B28/B14*100</f>
        <v>108.49488888888881</v>
      </c>
      <c r="C43" s="4">
        <f t="shared" ref="C43:J43" si="2">C28/C14*100</f>
        <v>99.972007934758665</v>
      </c>
      <c r="D43" s="4">
        <f t="shared" si="2"/>
        <v>97.141200545702546</v>
      </c>
      <c r="E43" s="4">
        <f t="shared" si="2"/>
        <v>105.61725421502068</v>
      </c>
      <c r="F43" s="4">
        <f t="shared" si="2"/>
        <v>101.49930555555567</v>
      </c>
      <c r="G43" s="4">
        <f t="shared" si="2"/>
        <v>106.83655307141306</v>
      </c>
      <c r="H43" s="4">
        <f t="shared" si="2"/>
        <v>107.95836985100775</v>
      </c>
      <c r="I43" s="4">
        <f t="shared" si="2"/>
        <v>106.36591478696731</v>
      </c>
      <c r="J43" s="4">
        <f t="shared" si="2"/>
        <v>97.883333333333383</v>
      </c>
      <c r="K43" s="4"/>
      <c r="L43" s="4"/>
      <c r="M43" s="5"/>
      <c r="N43" s="6">
        <f>SUM(B43:D43)</f>
        <v>305.60809736934999</v>
      </c>
      <c r="O43" s="4">
        <f>SUM(E43:G43)</f>
        <v>313.95311284198942</v>
      </c>
      <c r="P43" s="4">
        <f>SUM(H43:J43)</f>
        <v>312.20761797130842</v>
      </c>
      <c r="Q43" s="5"/>
      <c r="R43" s="7"/>
    </row>
    <row r="44" spans="1:18" ht="16" thickBot="1">
      <c r="A44" s="80" t="s">
        <v>8</v>
      </c>
      <c r="B44" s="88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6"/>
      <c r="N44" s="84"/>
      <c r="O44" s="85"/>
      <c r="P44" s="85"/>
      <c r="Q44" s="86"/>
      <c r="R44" s="87"/>
    </row>
  </sheetData>
  <mergeCells count="7">
    <mergeCell ref="B32:M32"/>
    <mergeCell ref="N32:Q32"/>
    <mergeCell ref="B3:M3"/>
    <mergeCell ref="B1:R1"/>
    <mergeCell ref="N3:Q3"/>
    <mergeCell ref="B17:M17"/>
    <mergeCell ref="N17:Q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44"/>
  <sheetViews>
    <sheetView workbookViewId="0">
      <selection activeCell="B2" sqref="B2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98" t="s">
        <v>22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s="28" customFormat="1" ht="14" thickBot="1"/>
    <row r="3" spans="1:18" s="28" customFormat="1" ht="17">
      <c r="A3" s="57" t="s">
        <v>15</v>
      </c>
      <c r="B3" s="94" t="s">
        <v>11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  <c r="N3" s="94" t="s">
        <v>18</v>
      </c>
      <c r="O3" s="95"/>
      <c r="P3" s="95"/>
      <c r="Q3" s="97"/>
      <c r="R3" s="33" t="s">
        <v>0</v>
      </c>
    </row>
    <row r="4" spans="1:18" s="28" customFormat="1" ht="14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>
        <v>1</v>
      </c>
    </row>
    <row r="5" spans="1:18" s="28" customFormat="1" ht="13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52"/>
      <c r="O5" s="41"/>
      <c r="P5" s="41"/>
      <c r="Q5" s="43"/>
      <c r="R5" s="44"/>
    </row>
    <row r="6" spans="1:18" s="8" customFormat="1" ht="11">
      <c r="A6" s="2" t="s">
        <v>12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4"/>
      <c r="P6" s="4"/>
      <c r="Q6" s="5"/>
      <c r="R6" s="7"/>
    </row>
    <row r="7" spans="1:18" s="8" customFormat="1" ht="12" thickBot="1">
      <c r="A7" s="10" t="s">
        <v>13</v>
      </c>
      <c r="B7" s="3">
        <v>15900.892857142855</v>
      </c>
      <c r="C7" s="4">
        <v>11389.285714285714</v>
      </c>
      <c r="D7" s="4">
        <v>12010.714285714284</v>
      </c>
      <c r="E7" s="4">
        <v>12033.928571428571</v>
      </c>
      <c r="F7" s="4">
        <v>11319.642857142857</v>
      </c>
      <c r="G7" s="4">
        <v>10525.892857142857</v>
      </c>
      <c r="H7" s="4">
        <v>11615.178571428571</v>
      </c>
      <c r="I7" s="4">
        <v>10801.785714285714</v>
      </c>
      <c r="J7" s="4">
        <v>13778.571428571428</v>
      </c>
      <c r="K7" s="4">
        <v>14770.535714285714</v>
      </c>
      <c r="L7" s="4">
        <v>16752.678571428569</v>
      </c>
      <c r="M7" s="5">
        <v>13222.321428571428</v>
      </c>
      <c r="N7" s="53">
        <f>SUM(B7:D7)</f>
        <v>39300.892857142855</v>
      </c>
      <c r="O7" s="16">
        <f>SUM(E7:G7)</f>
        <v>33879.464285714283</v>
      </c>
      <c r="P7" s="16">
        <f>SUM(H7:J7)</f>
        <v>36195.53571428571</v>
      </c>
      <c r="Q7" s="18"/>
      <c r="R7" s="19"/>
    </row>
    <row r="8" spans="1:18" s="28" customFormat="1" ht="14" thickBot="1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55"/>
      <c r="N8" s="54"/>
      <c r="O8" s="25"/>
      <c r="P8" s="25"/>
      <c r="Q8" s="26"/>
      <c r="R8" s="27"/>
    </row>
    <row r="9" spans="1:18" s="28" customFormat="1" ht="13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1">
      <c r="A10" s="2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1">
      <c r="A11" s="9" t="s">
        <v>14</v>
      </c>
      <c r="B11" s="3">
        <v>31690.140845070426</v>
      </c>
      <c r="C11" s="4">
        <v>30422.535211267608</v>
      </c>
      <c r="D11" s="4">
        <v>31676.056338028171</v>
      </c>
      <c r="E11" s="4">
        <v>32397.887323943665</v>
      </c>
      <c r="F11" s="4">
        <v>31830.985915492958</v>
      </c>
      <c r="G11" s="4">
        <v>30753.521126760566</v>
      </c>
      <c r="H11" s="4">
        <v>30076.760563380281</v>
      </c>
      <c r="I11" s="4">
        <v>30342.957746478874</v>
      </c>
      <c r="J11" s="4">
        <v>32957.74647887324</v>
      </c>
      <c r="K11" s="4">
        <v>30659.859154929578</v>
      </c>
      <c r="L11" s="4">
        <v>31518.309859154931</v>
      </c>
      <c r="M11" s="5">
        <v>31694.366197183099</v>
      </c>
      <c r="N11" s="6">
        <f>SUM(B11:D11)</f>
        <v>93788.732394366205</v>
      </c>
      <c r="O11" s="4">
        <f t="shared" ref="O11:O14" si="0">SUM(E11:G11)</f>
        <v>94982.394366197186</v>
      </c>
      <c r="P11" s="4">
        <f t="shared" ref="P11:P14" si="1">SUM(H11:J11)</f>
        <v>93377.464788732395</v>
      </c>
      <c r="Q11" s="5"/>
      <c r="R11" s="7"/>
    </row>
    <row r="12" spans="1:18" s="8" customFormat="1" ht="11">
      <c r="A12" s="2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1">
      <c r="A13" s="2" t="s">
        <v>7</v>
      </c>
      <c r="B13" s="3">
        <v>9507.0422535211273</v>
      </c>
      <c r="C13" s="4">
        <v>9084.5070422535209</v>
      </c>
      <c r="D13" s="4">
        <v>9064.7887323943669</v>
      </c>
      <c r="E13" s="4">
        <v>9788.7323943661977</v>
      </c>
      <c r="F13" s="4">
        <v>9204.2253521126768</v>
      </c>
      <c r="G13" s="4">
        <v>9007.0422535211273</v>
      </c>
      <c r="H13" s="4">
        <v>8511.9718309859163</v>
      </c>
      <c r="I13" s="4">
        <v>8693.6619718309867</v>
      </c>
      <c r="J13" s="4">
        <v>9904.929577464789</v>
      </c>
      <c r="K13" s="4">
        <v>8690.1408450704221</v>
      </c>
      <c r="L13" s="4">
        <v>9140.8450704225361</v>
      </c>
      <c r="M13" s="5">
        <v>9130.281690140846</v>
      </c>
      <c r="N13" s="6">
        <f>SUM(B13:D13)</f>
        <v>27656.338028169012</v>
      </c>
      <c r="O13" s="4">
        <f t="shared" si="0"/>
        <v>28000</v>
      </c>
      <c r="P13" s="4">
        <f t="shared" si="1"/>
        <v>27110.563380281696</v>
      </c>
      <c r="Q13" s="5"/>
      <c r="R13" s="7"/>
    </row>
    <row r="14" spans="1:18" s="8" customFormat="1" ht="12" thickBot="1">
      <c r="A14" s="10" t="s">
        <v>5</v>
      </c>
      <c r="B14" s="15">
        <v>792.25352112676057</v>
      </c>
      <c r="C14" s="16">
        <v>772.53521126760563</v>
      </c>
      <c r="D14" s="16">
        <v>735.91549295774655</v>
      </c>
      <c r="E14" s="16">
        <v>812.67605633802816</v>
      </c>
      <c r="F14" s="16">
        <v>851.4084507042254</v>
      </c>
      <c r="G14" s="16">
        <v>772.53521126760563</v>
      </c>
      <c r="H14" s="16">
        <v>759.15492957746483</v>
      </c>
      <c r="I14" s="16">
        <v>821.83098591549299</v>
      </c>
      <c r="J14" s="16">
        <v>845.77464788732402</v>
      </c>
      <c r="K14" s="16">
        <v>843.66197183098598</v>
      </c>
      <c r="L14" s="16">
        <v>847.18309859154931</v>
      </c>
      <c r="M14" s="18">
        <v>922.53521126760563</v>
      </c>
      <c r="N14" s="6">
        <f>SUM(B14:D14)</f>
        <v>2300.7042253521126</v>
      </c>
      <c r="O14" s="4">
        <f t="shared" si="0"/>
        <v>2436.6197183098593</v>
      </c>
      <c r="P14" s="4">
        <f t="shared" si="1"/>
        <v>2426.7605633802818</v>
      </c>
      <c r="Q14" s="5"/>
      <c r="R14" s="7"/>
    </row>
    <row r="15" spans="1:18" s="28" customFormat="1" ht="14" thickBot="1">
      <c r="A15" s="20" t="s">
        <v>8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54"/>
      <c r="O15" s="25"/>
      <c r="P15" s="25"/>
      <c r="Q15" s="26"/>
      <c r="R15" s="27"/>
    </row>
    <row r="16" spans="1:18" ht="16" thickBot="1"/>
    <row r="17" spans="1:20" ht="17">
      <c r="A17" s="67" t="s">
        <v>16</v>
      </c>
      <c r="B17" s="99" t="s">
        <v>11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N17" s="99"/>
      <c r="O17" s="100"/>
      <c r="P17" s="100"/>
      <c r="Q17" s="102"/>
      <c r="R17" s="68"/>
    </row>
    <row r="18" spans="1:20" ht="16" thickBot="1">
      <c r="A18" s="28"/>
      <c r="B18" s="34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  <c r="L18" s="35">
        <v>11</v>
      </c>
      <c r="M18" s="36">
        <v>12</v>
      </c>
      <c r="N18" s="34"/>
      <c r="O18" s="35"/>
      <c r="P18" s="35"/>
      <c r="Q18" s="37"/>
      <c r="R18" s="38"/>
    </row>
    <row r="19" spans="1:20">
      <c r="A19" s="39" t="s">
        <v>1</v>
      </c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3"/>
      <c r="N19" s="52"/>
      <c r="O19" s="41"/>
      <c r="P19" s="41"/>
      <c r="Q19" s="43"/>
      <c r="R19" s="44"/>
    </row>
    <row r="20" spans="1:20">
      <c r="A20" s="2" t="s">
        <v>12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5"/>
      <c r="N20" s="6"/>
      <c r="O20" s="4"/>
      <c r="P20" s="4"/>
      <c r="Q20" s="5"/>
      <c r="R20" s="7"/>
    </row>
    <row r="21" spans="1:20" ht="16" thickBot="1">
      <c r="A21" s="10" t="s">
        <v>13</v>
      </c>
      <c r="B21" s="3">
        <v>14003</v>
      </c>
      <c r="C21" s="4">
        <v>12450</v>
      </c>
      <c r="D21" s="4">
        <v>13000</v>
      </c>
      <c r="E21" s="4">
        <v>11574</v>
      </c>
      <c r="F21" s="4">
        <v>11000</v>
      </c>
      <c r="G21" s="4">
        <v>12389</v>
      </c>
      <c r="H21" s="4">
        <v>18904</v>
      </c>
      <c r="I21" s="4">
        <v>13009</v>
      </c>
      <c r="J21" s="4"/>
      <c r="K21" s="4"/>
      <c r="L21" s="4"/>
      <c r="M21" s="5"/>
      <c r="N21" s="53">
        <f>SUM(B21:D21)</f>
        <v>39453</v>
      </c>
      <c r="O21" s="16">
        <f t="shared" ref="O21:O28" si="2">SUM(E21:G21)</f>
        <v>34963</v>
      </c>
      <c r="P21" s="16">
        <f t="shared" ref="P21:P28" si="3">SUM(H21:J21)</f>
        <v>31913</v>
      </c>
      <c r="Q21" s="18"/>
      <c r="R21" s="19"/>
    </row>
    <row r="22" spans="1:20" ht="16" thickBot="1">
      <c r="A22" s="69" t="s">
        <v>2</v>
      </c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2"/>
      <c r="N22" s="73"/>
      <c r="O22" s="74"/>
      <c r="P22" s="74"/>
      <c r="Q22" s="75"/>
      <c r="R22" s="76"/>
    </row>
    <row r="23" spans="1:20">
      <c r="A23" s="39" t="s">
        <v>3</v>
      </c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7"/>
      <c r="N23" s="48"/>
      <c r="O23" s="49"/>
      <c r="P23" s="49"/>
      <c r="Q23" s="50"/>
      <c r="R23" s="51"/>
    </row>
    <row r="24" spans="1:20">
      <c r="A24" s="2" t="s">
        <v>4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5"/>
      <c r="N24" s="6"/>
      <c r="O24" s="4"/>
      <c r="P24" s="4"/>
      <c r="Q24" s="5"/>
      <c r="R24" s="7"/>
    </row>
    <row r="25" spans="1:20">
      <c r="A25" s="9" t="s">
        <v>14</v>
      </c>
      <c r="B25" s="3">
        <v>31600</v>
      </c>
      <c r="C25" s="4">
        <v>31042</v>
      </c>
      <c r="D25" s="4">
        <v>34560</v>
      </c>
      <c r="E25" s="4">
        <v>31796</v>
      </c>
      <c r="F25" s="4">
        <v>31954</v>
      </c>
      <c r="G25" s="4">
        <v>32300</v>
      </c>
      <c r="H25" s="4">
        <v>30650</v>
      </c>
      <c r="I25" s="4">
        <v>31800</v>
      </c>
      <c r="J25" s="4"/>
      <c r="K25" s="4"/>
      <c r="L25" s="4"/>
      <c r="M25" s="5"/>
      <c r="N25" s="6">
        <f t="shared" ref="N25:N28" si="4">SUM(B25:D25)</f>
        <v>97202</v>
      </c>
      <c r="O25" s="4">
        <f t="shared" si="2"/>
        <v>96050</v>
      </c>
      <c r="P25" s="4">
        <f t="shared" si="3"/>
        <v>62450</v>
      </c>
      <c r="Q25" s="5"/>
      <c r="R25" s="7"/>
    </row>
    <row r="26" spans="1:20">
      <c r="A26" s="2" t="s">
        <v>6</v>
      </c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  <c r="N26" s="6"/>
      <c r="O26" s="4"/>
      <c r="P26" s="4"/>
      <c r="Q26" s="5"/>
      <c r="R26" s="7"/>
    </row>
    <row r="27" spans="1:20">
      <c r="A27" s="2" t="s">
        <v>7</v>
      </c>
      <c r="B27" s="3">
        <v>7800</v>
      </c>
      <c r="C27" s="4">
        <v>7597</v>
      </c>
      <c r="D27" s="4">
        <v>7342</v>
      </c>
      <c r="E27" s="4">
        <v>8157.2769953051647</v>
      </c>
      <c r="F27" s="4">
        <v>7670.1877934272306</v>
      </c>
      <c r="G27" s="4">
        <v>7501</v>
      </c>
      <c r="H27" s="4">
        <v>7150</v>
      </c>
      <c r="I27" s="4">
        <v>7244.7183098591559</v>
      </c>
      <c r="J27" s="4"/>
      <c r="K27" s="4"/>
      <c r="L27" s="4"/>
      <c r="M27" s="5"/>
      <c r="N27" s="6">
        <f t="shared" si="4"/>
        <v>22739</v>
      </c>
      <c r="O27" s="4">
        <f t="shared" si="2"/>
        <v>23328.464788732395</v>
      </c>
      <c r="P27" s="4">
        <f t="shared" si="3"/>
        <v>14394.718309859156</v>
      </c>
      <c r="Q27" s="5"/>
      <c r="R27" s="7"/>
      <c r="S27" s="58">
        <v>1.2</v>
      </c>
      <c r="T27" s="58"/>
    </row>
    <row r="28" spans="1:20" ht="16" thickBot="1">
      <c r="A28" s="10" t="s">
        <v>5</v>
      </c>
      <c r="B28" s="15">
        <v>720.23047375160047</v>
      </c>
      <c r="C28" s="16">
        <v>702.30473751600505</v>
      </c>
      <c r="D28" s="16">
        <v>669.0140845070423</v>
      </c>
      <c r="E28" s="16">
        <v>738.79641485275283</v>
      </c>
      <c r="F28" s="16">
        <v>774.00768245838663</v>
      </c>
      <c r="G28" s="16">
        <v>594.25785482123513</v>
      </c>
      <c r="H28" s="16">
        <v>583.96533044420369</v>
      </c>
      <c r="I28" s="16">
        <v>632.17768147345612</v>
      </c>
      <c r="J28" s="16"/>
      <c r="K28" s="16"/>
      <c r="L28" s="16"/>
      <c r="M28" s="18"/>
      <c r="N28" s="6">
        <f t="shared" si="4"/>
        <v>2091.5492957746478</v>
      </c>
      <c r="O28" s="4">
        <f t="shared" si="2"/>
        <v>2107.0619521323747</v>
      </c>
      <c r="P28" s="4">
        <f t="shared" si="3"/>
        <v>1216.1430119176598</v>
      </c>
      <c r="Q28" s="5"/>
      <c r="R28" s="7"/>
      <c r="S28" s="58">
        <v>1.1000000000000001</v>
      </c>
      <c r="T28" s="58">
        <v>1.3</v>
      </c>
    </row>
    <row r="29" spans="1:20" ht="16" thickBot="1">
      <c r="A29" s="69" t="s">
        <v>8</v>
      </c>
      <c r="B29" s="77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5"/>
      <c r="N29" s="73"/>
      <c r="O29" s="74"/>
      <c r="P29" s="74"/>
      <c r="Q29" s="75"/>
      <c r="R29" s="76"/>
    </row>
    <row r="31" spans="1:20" ht="16" thickBot="1"/>
    <row r="32" spans="1:20" ht="17">
      <c r="A32" s="78" t="s">
        <v>17</v>
      </c>
      <c r="B32" s="90" t="s">
        <v>11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2"/>
      <c r="N32" s="90"/>
      <c r="O32" s="91"/>
      <c r="P32" s="91"/>
      <c r="Q32" s="93"/>
      <c r="R32" s="79"/>
    </row>
    <row r="33" spans="1:20" ht="16" thickBot="1">
      <c r="A33" s="28"/>
      <c r="B33" s="34">
        <v>1</v>
      </c>
      <c r="C33" s="35">
        <v>2</v>
      </c>
      <c r="D33" s="35">
        <v>3</v>
      </c>
      <c r="E33" s="35">
        <v>4</v>
      </c>
      <c r="F33" s="35">
        <v>5</v>
      </c>
      <c r="G33" s="35">
        <v>6</v>
      </c>
      <c r="H33" s="35">
        <v>7</v>
      </c>
      <c r="I33" s="35">
        <v>8</v>
      </c>
      <c r="J33" s="35">
        <v>9</v>
      </c>
      <c r="K33" s="35">
        <v>10</v>
      </c>
      <c r="L33" s="35">
        <v>11</v>
      </c>
      <c r="M33" s="36">
        <v>12</v>
      </c>
      <c r="N33" s="34"/>
      <c r="O33" s="35"/>
      <c r="P33" s="35"/>
      <c r="Q33" s="37"/>
      <c r="R33" s="38"/>
    </row>
    <row r="34" spans="1:20">
      <c r="A34" s="39" t="s">
        <v>1</v>
      </c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3"/>
      <c r="N34" s="52"/>
      <c r="O34" s="41"/>
      <c r="P34" s="41"/>
      <c r="Q34" s="43"/>
      <c r="R34" s="44"/>
    </row>
    <row r="35" spans="1:20">
      <c r="A35" s="2" t="s">
        <v>12</v>
      </c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6"/>
      <c r="O35" s="4"/>
      <c r="P35" s="4"/>
      <c r="Q35" s="5"/>
      <c r="R35" s="7"/>
    </row>
    <row r="36" spans="1:20" ht="16" thickBot="1">
      <c r="A36" s="10" t="s">
        <v>13</v>
      </c>
      <c r="B36" s="59">
        <f>B21/B7*100</f>
        <v>88.064237183446579</v>
      </c>
      <c r="C36" s="60">
        <f t="shared" ref="C36:P36" si="5">C21/C7*100</f>
        <v>109.31326434619004</v>
      </c>
      <c r="D36" s="60">
        <f t="shared" si="5"/>
        <v>108.23669342848648</v>
      </c>
      <c r="E36" s="60">
        <f t="shared" si="5"/>
        <v>96.178067962605724</v>
      </c>
      <c r="F36" s="60">
        <f t="shared" si="5"/>
        <v>97.176210758794767</v>
      </c>
      <c r="G36" s="60">
        <f t="shared" si="5"/>
        <v>117.70022902705912</v>
      </c>
      <c r="H36" s="60">
        <f t="shared" si="5"/>
        <v>162.75255592282267</v>
      </c>
      <c r="I36" s="60">
        <f t="shared" si="5"/>
        <v>120.43379070920814</v>
      </c>
      <c r="J36" s="60">
        <f t="shared" si="5"/>
        <v>0</v>
      </c>
      <c r="K36" s="60">
        <f t="shared" si="5"/>
        <v>0</v>
      </c>
      <c r="L36" s="60">
        <f t="shared" si="5"/>
        <v>0</v>
      </c>
      <c r="M36" s="61">
        <f t="shared" si="5"/>
        <v>0</v>
      </c>
      <c r="N36" s="62">
        <f t="shared" si="5"/>
        <v>100.38703228298158</v>
      </c>
      <c r="O36" s="63">
        <f t="shared" si="5"/>
        <v>103.19820793253393</v>
      </c>
      <c r="P36" s="63">
        <f t="shared" si="5"/>
        <v>88.168331729939069</v>
      </c>
      <c r="Q36" s="61"/>
      <c r="R36" s="19"/>
    </row>
    <row r="37" spans="1:20" ht="16" thickBot="1">
      <c r="A37" s="80" t="s">
        <v>2</v>
      </c>
      <c r="B37" s="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3"/>
      <c r="N37" s="84"/>
      <c r="O37" s="85"/>
      <c r="P37" s="85"/>
      <c r="Q37" s="86"/>
      <c r="R37" s="87"/>
    </row>
    <row r="38" spans="1:20">
      <c r="A38" s="39" t="s">
        <v>3</v>
      </c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7"/>
      <c r="N38" s="64"/>
      <c r="O38" s="65"/>
      <c r="P38" s="65"/>
      <c r="Q38" s="50"/>
      <c r="R38" s="51"/>
    </row>
    <row r="39" spans="1:20">
      <c r="A39" s="2" t="s">
        <v>4</v>
      </c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N39" s="66"/>
      <c r="O39" s="60"/>
      <c r="P39" s="60"/>
      <c r="Q39" s="5"/>
      <c r="R39" s="7"/>
    </row>
    <row r="40" spans="1:20">
      <c r="A40" s="9" t="s">
        <v>14</v>
      </c>
      <c r="B40" s="59">
        <f>B25/B11*100</f>
        <v>99.71555555555554</v>
      </c>
      <c r="C40" s="60">
        <f t="shared" ref="C40:P40" si="6">C25/C11*100</f>
        <v>102.03620370370371</v>
      </c>
      <c r="D40" s="60">
        <f t="shared" si="6"/>
        <v>109.10449088483769</v>
      </c>
      <c r="E40" s="60">
        <f t="shared" si="6"/>
        <v>98.142201934572313</v>
      </c>
      <c r="F40" s="60">
        <f t="shared" si="6"/>
        <v>100.38646017699115</v>
      </c>
      <c r="G40" s="60">
        <f t="shared" si="6"/>
        <v>105.02862376917793</v>
      </c>
      <c r="H40" s="60">
        <f t="shared" si="6"/>
        <v>101.90592146854294</v>
      </c>
      <c r="I40" s="60">
        <f t="shared" si="6"/>
        <v>104.80191240977557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1">
        <f t="shared" si="6"/>
        <v>0</v>
      </c>
      <c r="N40" s="66">
        <f t="shared" si="6"/>
        <v>103.63931521249437</v>
      </c>
      <c r="O40" s="60">
        <f t="shared" si="6"/>
        <v>101.12400370713624</v>
      </c>
      <c r="P40" s="60">
        <f t="shared" si="6"/>
        <v>66.879091375305435</v>
      </c>
      <c r="Q40" s="5"/>
      <c r="R40" s="7"/>
    </row>
    <row r="41" spans="1:20">
      <c r="A41" s="2" t="s">
        <v>6</v>
      </c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  <c r="N41" s="66"/>
      <c r="O41" s="60"/>
      <c r="P41" s="60"/>
      <c r="Q41" s="5"/>
      <c r="R41" s="7"/>
    </row>
    <row r="42" spans="1:20">
      <c r="A42" s="2" t="s">
        <v>7</v>
      </c>
      <c r="B42" s="3">
        <f>B27/B13*100</f>
        <v>82.044444444444437</v>
      </c>
      <c r="C42" s="4">
        <f t="shared" ref="C42:P42" si="7">C27/C13*100</f>
        <v>83.625891472868219</v>
      </c>
      <c r="D42" s="4">
        <f t="shared" si="7"/>
        <v>80.994717215661893</v>
      </c>
      <c r="E42" s="4">
        <f t="shared" si="7"/>
        <v>83.333333333333343</v>
      </c>
      <c r="F42" s="4">
        <f t="shared" si="7"/>
        <v>83.333333333333343</v>
      </c>
      <c r="G42" s="4">
        <f t="shared" si="7"/>
        <v>83.279280688037531</v>
      </c>
      <c r="H42" s="4">
        <f t="shared" si="7"/>
        <v>83.999338131877209</v>
      </c>
      <c r="I42" s="4">
        <f t="shared" si="7"/>
        <v>83.333333333333343</v>
      </c>
      <c r="J42" s="4">
        <f t="shared" si="7"/>
        <v>0</v>
      </c>
      <c r="K42" s="4">
        <f t="shared" si="7"/>
        <v>0</v>
      </c>
      <c r="L42" s="4">
        <f t="shared" si="7"/>
        <v>0</v>
      </c>
      <c r="M42" s="5">
        <f t="shared" si="7"/>
        <v>0</v>
      </c>
      <c r="N42" s="66">
        <f t="shared" si="7"/>
        <v>82.219851293542476</v>
      </c>
      <c r="O42" s="60">
        <f t="shared" si="7"/>
        <v>83.315945674044272</v>
      </c>
      <c r="P42" s="60">
        <f t="shared" si="7"/>
        <v>53.096345169753477</v>
      </c>
      <c r="Q42" s="5"/>
      <c r="R42" s="7"/>
      <c r="S42" s="58"/>
      <c r="T42" s="58"/>
    </row>
    <row r="43" spans="1:20" ht="16" thickBot="1">
      <c r="A43" s="10" t="s">
        <v>5</v>
      </c>
      <c r="B43" s="15">
        <f>B28/B14*100</f>
        <v>90.909090909090907</v>
      </c>
      <c r="C43" s="16">
        <f t="shared" ref="C43:P43" si="8">C28/C14*100</f>
        <v>90.909090909090892</v>
      </c>
      <c r="D43" s="16">
        <f t="shared" si="8"/>
        <v>90.909090909090907</v>
      </c>
      <c r="E43" s="16">
        <f t="shared" si="8"/>
        <v>90.909090909090907</v>
      </c>
      <c r="F43" s="16">
        <f t="shared" si="8"/>
        <v>90.909090909090892</v>
      </c>
      <c r="G43" s="16">
        <f t="shared" si="8"/>
        <v>76.923076923076934</v>
      </c>
      <c r="H43" s="16">
        <f t="shared" si="8"/>
        <v>76.92307692307692</v>
      </c>
      <c r="I43" s="16">
        <f t="shared" si="8"/>
        <v>76.92307692307692</v>
      </c>
      <c r="J43" s="16">
        <f t="shared" si="8"/>
        <v>0</v>
      </c>
      <c r="K43" s="16">
        <f t="shared" si="8"/>
        <v>0</v>
      </c>
      <c r="L43" s="16">
        <f t="shared" si="8"/>
        <v>0</v>
      </c>
      <c r="M43" s="18">
        <f t="shared" si="8"/>
        <v>0</v>
      </c>
      <c r="N43" s="66">
        <f t="shared" si="8"/>
        <v>90.909090909090907</v>
      </c>
      <c r="O43" s="60">
        <f t="shared" si="8"/>
        <v>86.474796879421163</v>
      </c>
      <c r="P43" s="60">
        <f t="shared" si="8"/>
        <v>50.113844368052142</v>
      </c>
      <c r="Q43" s="5"/>
      <c r="R43" s="7"/>
      <c r="S43" s="58"/>
      <c r="T43" s="58"/>
    </row>
    <row r="44" spans="1:20" ht="16" thickBot="1">
      <c r="A44" s="80" t="s">
        <v>8</v>
      </c>
      <c r="B44" s="88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6"/>
      <c r="N44" s="84"/>
      <c r="O44" s="85"/>
      <c r="P44" s="85"/>
      <c r="Q44" s="86"/>
      <c r="R44" s="87"/>
    </row>
  </sheetData>
  <mergeCells count="7">
    <mergeCell ref="B32:M32"/>
    <mergeCell ref="N32:Q32"/>
    <mergeCell ref="B3:M3"/>
    <mergeCell ref="B1:R1"/>
    <mergeCell ref="N3:Q3"/>
    <mergeCell ref="B17:M17"/>
    <mergeCell ref="N17:Q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44"/>
  <sheetViews>
    <sheetView workbookViewId="0">
      <selection activeCell="B2" sqref="B2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98" t="s">
        <v>23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s="28" customFormat="1" ht="14" thickBot="1"/>
    <row r="3" spans="1:18" s="28" customFormat="1" ht="17">
      <c r="A3" s="57" t="s">
        <v>15</v>
      </c>
      <c r="B3" s="94" t="s">
        <v>11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  <c r="N3" s="94" t="s">
        <v>18</v>
      </c>
      <c r="O3" s="95"/>
      <c r="P3" s="95"/>
      <c r="Q3" s="97"/>
      <c r="R3" s="33" t="s">
        <v>0</v>
      </c>
    </row>
    <row r="4" spans="1:18" s="28" customFormat="1" ht="14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>
        <v>1</v>
      </c>
    </row>
    <row r="5" spans="1:18" s="28" customFormat="1" ht="13">
      <c r="A5" s="39" t="s">
        <v>1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52"/>
      <c r="O5" s="41"/>
      <c r="P5" s="41"/>
      <c r="Q5" s="43"/>
      <c r="R5" s="44"/>
    </row>
    <row r="6" spans="1:18" s="8" customFormat="1" ht="11">
      <c r="A6" s="2" t="s">
        <v>12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4"/>
      <c r="P6" s="4"/>
      <c r="Q6" s="5"/>
      <c r="R6" s="7"/>
    </row>
    <row r="7" spans="1:18" s="8" customFormat="1" ht="12" thickBot="1">
      <c r="A7" s="10" t="s">
        <v>13</v>
      </c>
      <c r="B7" s="3">
        <v>1120</v>
      </c>
      <c r="C7" s="4">
        <v>1786.6666666666667</v>
      </c>
      <c r="D7" s="4">
        <v>4452.5</v>
      </c>
      <c r="E7" s="4">
        <v>1081.6666666666667</v>
      </c>
      <c r="F7" s="4">
        <v>1193.3333333333335</v>
      </c>
      <c r="G7" s="4">
        <v>3155</v>
      </c>
      <c r="H7" s="4">
        <v>1952.5</v>
      </c>
      <c r="I7" s="4">
        <v>1035.8333333333335</v>
      </c>
      <c r="J7" s="4">
        <v>1944.1666666666667</v>
      </c>
      <c r="K7" s="4">
        <v>2504.166666666667</v>
      </c>
      <c r="L7" s="4">
        <v>2130</v>
      </c>
      <c r="M7" s="5">
        <v>2304.166666666667</v>
      </c>
      <c r="N7" s="53">
        <f>SUM(B7:D7)</f>
        <v>7359.166666666667</v>
      </c>
      <c r="O7" s="16">
        <f>SUM(E7:G7)</f>
        <v>5430</v>
      </c>
      <c r="P7" s="16"/>
      <c r="Q7" s="18"/>
      <c r="R7" s="19"/>
    </row>
    <row r="8" spans="1:18" s="28" customFormat="1" ht="14" thickBot="1">
      <c r="A8" s="20" t="s">
        <v>2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55"/>
      <c r="N8" s="54"/>
      <c r="O8" s="25"/>
      <c r="P8" s="25"/>
      <c r="Q8" s="26"/>
      <c r="R8" s="27"/>
    </row>
    <row r="9" spans="1:18" s="28" customFormat="1" ht="13">
      <c r="A9" s="39" t="s">
        <v>3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1">
      <c r="A10" s="2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1">
      <c r="A11" s="9" t="s">
        <v>14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1">
      <c r="A12" s="2" t="s">
        <v>6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1">
      <c r="A13" s="2" t="s">
        <v>7</v>
      </c>
      <c r="B13" s="3">
        <v>28125</v>
      </c>
      <c r="C13" s="4">
        <v>27391.666666666668</v>
      </c>
      <c r="D13" s="4">
        <v>27858.333333333336</v>
      </c>
      <c r="E13" s="4">
        <v>26500</v>
      </c>
      <c r="F13" s="4">
        <v>26288.333333333336</v>
      </c>
      <c r="G13" s="4">
        <v>27389.166666666668</v>
      </c>
      <c r="H13" s="4">
        <v>29000</v>
      </c>
      <c r="I13" s="4">
        <v>27675</v>
      </c>
      <c r="J13" s="4">
        <v>26843.333333333336</v>
      </c>
      <c r="K13" s="4">
        <v>26633.333333333336</v>
      </c>
      <c r="L13" s="4">
        <v>27416.666666666668</v>
      </c>
      <c r="M13" s="5">
        <v>27516.666666666668</v>
      </c>
      <c r="N13" s="6">
        <f t="shared" ref="N13:N14" si="0">SUM(B13:D13)</f>
        <v>83375</v>
      </c>
      <c r="O13" s="4">
        <f t="shared" ref="O13:O14" si="1">SUM(E13:G13)</f>
        <v>80177.5</v>
      </c>
      <c r="P13" s="4"/>
      <c r="Q13" s="5"/>
      <c r="R13" s="7"/>
    </row>
    <row r="14" spans="1:18" s="8" customFormat="1" ht="12" thickBot="1">
      <c r="A14" s="10" t="s">
        <v>5</v>
      </c>
      <c r="B14" s="15">
        <v>11250</v>
      </c>
      <c r="C14" s="16">
        <v>8755.8333333333339</v>
      </c>
      <c r="D14" s="16">
        <v>9913.3333333333339</v>
      </c>
      <c r="E14" s="16">
        <v>10637.5</v>
      </c>
      <c r="F14" s="16">
        <v>10836.666666666668</v>
      </c>
      <c r="G14" s="16">
        <v>10822.5</v>
      </c>
      <c r="H14" s="16">
        <v>10007.5</v>
      </c>
      <c r="I14" s="16">
        <v>9913.3333333333339</v>
      </c>
      <c r="J14" s="16">
        <v>10833.333333333334</v>
      </c>
      <c r="K14" s="16">
        <v>10755</v>
      </c>
      <c r="L14" s="16">
        <v>11416.666666666668</v>
      </c>
      <c r="M14" s="18">
        <v>10887.5</v>
      </c>
      <c r="N14" s="6">
        <f t="shared" si="0"/>
        <v>29919.166666666672</v>
      </c>
      <c r="O14" s="4">
        <f t="shared" si="1"/>
        <v>32296.666666666668</v>
      </c>
      <c r="P14" s="4"/>
      <c r="Q14" s="5"/>
      <c r="R14" s="7"/>
    </row>
    <row r="15" spans="1:18" s="28" customFormat="1" ht="14" thickBot="1">
      <c r="A15" s="20" t="s">
        <v>8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54"/>
      <c r="O15" s="25"/>
      <c r="P15" s="25"/>
      <c r="Q15" s="26"/>
      <c r="R15" s="27"/>
    </row>
    <row r="16" spans="1:18" ht="16" thickBot="1"/>
    <row r="17" spans="1:18" ht="17">
      <c r="A17" s="67" t="s">
        <v>16</v>
      </c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N17" s="99"/>
      <c r="O17" s="100"/>
      <c r="P17" s="100"/>
      <c r="Q17" s="102"/>
      <c r="R17" s="68"/>
    </row>
    <row r="18" spans="1:18" ht="16" thickBot="1">
      <c r="A18" s="28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  <c r="N18" s="34"/>
      <c r="O18" s="35"/>
      <c r="P18" s="35"/>
      <c r="Q18" s="37"/>
      <c r="R18" s="38"/>
    </row>
    <row r="19" spans="1:18">
      <c r="A19" s="39" t="s">
        <v>1</v>
      </c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3"/>
      <c r="N19" s="52"/>
      <c r="O19" s="41"/>
      <c r="P19" s="41"/>
      <c r="Q19" s="43"/>
      <c r="R19" s="44"/>
    </row>
    <row r="20" spans="1:18">
      <c r="A20" s="2" t="s">
        <v>12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5"/>
      <c r="N20" s="6"/>
      <c r="O20" s="4"/>
      <c r="P20" s="4"/>
      <c r="Q20" s="5"/>
      <c r="R20" s="7"/>
    </row>
    <row r="21" spans="1:18" ht="16" thickBot="1">
      <c r="A21" s="10" t="s">
        <v>13</v>
      </c>
      <c r="B21" s="3">
        <v>237</v>
      </c>
      <c r="C21" s="4">
        <v>2380</v>
      </c>
      <c r="D21" s="4">
        <v>2450</v>
      </c>
      <c r="E21" s="4">
        <v>3400</v>
      </c>
      <c r="F21" s="4">
        <v>1200</v>
      </c>
      <c r="G21" s="4">
        <v>3143</v>
      </c>
      <c r="H21" s="4">
        <v>2340</v>
      </c>
      <c r="I21" s="4">
        <v>1037</v>
      </c>
      <c r="J21" s="4"/>
      <c r="K21" s="4"/>
      <c r="L21" s="4"/>
      <c r="M21" s="5"/>
      <c r="N21" s="53">
        <f>SUM(B21:D21)</f>
        <v>5067</v>
      </c>
      <c r="O21" s="16">
        <f>SUM(E21:G21)</f>
        <v>7743</v>
      </c>
      <c r="P21" s="16"/>
      <c r="Q21" s="18"/>
      <c r="R21" s="19"/>
    </row>
    <row r="22" spans="1:18" ht="16" thickBot="1">
      <c r="A22" s="69" t="s">
        <v>2</v>
      </c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2"/>
      <c r="N22" s="73"/>
      <c r="O22" s="74"/>
      <c r="P22" s="74"/>
      <c r="Q22" s="75"/>
      <c r="R22" s="76"/>
    </row>
    <row r="23" spans="1:18">
      <c r="A23" s="39" t="s">
        <v>3</v>
      </c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7"/>
      <c r="N23" s="48"/>
      <c r="O23" s="49"/>
      <c r="P23" s="49"/>
      <c r="Q23" s="50"/>
      <c r="R23" s="51"/>
    </row>
    <row r="24" spans="1:18">
      <c r="A24" s="2" t="s">
        <v>4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5"/>
      <c r="N24" s="6"/>
      <c r="O24" s="4"/>
      <c r="P24" s="4"/>
      <c r="Q24" s="5"/>
      <c r="R24" s="7"/>
    </row>
    <row r="25" spans="1:18">
      <c r="A25" s="9" t="s">
        <v>14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  <c r="N25" s="6"/>
      <c r="O25" s="4"/>
      <c r="P25" s="4"/>
      <c r="Q25" s="5"/>
      <c r="R25" s="7"/>
    </row>
    <row r="26" spans="1:18">
      <c r="A26" s="2" t="s">
        <v>6</v>
      </c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  <c r="N26" s="6"/>
      <c r="O26" s="4"/>
      <c r="P26" s="4"/>
      <c r="Q26" s="5"/>
      <c r="R26" s="7"/>
    </row>
    <row r="27" spans="1:18">
      <c r="A27" s="2" t="s">
        <v>7</v>
      </c>
      <c r="B27" s="3">
        <v>28130</v>
      </c>
      <c r="C27" s="4">
        <v>26450</v>
      </c>
      <c r="D27" s="4">
        <v>28673</v>
      </c>
      <c r="E27" s="4">
        <v>26543</v>
      </c>
      <c r="F27" s="4">
        <v>27288.333333333299</v>
      </c>
      <c r="G27" s="4">
        <v>27449.166666666701</v>
      </c>
      <c r="H27" s="4">
        <v>29321</v>
      </c>
      <c r="I27" s="4">
        <v>27893</v>
      </c>
      <c r="J27" s="4"/>
      <c r="K27" s="4"/>
      <c r="L27" s="4"/>
      <c r="M27" s="5"/>
      <c r="N27" s="6">
        <f t="shared" ref="N27:N28" si="2">SUM(B27:D27)</f>
        <v>83253</v>
      </c>
      <c r="O27" s="4">
        <f t="shared" ref="O27:O28" si="3">SUM(E27:G27)</f>
        <v>81280.5</v>
      </c>
      <c r="P27" s="4"/>
      <c r="Q27" s="5"/>
      <c r="R27" s="7"/>
    </row>
    <row r="28" spans="1:18" ht="16" thickBot="1">
      <c r="A28" s="10" t="s">
        <v>5</v>
      </c>
      <c r="B28" s="15">
        <v>10253</v>
      </c>
      <c r="C28" s="16">
        <v>7855.8333333333303</v>
      </c>
      <c r="D28" s="16">
        <v>10013.333333333299</v>
      </c>
      <c r="E28" s="16">
        <v>12605.5</v>
      </c>
      <c r="F28" s="16">
        <v>10878.666666666701</v>
      </c>
      <c r="G28" s="16">
        <v>11822.5</v>
      </c>
      <c r="H28" s="16">
        <v>11207.5</v>
      </c>
      <c r="I28" s="16">
        <v>9034.3333333333303</v>
      </c>
      <c r="J28" s="16"/>
      <c r="K28" s="16"/>
      <c r="L28" s="16"/>
      <c r="M28" s="18"/>
      <c r="N28" s="6">
        <f t="shared" si="2"/>
        <v>28122.166666666628</v>
      </c>
      <c r="O28" s="4">
        <f t="shared" si="3"/>
        <v>35306.666666666701</v>
      </c>
      <c r="P28" s="4"/>
      <c r="Q28" s="5"/>
      <c r="R28" s="7"/>
    </row>
    <row r="29" spans="1:18" ht="16" thickBot="1">
      <c r="A29" s="69" t="s">
        <v>8</v>
      </c>
      <c r="B29" s="77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5"/>
      <c r="N29" s="73"/>
      <c r="O29" s="74"/>
      <c r="P29" s="74"/>
      <c r="Q29" s="75"/>
      <c r="R29" s="76"/>
    </row>
    <row r="31" spans="1:18" ht="16" thickBot="1"/>
    <row r="32" spans="1:18" ht="17">
      <c r="A32" s="78" t="s">
        <v>17</v>
      </c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2"/>
      <c r="N32" s="90"/>
      <c r="O32" s="91"/>
      <c r="P32" s="91"/>
      <c r="Q32" s="93"/>
      <c r="R32" s="79"/>
    </row>
    <row r="33" spans="1:18" ht="16" thickBot="1">
      <c r="A33" s="2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34"/>
      <c r="O33" s="35"/>
      <c r="P33" s="35"/>
      <c r="Q33" s="37"/>
      <c r="R33" s="38"/>
    </row>
    <row r="34" spans="1:18">
      <c r="A34" s="39" t="s">
        <v>1</v>
      </c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3"/>
      <c r="N34" s="52"/>
      <c r="O34" s="41"/>
      <c r="P34" s="41"/>
      <c r="Q34" s="43"/>
      <c r="R34" s="44"/>
    </row>
    <row r="35" spans="1:18">
      <c r="A35" s="2" t="s">
        <v>12</v>
      </c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6"/>
      <c r="O35" s="4"/>
      <c r="P35" s="4"/>
      <c r="Q35" s="5"/>
      <c r="R35" s="7"/>
    </row>
    <row r="36" spans="1:18" ht="16" thickBot="1">
      <c r="A36" s="10" t="s">
        <v>13</v>
      </c>
      <c r="B36" s="59">
        <f t="shared" ref="B36:O36" si="4">B21/B7*100</f>
        <v>21.160714285714285</v>
      </c>
      <c r="C36" s="60">
        <f t="shared" si="4"/>
        <v>133.20895522388059</v>
      </c>
      <c r="D36" s="60">
        <f t="shared" si="4"/>
        <v>55.025266704098819</v>
      </c>
      <c r="E36" s="60">
        <f t="shared" si="4"/>
        <v>314.32973805855158</v>
      </c>
      <c r="F36" s="60">
        <f t="shared" si="4"/>
        <v>100.55865921787708</v>
      </c>
      <c r="G36" s="60">
        <f t="shared" si="4"/>
        <v>99.619651347068157</v>
      </c>
      <c r="H36" s="60">
        <f t="shared" si="4"/>
        <v>119.84635083226634</v>
      </c>
      <c r="I36" s="60">
        <f t="shared" si="4"/>
        <v>100.11263073209975</v>
      </c>
      <c r="J36" s="60">
        <f t="shared" si="4"/>
        <v>0</v>
      </c>
      <c r="K36" s="60">
        <f t="shared" si="4"/>
        <v>0</v>
      </c>
      <c r="L36" s="60">
        <f t="shared" si="4"/>
        <v>0</v>
      </c>
      <c r="M36" s="61">
        <f t="shared" si="4"/>
        <v>0</v>
      </c>
      <c r="N36" s="62">
        <f t="shared" si="4"/>
        <v>68.852904540822095</v>
      </c>
      <c r="O36" s="63">
        <f t="shared" si="4"/>
        <v>142.59668508287294</v>
      </c>
      <c r="P36" s="63"/>
      <c r="Q36" s="61"/>
      <c r="R36" s="19"/>
    </row>
    <row r="37" spans="1:18" ht="16" thickBot="1">
      <c r="A37" s="80" t="s">
        <v>2</v>
      </c>
      <c r="B37" s="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3"/>
      <c r="N37" s="84"/>
      <c r="O37" s="85"/>
      <c r="P37" s="85"/>
      <c r="Q37" s="86"/>
      <c r="R37" s="87"/>
    </row>
    <row r="38" spans="1:18">
      <c r="A38" s="39" t="s">
        <v>3</v>
      </c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7"/>
      <c r="N38" s="64"/>
      <c r="O38" s="65"/>
      <c r="P38" s="65"/>
      <c r="Q38" s="50"/>
      <c r="R38" s="51"/>
    </row>
    <row r="39" spans="1:18">
      <c r="A39" s="2" t="s">
        <v>4</v>
      </c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N39" s="66"/>
      <c r="O39" s="60"/>
      <c r="P39" s="60"/>
      <c r="Q39" s="5"/>
      <c r="R39" s="7"/>
    </row>
    <row r="40" spans="1:18">
      <c r="A40" s="9" t="s">
        <v>14</v>
      </c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1"/>
      <c r="N40" s="66"/>
      <c r="O40" s="60"/>
      <c r="P40" s="60"/>
      <c r="Q40" s="5"/>
      <c r="R40" s="7"/>
    </row>
    <row r="41" spans="1:18">
      <c r="A41" s="2" t="s">
        <v>6</v>
      </c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  <c r="N41" s="66"/>
      <c r="O41" s="60"/>
      <c r="P41" s="60"/>
      <c r="Q41" s="5"/>
      <c r="R41" s="7"/>
    </row>
    <row r="42" spans="1:18">
      <c r="A42" s="2" t="s">
        <v>7</v>
      </c>
      <c r="B42" s="3">
        <f t="shared" ref="B42:O42" si="5">B27/B13*100</f>
        <v>100.01777777777778</v>
      </c>
      <c r="C42" s="4">
        <f t="shared" si="5"/>
        <v>96.562214785518705</v>
      </c>
      <c r="D42" s="4">
        <f t="shared" si="5"/>
        <v>102.92431947352677</v>
      </c>
      <c r="E42" s="4">
        <f t="shared" si="5"/>
        <v>100.1622641509434</v>
      </c>
      <c r="F42" s="4">
        <f t="shared" si="5"/>
        <v>103.80396880745563</v>
      </c>
      <c r="G42" s="4">
        <f t="shared" si="5"/>
        <v>100.21906471536812</v>
      </c>
      <c r="H42" s="4">
        <f t="shared" si="5"/>
        <v>101.10689655172413</v>
      </c>
      <c r="I42" s="4">
        <f t="shared" si="5"/>
        <v>100.7877145438121</v>
      </c>
      <c r="J42" s="4">
        <f t="shared" si="5"/>
        <v>0</v>
      </c>
      <c r="K42" s="4">
        <f t="shared" si="5"/>
        <v>0</v>
      </c>
      <c r="L42" s="4">
        <f t="shared" si="5"/>
        <v>0</v>
      </c>
      <c r="M42" s="5">
        <f t="shared" si="5"/>
        <v>0</v>
      </c>
      <c r="N42" s="66">
        <f t="shared" si="5"/>
        <v>99.853673163418293</v>
      </c>
      <c r="O42" s="60">
        <f t="shared" si="5"/>
        <v>101.37569767079293</v>
      </c>
      <c r="P42" s="60"/>
      <c r="Q42" s="5"/>
      <c r="R42" s="7"/>
    </row>
    <row r="43" spans="1:18" ht="16" thickBot="1">
      <c r="A43" s="10" t="s">
        <v>5</v>
      </c>
      <c r="B43" s="15">
        <f t="shared" ref="B43:O43" si="6">B28/B14*100</f>
        <v>91.137777777777771</v>
      </c>
      <c r="C43" s="16">
        <f t="shared" si="6"/>
        <v>89.721138288759832</v>
      </c>
      <c r="D43" s="16">
        <f t="shared" si="6"/>
        <v>101.00874243443138</v>
      </c>
      <c r="E43" s="16">
        <f t="shared" si="6"/>
        <v>118.50058754406581</v>
      </c>
      <c r="F43" s="16">
        <f t="shared" si="6"/>
        <v>100.38757305444508</v>
      </c>
      <c r="G43" s="16">
        <f t="shared" si="6"/>
        <v>109.24000924000924</v>
      </c>
      <c r="H43" s="16">
        <f t="shared" si="6"/>
        <v>111.99100674494129</v>
      </c>
      <c r="I43" s="16">
        <f t="shared" si="6"/>
        <v>91.133154001344948</v>
      </c>
      <c r="J43" s="16">
        <f t="shared" si="6"/>
        <v>0</v>
      </c>
      <c r="K43" s="16">
        <f t="shared" si="6"/>
        <v>0</v>
      </c>
      <c r="L43" s="16">
        <f t="shared" si="6"/>
        <v>0</v>
      </c>
      <c r="M43" s="18">
        <f t="shared" si="6"/>
        <v>0</v>
      </c>
      <c r="N43" s="66">
        <f t="shared" si="6"/>
        <v>93.9938166727013</v>
      </c>
      <c r="O43" s="60">
        <f t="shared" si="6"/>
        <v>109.31984724945825</v>
      </c>
      <c r="P43" s="60"/>
      <c r="Q43" s="5"/>
      <c r="R43" s="7"/>
    </row>
    <row r="44" spans="1:18" ht="16" thickBot="1">
      <c r="A44" s="80" t="s">
        <v>8</v>
      </c>
      <c r="B44" s="88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6"/>
      <c r="N44" s="84"/>
      <c r="O44" s="85"/>
      <c r="P44" s="85"/>
      <c r="Q44" s="86"/>
      <c r="R44" s="87"/>
    </row>
  </sheetData>
  <mergeCells count="7">
    <mergeCell ref="B32:M32"/>
    <mergeCell ref="N32:Q32"/>
    <mergeCell ref="B3:M3"/>
    <mergeCell ref="B1:R1"/>
    <mergeCell ref="N3:Q3"/>
    <mergeCell ref="B17:M17"/>
    <mergeCell ref="N17:Q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сводный</vt:lpstr>
      <vt:lpstr>продажи</vt:lpstr>
      <vt:lpstr>производство</vt:lpstr>
      <vt:lpstr>логистика</vt:lpstr>
      <vt:lpstr>прочее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Мария Горина</cp:lastModifiedBy>
  <dcterms:created xsi:type="dcterms:W3CDTF">2012-06-06T07:05:58Z</dcterms:created>
  <dcterms:modified xsi:type="dcterms:W3CDTF">2013-04-12T12:09:02Z</dcterms:modified>
</cp:coreProperties>
</file>