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Fall 2022\DIVA_PAPER_REVISIONS\New folder\"/>
    </mc:Choice>
  </mc:AlternateContent>
  <xr:revisionPtr revIDLastSave="0" documentId="13_ncr:1_{F2AE9F6F-6D5B-42D8-9F43-C47E6EE31619}" xr6:coauthVersionLast="47" xr6:coauthVersionMax="47" xr10:uidLastSave="{00000000-0000-0000-0000-000000000000}"/>
  <bookViews>
    <workbookView xWindow="-110" yWindow="-110" windowWidth="25820" windowHeight="15620" activeTab="2" xr2:uid="{D6ACD2C6-78F1-42A1-903D-F76D9DC8E790}"/>
  </bookViews>
  <sheets>
    <sheet name="Sheet1" sheetId="1" r:id="rId1"/>
    <sheet name="Chart1" sheetId="3" r:id="rId2"/>
    <sheet name="Sheet3" sheetId="4" r:id="rId3"/>
    <sheet name="Sheet2" sheetId="2" r:id="rId4"/>
  </sheets>
  <definedNames>
    <definedName name="_xlchart.v1.0" hidden="1">Sheet1!$E$19:$E$28</definedName>
    <definedName name="_xlchart.v1.1" hidden="1">Sheet1!$E$36:$E$45</definedName>
    <definedName name="_xlchart.v1.10" hidden="1">Sheet1!$F$19:$F$28</definedName>
    <definedName name="_xlchart.v1.11" hidden="1">Sheet1!$F$36:$F$45</definedName>
    <definedName name="_xlchart.v1.12" hidden="1">Sheet1!$D$19:$D$28</definedName>
    <definedName name="_xlchart.v1.13" hidden="1">Sheet1!$D$36:$D$45</definedName>
    <definedName name="_xlchart.v1.14" hidden="1">Sheet1!$E$19:$E$28</definedName>
    <definedName name="_xlchart.v1.15" hidden="1">Sheet1!$E$36:$E$45</definedName>
    <definedName name="_xlchart.v1.16" hidden="1">Sheet1!$G$19:$G$28</definedName>
    <definedName name="_xlchart.v1.17" hidden="1">Sheet1!$G$36:$G$45</definedName>
    <definedName name="_xlchart.v1.18" hidden="1">Sheet1!$C$19:$C$28</definedName>
    <definedName name="_xlchart.v1.19" hidden="1">Sheet1!$C$36:$C$45</definedName>
    <definedName name="_xlchart.v1.2" hidden="1">Sheet1!$F$19:$F$28</definedName>
    <definedName name="_xlchart.v1.20" hidden="1">Sheet1!$C$19:$C$28</definedName>
    <definedName name="_xlchart.v1.21" hidden="1">Sheet1!$C$36:$C$45</definedName>
    <definedName name="_xlchart.v1.22" hidden="1">Sheet1!$E$19:$E$28</definedName>
    <definedName name="_xlchart.v1.23" hidden="1">Sheet1!$E$36:$E$45</definedName>
    <definedName name="_xlchart.v1.24" hidden="1">Sheet1!$E$19:$E$28</definedName>
    <definedName name="_xlchart.v1.25" hidden="1">Sheet1!$E$36:$E$45</definedName>
    <definedName name="_xlchart.v1.26" hidden="1">Sheet1!$G$19:$G$28</definedName>
    <definedName name="_xlchart.v1.27" hidden="1">Sheet1!$G$36:$G$45</definedName>
    <definedName name="_xlchart.v1.28" hidden="1">Sheet1!$C$19:$C$28</definedName>
    <definedName name="_xlchart.v1.29" hidden="1">Sheet1!$C$36:$C$45</definedName>
    <definedName name="_xlchart.v1.3" hidden="1">Sheet1!$F$36:$F$45</definedName>
    <definedName name="_xlchart.v1.30" hidden="1">Sheet1!$D$19:$D$28</definedName>
    <definedName name="_xlchart.v1.31" hidden="1">Sheet1!$D$36:$D$45</definedName>
    <definedName name="_xlchart.v1.32" hidden="1">Sheet1!$F$19:$F$28</definedName>
    <definedName name="_xlchart.v1.33" hidden="1">Sheet1!$F$36:$F$45</definedName>
    <definedName name="_xlchart.v1.34" hidden="1">Sheet1!$E$19:$E$28</definedName>
    <definedName name="_xlchart.v1.35" hidden="1">Sheet1!$E$36:$E$45</definedName>
    <definedName name="_xlchart.v1.4" hidden="1">Sheet1!$D$19:$D$28</definedName>
    <definedName name="_xlchart.v1.5" hidden="1">Sheet1!$D$36:$D$45</definedName>
    <definedName name="_xlchart.v1.6" hidden="1">Sheet1!$C$19:$C$28</definedName>
    <definedName name="_xlchart.v1.7" hidden="1">Sheet1!$C$36:$C$45</definedName>
    <definedName name="_xlchart.v1.8" hidden="1">Sheet1!$G$19:$G$28</definedName>
    <definedName name="_xlchart.v1.9" hidden="1">Sheet1!$G$36:$G$45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7" i="2" l="1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S81" i="2"/>
  <c r="S80" i="2"/>
  <c r="S79" i="2"/>
  <c r="S78" i="2"/>
  <c r="S77" i="2"/>
  <c r="L77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L81" i="2"/>
  <c r="L80" i="2"/>
  <c r="L79" i="2"/>
  <c r="L78" i="2"/>
  <c r="L51" i="2"/>
  <c r="M60" i="2"/>
  <c r="M62" i="2"/>
  <c r="M61" i="2"/>
  <c r="P71" i="2"/>
  <c r="P72" i="2"/>
  <c r="P73" i="2"/>
  <c r="P74" i="2"/>
  <c r="P70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S64" i="2"/>
  <c r="S63" i="2"/>
  <c r="S62" i="2"/>
  <c r="S61" i="2"/>
  <c r="S6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S55" i="2"/>
  <c r="S54" i="2"/>
  <c r="S53" i="2"/>
  <c r="S52" i="2"/>
  <c r="S51" i="2"/>
  <c r="N60" i="2"/>
  <c r="O60" i="2"/>
  <c r="P60" i="2"/>
  <c r="N61" i="2"/>
  <c r="O61" i="2"/>
  <c r="P61" i="2"/>
  <c r="N62" i="2"/>
  <c r="O62" i="2"/>
  <c r="P62" i="2"/>
  <c r="M63" i="2"/>
  <c r="N63" i="2"/>
  <c r="O63" i="2"/>
  <c r="P63" i="2"/>
  <c r="M64" i="2"/>
  <c r="N64" i="2"/>
  <c r="O64" i="2"/>
  <c r="P64" i="2"/>
  <c r="L64" i="2"/>
  <c r="L63" i="2"/>
  <c r="L62" i="2"/>
  <c r="L61" i="2"/>
  <c r="L60" i="2"/>
  <c r="M54" i="2"/>
  <c r="N54" i="2"/>
  <c r="O54" i="2"/>
  <c r="P54" i="2"/>
  <c r="L54" i="2"/>
  <c r="M55" i="2"/>
  <c r="N55" i="2"/>
  <c r="O55" i="2"/>
  <c r="P55" i="2"/>
  <c r="L55" i="2"/>
  <c r="M53" i="2"/>
  <c r="N53" i="2"/>
  <c r="O53" i="2"/>
  <c r="P53" i="2"/>
  <c r="L53" i="2"/>
  <c r="M52" i="2"/>
  <c r="N52" i="2"/>
  <c r="O52" i="2"/>
  <c r="P52" i="2"/>
  <c r="L52" i="2"/>
  <c r="M51" i="2"/>
  <c r="N51" i="2"/>
  <c r="O51" i="2"/>
  <c r="P51" i="2"/>
  <c r="D64" i="2"/>
  <c r="E64" i="2"/>
  <c r="F64" i="2"/>
  <c r="G64" i="2"/>
  <c r="C64" i="2"/>
  <c r="D60" i="2"/>
  <c r="E60" i="2"/>
  <c r="F60" i="2"/>
  <c r="G60" i="2"/>
  <c r="C60" i="2"/>
  <c r="E55" i="2"/>
  <c r="D55" i="2"/>
  <c r="F55" i="2"/>
  <c r="G55" i="2"/>
  <c r="C55" i="2"/>
</calcChain>
</file>

<file path=xl/sharedStrings.xml><?xml version="1.0" encoding="utf-8"?>
<sst xmlns="http://schemas.openxmlformats.org/spreadsheetml/2006/main" count="269" uniqueCount="69">
  <si>
    <t>orig</t>
  </si>
  <si>
    <t>enhanced</t>
  </si>
  <si>
    <t>PESQ</t>
  </si>
  <si>
    <t>CSIG</t>
  </si>
  <si>
    <t>CBAK</t>
  </si>
  <si>
    <t>COVL</t>
  </si>
  <si>
    <t>segSNR</t>
  </si>
  <si>
    <t>H:\My Drive\Fall 2022\DIVA_PAPER_REVISIONS\diffwave_results\data\resampled_torch\2_n_w_22_2_u_h.wav</t>
  </si>
  <si>
    <t>H:\My Drive\Fall 2022\DIVA_PAPER_REVISIONS\diffwave_results\data\resampled_diffwave\2_n_w_22_2_u_h_gen.wav</t>
  </si>
  <si>
    <t>H:\My Drive\Fall 2022\DIVA_PAPER_REVISIONS\diffwave_results\data\resampled_torch\1_n_w_20_1_a_h.wav</t>
  </si>
  <si>
    <t>H:\My Drive\Fall 2022\DIVA_PAPER_REVISIONS\diffwave_results\data\resampled_diffwave\1_n_w_20_1_a_h_gen.wav</t>
  </si>
  <si>
    <t>H:\My Drive\Fall 2022\DIVA_PAPER_REVISIONS\diffwave_results\data\resampled_torch\1_n_w_20_1_a_n.wav</t>
  </si>
  <si>
    <t>H:\My Drive\Fall 2022\DIVA_PAPER_REVISIONS\diffwave_results\data\resampled_diffwave\1_n_w_20_1_a_n_gen.wav</t>
  </si>
  <si>
    <t>H:\My Drive\Fall 2022\DIVA_PAPER_REVISIONS\diffwave_results\data\resampled_torch\1_n_w_20_1_i_h.wav</t>
  </si>
  <si>
    <t>H:\My Drive\Fall 2022\DIVA_PAPER_REVISIONS\diffwave_results\data\resampled_diffwave\1_n_w_20_1_i_h_gen.wav</t>
  </si>
  <si>
    <t>H:\My Drive\Fall 2022\DIVA_PAPER_REVISIONS\diffwave_results\data\resampled_torch\1_n_w_20_1_i_l.wav</t>
  </si>
  <si>
    <t>H:\My Drive\Fall 2022\DIVA_PAPER_REVISIONS\diffwave_results\data\resampled_diffwave\1_n_w_20_1_i_l_gen.wav</t>
  </si>
  <si>
    <t>H:\My Drive\Fall 2022\DIVA_PAPER_REVISIONS\diffwave_results\data\resampled_torch\1_n_w_20_1_i_n.wav</t>
  </si>
  <si>
    <t>H:\My Drive\Fall 2022\DIVA_PAPER_REVISIONS\diffwave_results\data\resampled_diffwave\1_n_w_20_1_i_n_gen.wav</t>
  </si>
  <si>
    <t>H:\My Drive\Fall 2022\DIVA_PAPER_REVISIONS\diffwave_results\data\resampled_torch\1_n_w_20_1_u_h.wav</t>
  </si>
  <si>
    <t>H:\My Drive\Fall 2022\DIVA_PAPER_REVISIONS\diffwave_results\data\resampled_diffwave\1_n_w_20_1_u_h_gen.wav</t>
  </si>
  <si>
    <t>H:\My Drive\Fall 2022\DIVA_PAPER_REVISIONS\diffwave_results\data\resampled_torch\1_n_w_20_1_u_l.wav</t>
  </si>
  <si>
    <t>H:\My Drive\Fall 2022\DIVA_PAPER_REVISIONS\diffwave_results\data\resampled_diffwave\1_n_w_20_1_u_l_gen.wav</t>
  </si>
  <si>
    <t>H:\My Drive\Fall 2022\DIVA_PAPER_REVISIONS\diffwave_results\data\resampled_torch\2_n_w_22_2_i_h.wav</t>
  </si>
  <si>
    <t>H:\My Drive\Fall 2022\DIVA_PAPER_REVISIONS\diffwave_results\data\resampled_diffwave\2_n_w_22_2_i_h_gen.wav</t>
  </si>
  <si>
    <t>H:\My Drive\Fall 2022\DIVA_PAPER_REVISIONS\diffwave_results\data\resampled_torch\2_n_w_22_2_i_l.wav</t>
  </si>
  <si>
    <t>H:\My Drive\Fall 2022\DIVA_PAPER_REVISIONS\diffwave_results\data\resampled_diffwave\2_n_w_22_2_i_l_gen.wav</t>
  </si>
  <si>
    <t>human_diva</t>
  </si>
  <si>
    <t>H:\My Drive\Fall 2022\DIVA_PAPER_REVISIONS\diffwave_results\data\resampled_human\2_n_w_22_2_u_h.wav</t>
  </si>
  <si>
    <t>H:\My Drive\Fall 2022\DIVA_PAPER_REVISIONS\diffwave_results\data\resampled_human\1_n_w_20_1_a_h.wav</t>
  </si>
  <si>
    <t>H:\My Drive\Fall 2022\DIVA_PAPER_REVISIONS\diffwave_results\data\resampled_human\1_n_w_20_1_a_n.wav</t>
  </si>
  <si>
    <t>H:\My Drive\Fall 2022\DIVA_PAPER_REVISIONS\diffwave_results\data\resampled_human\1_n_w_20_1_i_h.wav</t>
  </si>
  <si>
    <t>H:\My Drive\Fall 2022\DIVA_PAPER_REVISIONS\diffwave_results\data\resampled_human\1_n_w_20_1_i_l.wav</t>
  </si>
  <si>
    <t>H:\My Drive\Fall 2022\DIVA_PAPER_REVISIONS\diffwave_results\data\resampled_human\1_n_w_20_1_i_n.wav</t>
  </si>
  <si>
    <t>H:\My Drive\Fall 2022\DIVA_PAPER_REVISIONS\diffwave_results\data\resampled_human\1_n_w_20_1_u_h.wav</t>
  </si>
  <si>
    <t>H:\My Drive\Fall 2022\DIVA_PAPER_REVISIONS\diffwave_results\data\resampled_human\1_n_w_20_1_u_l.wav</t>
  </si>
  <si>
    <t>H:\My Drive\Fall 2022\DIVA_PAPER_REVISIONS\diffwave_results\data\resampled_human\2_n_w_22_2_i_h.wav</t>
  </si>
  <si>
    <t>H:\My Drive\Fall 2022\DIVA_PAPER_REVISIONS\diffwave_results\data\resampled_human\2_n_w_22_2_i_l.wav</t>
  </si>
  <si>
    <t>human_diffwave</t>
  </si>
  <si>
    <t>OLD</t>
  </si>
  <si>
    <t>Epochs</t>
  </si>
  <si>
    <t>H:\My Drive\Fall 2022\DIVA_PAPER_REVISIONS\diffwave_results\data\resampled_diffwave\ckpt_epoch001000\2_n_w_22_2_u_h_gen.wav</t>
  </si>
  <si>
    <t>H:\My Drive\Fall 2022\DIVA_PAPER_REVISIONS\diffwave_results\data\resampled_diffwave\ckpt_epoch001000\1_n_w_20_1_a_h_gen.wav</t>
  </si>
  <si>
    <t>H:\My Drive\Fall 2022\DIVA_PAPER_REVISIONS\diffwave_results\data\resampled_diffwave\ckpt_epoch001000\1_n_w_20_1_a_n_gen.wav</t>
  </si>
  <si>
    <t>H:\My Drive\Fall 2022\DIVA_PAPER_REVISIONS\diffwave_results\data\resampled_diffwave\ckpt_epoch001000\1_n_w_20_1_i_h_gen.wav</t>
  </si>
  <si>
    <t>H:\My Drive\Fall 2022\DIVA_PAPER_REVISIONS\diffwave_results\data\resampled_diffwave\ckpt_epoch001000\1_n_w_20_1_i_l_gen.wav</t>
  </si>
  <si>
    <t>H:\My Drive\Fall 2022\DIVA_PAPER_REVISIONS\diffwave_results\data\resampled_diffwave\ckpt_epoch001000\1_n_w_20_1_i_n_gen.wav</t>
  </si>
  <si>
    <t>H:\My Drive\Fall 2022\DIVA_PAPER_REVISIONS\diffwave_results\data\resampled_diffwave\ckpt_epoch001000\1_n_w_20_1_u_h_gen.wav</t>
  </si>
  <si>
    <t>H:\My Drive\Fall 2022\DIVA_PAPER_REVISIONS\diffwave_results\data\resampled_diffwave\ckpt_epoch001000\1_n_w_20_1_u_l_gen.wav</t>
  </si>
  <si>
    <t>H:\My Drive\Fall 2022\DIVA_PAPER_REVISIONS\diffwave_results\data\resampled_diffwave\ckpt_epoch001000\2_n_w_22_2_i_h_gen.wav</t>
  </si>
  <si>
    <t>H:\My Drive\Fall 2022\DIVA_PAPER_REVISIONS\diffwave_results\data\resampled_diffwave\ckpt_epoch001000\2_n_w_22_2_i_l_gen.wav</t>
  </si>
  <si>
    <t>avg</t>
  </si>
  <si>
    <t>diff</t>
  </si>
  <si>
    <t>statistics</t>
  </si>
  <si>
    <t>Q1</t>
  </si>
  <si>
    <t>median</t>
  </si>
  <si>
    <t>maximum</t>
  </si>
  <si>
    <t>minimum</t>
  </si>
  <si>
    <t>Q3</t>
  </si>
  <si>
    <t>COBL</t>
  </si>
  <si>
    <t>Bottom Box</t>
  </si>
  <si>
    <t>Q2 Box</t>
  </si>
  <si>
    <t>Q3 Box</t>
  </si>
  <si>
    <t>Whisker+</t>
  </si>
  <si>
    <t>Whisker-</t>
  </si>
  <si>
    <t>Q1-Min</t>
  </si>
  <si>
    <t>Med-Q1</t>
  </si>
  <si>
    <t>Q3-Med</t>
  </si>
  <si>
    <t>Max-Q3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</si>
</sst>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488288"/>
        <c:axId val="425488944"/>
      </c:barChart>
      <c:catAx>
        <c:axId val="4254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8944"/>
        <c:crosses val="autoZero"/>
        <c:auto val="1"/>
        <c:lblAlgn val="ctr"/>
        <c:lblOffset val="100"/>
        <c:noMultiLvlLbl val="0"/>
      </c:catAx>
      <c:valAx>
        <c:axId val="4254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Sheet2!$U$70</c:f>
              <c:strCache>
                <c:ptCount val="1"/>
                <c:pt idx="0">
                  <c:v>Bottom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Sheet2!$V$74:$W$74</c:f>
                <c:numCache>
                  <c:formatCode>General</c:formatCode>
                  <c:ptCount val="2"/>
                  <c:pt idx="0">
                    <c:v>7.5903832912476155E-3</c:v>
                  </c:pt>
                  <c:pt idx="1">
                    <c:v>1.0656714439389869E-2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Sheet2!$V$69:$W$69</c:f>
              <c:strCache>
                <c:ptCount val="2"/>
                <c:pt idx="0">
                  <c:v>human_diva</c:v>
                </c:pt>
                <c:pt idx="1">
                  <c:v>human_diffwave</c:v>
                </c:pt>
              </c:strCache>
            </c:strRef>
          </c:cat>
          <c:val>
            <c:numRef>
              <c:f>Sheet2!$V$70:$W$70</c:f>
              <c:numCache>
                <c:formatCode>General</c:formatCode>
                <c:ptCount val="2"/>
                <c:pt idx="0">
                  <c:v>1.0237600505351976</c:v>
                </c:pt>
                <c:pt idx="1">
                  <c:v>1.0290856361389098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741-8124-A426635C63CA}"/>
            </c:ext>
          </c:extLst>
        </c:ser>
        <c:ser>
          <c:idx val="1"/>
          <c:order val="1"/>
          <c:tx>
            <c:strRef>
              <c:f>Sheet2!$U$71</c:f>
              <c:strCache>
                <c:ptCount val="1"/>
                <c:pt idx="0">
                  <c:v>Q2 Box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Sheet2!$V$69:$W$69</c:f>
              <c:strCache>
                <c:ptCount val="2"/>
                <c:pt idx="0">
                  <c:v>human_diva</c:v>
                </c:pt>
                <c:pt idx="1">
                  <c:v>human_diffwave</c:v>
                </c:pt>
              </c:strCache>
            </c:strRef>
          </c:cat>
          <c:val>
            <c:numRef>
              <c:f>Sheet2!$V$71:$W$71</c:f>
              <c:numCache>
                <c:formatCode>General</c:formatCode>
                <c:ptCount val="2"/>
                <c:pt idx="0">
                  <c:v>1.503303647041232E-2</c:v>
                </c:pt>
                <c:pt idx="1">
                  <c:v>2.3100137710575286E-2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741-8124-A426635C63CA}"/>
            </c:ext>
          </c:extLst>
        </c:ser>
        <c:ser>
          <c:idx val="2"/>
          <c:order val="2"/>
          <c:tx>
            <c:strRef>
              <c:f>Sheet2!$U$72</c:f>
              <c:strCache>
                <c:ptCount val="1"/>
                <c:pt idx="0">
                  <c:v>Q3 Box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Sheet2!$V$73:$W$73</c:f>
                <c:numCache>
                  <c:formatCode>General</c:formatCode>
                  <c:ptCount val="2"/>
                  <c:pt idx="0">
                    <c:v>0.1082853674888602</c:v>
                  </c:pt>
                  <c:pt idx="1">
                    <c:v>7.0099383592610032E-2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Sheet2!$V$69:$W$69</c:f>
              <c:strCache>
                <c:ptCount val="2"/>
                <c:pt idx="0">
                  <c:v>human_diva</c:v>
                </c:pt>
                <c:pt idx="1">
                  <c:v>human_diffwave</c:v>
                </c:pt>
              </c:strCache>
            </c:strRef>
          </c:cat>
          <c:val>
            <c:numRef>
              <c:f>Sheet2!$V$72:$W$72</c:f>
              <c:numCache>
                <c:formatCode>General</c:formatCode>
                <c:ptCount val="2"/>
                <c:pt idx="0">
                  <c:v>1.7875015735629995E-2</c:v>
                </c:pt>
                <c:pt idx="1">
                  <c:v>3.4473389387124964E-2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F-4741-8124-A426635C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029023"/>
        <c:axId val="1722031519"/>
      </c:barChart>
      <c:catAx>
        <c:axId val="1722029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1519"/>
        <c:crosses val="autoZero"/>
        <c:auto val="1"/>
        <c:lblAlgn val="ctr"/>
        <c:lblOffset val="100"/>
        <c:noMultiLvlLbl val="0"/>
      </c:catAx>
      <c:valAx>
        <c:axId val="17220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290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CSIG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CSIG</a:t>
          </a:r>
        </a:p>
      </cx:txPr>
    </cx:title>
    <cx:plotArea>
      <cx:plotAreaRegion>
        <cx:series layoutId="boxWhisker" uniqueId="{00000001-C719-4FD6-BA8C-DDD2744D1984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C719-4FD6-BA8C-DDD2744D1984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  <cx:axis id="1">
        <cx:valScaling/>
        <cx:title>
          <cx:tx>
            <cx:txData>
              <cx:v>CSIG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CSIG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a) PESQ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a) PESQ</a:t>
          </a:r>
        </a:p>
      </cx:txPr>
    </cx:title>
    <cx:plotArea>
      <cx:plotAreaRegion>
        <cx:series layoutId="boxWhisker" uniqueId="{00000003-23F4-4EDA-B548-489D73A2DBD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4-23F4-4EDA-B548-489D73A2DBD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PESQ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PESQ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  <cx:spPr>
    <a:ln>
      <a:solidFill>
        <a:sysClr val="windowText" lastClr="000000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</cx:chartData>
  <cx:chart>
    <cx:title pos="t" align="ctr" overlay="0">
      <cx:tx>
        <cx:txData>
          <cx:v>CSIG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CSIG</a:t>
          </a:r>
        </a:p>
      </cx:txPr>
    </cx:title>
    <cx:plotArea>
      <cx:plotAreaRegion>
        <cx:series layoutId="boxWhisker" uniqueId="{00000001-C719-4FD6-BA8C-DDD2744D1984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C719-4FD6-BA8C-DDD2744D1984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CSIG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CSIG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</cx:chartData>
  <cx:chart>
    <cx:title pos="t" align="ctr" overlay="0">
      <cx:tx>
        <cx:txData>
          <cx:v>CBAK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CBAK</a:t>
          </a:r>
        </a:p>
      </cx:txPr>
    </cx:title>
    <cx:plotArea>
      <cx:plotAreaRegion>
        <cx:series layoutId="boxWhisker" uniqueId="{00000001-FA0D-45D4-83FE-A0BB43F51A31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FA0D-45D4-83FE-A0BB43F51A31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CBAK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CBAK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</cx:chartData>
  <cx:chart>
    <cx:title pos="t" align="ctr" overlay="0">
      <cx:tx>
        <cx:txData>
          <cx:v>COVL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COVL</a:t>
          </a:r>
        </a:p>
      </cx:txPr>
    </cx:title>
    <cx:plotArea>
      <cx:plotAreaRegion>
        <cx:series layoutId="boxWhisker" uniqueId="{00000001-1EEE-46EC-86E6-EF8786DB1E9D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1EEE-46EC-86E6-EF8786DB1E9D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COVL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COVL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</cx:chartData>
  <cx:chart>
    <cx:title pos="t" align="ctr" overlay="0">
      <cx:tx>
        <cx:txData>
          <cx:v>segSNR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segSNR</a:t>
          </a:r>
        </a:p>
      </cx:txPr>
    </cx:title>
    <cx:plotArea>
      <cx:plotAreaRegion>
        <cx:series layoutId="boxWhisker" uniqueId="{00000001-E70A-4FCB-859F-522746E9DFB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E70A-4FCB-859F-522746E9DFB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segSNR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segSNR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</cx:chartData>
  <cx:chart>
    <cx:title pos="t" align="ctr" overlay="0">
      <cx:tx>
        <cx:txData>
          <cx:v>PESQ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PESQ</a:t>
          </a:r>
        </a:p>
      </cx:txPr>
    </cx:title>
    <cx:plotArea>
      <cx:plotAreaRegion>
        <cx:series layoutId="boxWhisker" uniqueId="{00000003-23F4-4EDA-B548-489D73A2DBD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4-23F4-4EDA-B548-489D73A2DBD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PESQ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PESQ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CBAK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CBAK</a:t>
          </a:r>
        </a:p>
      </cx:txPr>
    </cx:title>
    <cx:plotArea>
      <cx:plotAreaRegion>
        <cx:series layoutId="boxWhisker" uniqueId="{00000001-FA0D-45D4-83FE-A0BB43F51A31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FA0D-45D4-83FE-A0BB43F51A31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COVL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COVL</a:t>
          </a:r>
        </a:p>
      </cx:txPr>
    </cx:title>
    <cx:plotArea>
      <cx:plotAreaRegion>
        <cx:series layoutId="boxWhisker" uniqueId="{00000001-1EEE-46EC-86E6-EF8786DB1E9D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1EEE-46EC-86E6-EF8786DB1E9D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segSNR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segSNR</a:t>
          </a:r>
        </a:p>
      </cx:txPr>
    </cx:title>
    <cx:plotArea>
      <cx:plotAreaRegion>
        <cx:series layoutId="boxWhisker" uniqueId="{00000001-E70A-4FCB-859F-522746E9DFB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E70A-4FCB-859F-522746E9DFB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PESQ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PESQ</a:t>
          </a:r>
        </a:p>
      </cx:txPr>
    </cx:title>
    <cx:plotArea>
      <cx:plotAreaRegion>
        <cx:series layoutId="boxWhisker" uniqueId="{00000003-23F4-4EDA-B548-489D73A2DBD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4-23F4-4EDA-B548-489D73A2DBD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txData>
              <cx:v>PESQ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PESQ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b) CSIG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b) CSIG</a:t>
          </a:r>
        </a:p>
      </cx:txPr>
    </cx:title>
    <cx:plotArea>
      <cx:plotAreaRegion>
        <cx:series layoutId="boxWhisker" uniqueId="{00000001-C719-4FD6-BA8C-DDD2744D1984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C719-4FD6-BA8C-DDD2744D1984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CSIG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CSIG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c) CBAK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c) CBAK</a:t>
          </a:r>
        </a:p>
      </cx:txPr>
    </cx:title>
    <cx:plotArea>
      <cx:plotAreaRegion>
        <cx:series layoutId="boxWhisker" uniqueId="{00000001-FA0D-45D4-83FE-A0BB43F51A31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FA0D-45D4-83FE-A0BB43F51A31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CBAK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CBAK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spPr>
        <a:ln>
          <a:noFill/>
        </a:ln>
      </cx:spPr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d) COVL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d) COVL</a:t>
          </a:r>
        </a:p>
      </cx:txPr>
    </cx:title>
    <cx:plotArea>
      <cx:plotAreaRegion>
        <cx:series layoutId="boxWhisker" uniqueId="{00000001-1EEE-46EC-86E6-EF8786DB1E9D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1EEE-46EC-86E6-EF8786DB1E9D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COVL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COVL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spPr>
        <a:ln>
          <a:noFill/>
        </a:ln>
      </cx:spPr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e) segSNR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e) segSNR</a:t>
          </a:r>
        </a:p>
      </cx:txPr>
    </cx:title>
    <cx:plotArea>
      <cx:plotAreaRegion>
        <cx:series layoutId="boxWhisker" uniqueId="{00000001-E70A-4FCB-859F-522746E9DFBA}" formatIdx="1">
          <cx:tx>
            <cx:txData>
              <cx:f/>
              <cx:v>H_DIVA</cx:v>
            </cx:txData>
          </cx:tx>
          <cx:dataId val="0"/>
          <cx:layoutPr>
            <cx:statistics quartileMethod="exclusive"/>
          </cx:layoutPr>
        </cx:series>
        <cx:series layoutId="boxWhisker" uniqueId="{00000002-E70A-4FCB-859F-522746E9DFBA}" formatIdx="2">
          <cx:tx>
            <cx:txData>
              <cx:f/>
              <cx:v>H_DW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segSNR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segSNR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aseline="0">
              <a:solidFill>
                <a:sysClr val="windowText" lastClr="000000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baseline="0">
            <a:solidFill>
              <a:sysClr val="windowText" lastClr="000000"/>
            </a:solidFill>
          </a:endParaRPr>
        </a:p>
      </cx:txPr>
    </cx:legend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E1CF86-A1CC-49F3-8685-A8AEC9B83365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microsoft.com/office/2014/relationships/chartEx" Target="../charts/chartEx10.xml"/><Relationship Id="rId4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6" Type="http://schemas.openxmlformats.org/officeDocument/2006/relationships/chart" Target="../charts/chart2.xml"/><Relationship Id="rId5" Type="http://schemas.microsoft.com/office/2014/relationships/chartEx" Target="../charts/chartEx15.xml"/><Relationship Id="rId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41275</xdr:colOff>
      <xdr:row>2</xdr:row>
      <xdr:rowOff>47624</xdr:rowOff>
    </xdr:from>
    <xdr:to>
      <xdr:col>22</xdr:col>
      <xdr:colOff>346075</xdr:colOff>
      <xdr:row>44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52B8917-24E1-DFB4-55B0-EEB5D583BA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415924"/>
              <a:ext cx="4572000" cy="779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390525</xdr:colOff>
      <xdr:row>2</xdr:row>
      <xdr:rowOff>34924</xdr:rowOff>
    </xdr:from>
    <xdr:to>
      <xdr:col>30</xdr:col>
      <xdr:colOff>85725</xdr:colOff>
      <xdr:row>44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A98AD5-3261-C5E5-4D70-398AE05C1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9025" y="403224"/>
              <a:ext cx="4572000" cy="782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111125</xdr:colOff>
      <xdr:row>2</xdr:row>
      <xdr:rowOff>15874</xdr:rowOff>
    </xdr:from>
    <xdr:to>
      <xdr:col>37</xdr:col>
      <xdr:colOff>415925</xdr:colOff>
      <xdr:row>44</xdr:row>
      <xdr:rowOff>120649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A03BC20-FA53-5A10-F1B8-3BF7F3257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6425" y="384174"/>
              <a:ext cx="4572000" cy="783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556533</xdr:colOff>
      <xdr:row>1</xdr:row>
      <xdr:rowOff>180973</xdr:rowOff>
    </xdr:from>
    <xdr:to>
      <xdr:col>45</xdr:col>
      <xdr:colOff>253547</xdr:colOff>
      <xdr:row>44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A2C08E8-2600-A32D-0977-5D8747B92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9033" y="365123"/>
              <a:ext cx="4573814" cy="7846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298823</xdr:colOff>
      <xdr:row>2</xdr:row>
      <xdr:rowOff>29135</xdr:rowOff>
    </xdr:from>
    <xdr:to>
      <xdr:col>14</xdr:col>
      <xdr:colOff>582706</xdr:colOff>
      <xdr:row>44</xdr:row>
      <xdr:rowOff>89647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1F091C3-703B-4D86-D459-45CA2A7E0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3323" y="397435"/>
              <a:ext cx="4551083" cy="7794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560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247B7-2A47-D135-D224-D2EB23D1F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228700</xdr:colOff>
      <xdr:row>1</xdr:row>
      <xdr:rowOff>313</xdr:rowOff>
    </xdr:from>
    <xdr:to>
      <xdr:col>8</xdr:col>
      <xdr:colOff>361909</xdr:colOff>
      <xdr:row>15</xdr:row>
      <xdr:rowOff>121790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A7D146-6CE3-4481-99B9-769B03C5E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052" y="181742"/>
              <a:ext cx="2561560" cy="2661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392576</xdr:colOff>
      <xdr:row>1</xdr:row>
      <xdr:rowOff>3239</xdr:rowOff>
    </xdr:from>
    <xdr:to>
      <xdr:col>12</xdr:col>
      <xdr:colOff>528088</xdr:colOff>
      <xdr:row>15</xdr:row>
      <xdr:rowOff>121790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D31E73-2AC1-4E3D-BE90-25CE8222C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9279" y="184668"/>
              <a:ext cx="2563864" cy="2658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65615</xdr:colOff>
      <xdr:row>15</xdr:row>
      <xdr:rowOff>149279</xdr:rowOff>
    </xdr:from>
    <xdr:to>
      <xdr:col>4</xdr:col>
      <xdr:colOff>198824</xdr:colOff>
      <xdr:row>30</xdr:row>
      <xdr:rowOff>88334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D84511-DB70-40B8-959F-7B4542837A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5" y="2870708"/>
              <a:ext cx="2561561" cy="2660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228700</xdr:colOff>
      <xdr:row>15</xdr:row>
      <xdr:rowOff>153382</xdr:rowOff>
    </xdr:from>
    <xdr:to>
      <xdr:col>8</xdr:col>
      <xdr:colOff>361909</xdr:colOff>
      <xdr:row>30</xdr:row>
      <xdr:rowOff>93743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B5DF49-C0B8-4D4C-AEA0-0419D294E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052" y="2874811"/>
              <a:ext cx="2561560" cy="2661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65615</xdr:colOff>
      <xdr:row>1</xdr:row>
      <xdr:rowOff>313</xdr:rowOff>
    </xdr:from>
    <xdr:to>
      <xdr:col>4</xdr:col>
      <xdr:colOff>198824</xdr:colOff>
      <xdr:row>15</xdr:row>
      <xdr:rowOff>121790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F44D39B-BA71-44AA-9F7F-00741F375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5" y="181742"/>
              <a:ext cx="2561561" cy="2661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330412</xdr:colOff>
      <xdr:row>1</xdr:row>
      <xdr:rowOff>180147</xdr:rowOff>
    </xdr:from>
    <xdr:to>
      <xdr:col>27</xdr:col>
      <xdr:colOff>23303</xdr:colOff>
      <xdr:row>23</xdr:row>
      <xdr:rowOff>19737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370D87-89AA-4E83-9331-B0B96A0FB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0112" y="364297"/>
              <a:ext cx="4569691" cy="3890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78401</xdr:colOff>
      <xdr:row>1</xdr:row>
      <xdr:rowOff>178606</xdr:rowOff>
    </xdr:from>
    <xdr:to>
      <xdr:col>34</xdr:col>
      <xdr:colOff>358785</xdr:colOff>
      <xdr:row>23</xdr:row>
      <xdr:rowOff>29490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FA2F4F-65DE-4BBF-9B69-5500EB47F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4901" y="362756"/>
              <a:ext cx="4547584" cy="3902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24574</xdr:colOff>
      <xdr:row>23</xdr:row>
      <xdr:rowOff>57736</xdr:rowOff>
    </xdr:from>
    <xdr:to>
      <xdr:col>19</xdr:col>
      <xdr:colOff>298825</xdr:colOff>
      <xdr:row>44</xdr:row>
      <xdr:rowOff>101720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AAAD28-268E-4836-BCD8-F5FC9AFFB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074" y="4293186"/>
              <a:ext cx="4541451" cy="3911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330377</xdr:colOff>
      <xdr:row>23</xdr:row>
      <xdr:rowOff>53973</xdr:rowOff>
    </xdr:from>
    <xdr:to>
      <xdr:col>27</xdr:col>
      <xdr:colOff>26712</xdr:colOff>
      <xdr:row>44</xdr:row>
      <xdr:rowOff>105558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B328352-DBFC-433C-8C60-0A85682F1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0077" y="4289423"/>
              <a:ext cx="4573135" cy="3918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3659</xdr:colOff>
      <xdr:row>2</xdr:row>
      <xdr:rowOff>1526</xdr:rowOff>
    </xdr:from>
    <xdr:to>
      <xdr:col>19</xdr:col>
      <xdr:colOff>287543</xdr:colOff>
      <xdr:row>23</xdr:row>
      <xdr:rowOff>23427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50E2C7F-B206-4517-AEFF-4955E8839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6159" y="369826"/>
              <a:ext cx="4551084" cy="3889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4428</xdr:colOff>
      <xdr:row>46</xdr:row>
      <xdr:rowOff>3176</xdr:rowOff>
    </xdr:from>
    <xdr:to>
      <xdr:col>34</xdr:col>
      <xdr:colOff>298076</xdr:colOff>
      <xdr:row>54</xdr:row>
      <xdr:rowOff>163286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169B8D-8553-50F9-FAD9-0AE5CA00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251D-989D-41BA-A533-61B54CFA9382}">
  <dimension ref="A12:H45"/>
  <sheetViews>
    <sheetView topLeftCell="A4" zoomScale="70" zoomScaleNormal="70" workbookViewId="0">
      <selection activeCell="P50" sqref="A1:XFD1048576"/>
    </sheetView>
  </sheetViews>
  <sheetFormatPr defaultRowHeight="14.5" x14ac:dyDescent="0.35"/>
  <cols>
    <col min="2" max="2" width="8.54296875" customWidth="1"/>
  </cols>
  <sheetData>
    <row r="12" spans="1:1" x14ac:dyDescent="0.35">
      <c r="A12" t="s">
        <v>39</v>
      </c>
    </row>
    <row r="17" spans="1:8" x14ac:dyDescent="0.35">
      <c r="A17" t="s">
        <v>27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8" x14ac:dyDescent="0.35">
      <c r="A19" t="s">
        <v>28</v>
      </c>
      <c r="B19" t="s">
        <v>7</v>
      </c>
      <c r="C19">
        <v>1.1649534702301001</v>
      </c>
      <c r="D19">
        <v>-5.2916111306662597</v>
      </c>
      <c r="E19">
        <v>0.14327469204506399</v>
      </c>
      <c r="F19">
        <v>-2.6935284978154601</v>
      </c>
      <c r="G19">
        <v>-1.48997447291656</v>
      </c>
      <c r="H19" t="s">
        <v>27</v>
      </c>
    </row>
    <row r="20" spans="1:8" x14ac:dyDescent="0.35">
      <c r="A20" t="s">
        <v>29</v>
      </c>
      <c r="B20" t="s">
        <v>9</v>
      </c>
      <c r="C20">
        <v>1.0170973539352399</v>
      </c>
      <c r="D20">
        <v>-3.7281885875022001</v>
      </c>
      <c r="E20">
        <v>-1.02258132003219</v>
      </c>
      <c r="F20">
        <v>-2.4143575199847298</v>
      </c>
      <c r="G20">
        <v>-0.18923058732995801</v>
      </c>
      <c r="H20" t="s">
        <v>27</v>
      </c>
    </row>
    <row r="21" spans="1:8" x14ac:dyDescent="0.35">
      <c r="A21" t="s">
        <v>30</v>
      </c>
      <c r="B21" t="s">
        <v>11</v>
      </c>
      <c r="C21">
        <v>1.02004194259643</v>
      </c>
      <c r="D21">
        <v>-5.9958246166256899</v>
      </c>
      <c r="E21">
        <v>-0.37143362921144002</v>
      </c>
      <c r="F21">
        <v>-3.18942616313453</v>
      </c>
      <c r="G21">
        <v>-5.37381686695415</v>
      </c>
      <c r="H21" t="s">
        <v>27</v>
      </c>
    </row>
    <row r="22" spans="1:8" x14ac:dyDescent="0.35">
      <c r="A22" t="s">
        <v>31</v>
      </c>
      <c r="B22" t="s">
        <v>13</v>
      </c>
      <c r="C22">
        <v>1.04181921482086</v>
      </c>
      <c r="D22">
        <v>-5.9441518735413901</v>
      </c>
      <c r="E22">
        <v>-0.48580712164574502</v>
      </c>
      <c r="F22">
        <v>-3.2579575159363601</v>
      </c>
      <c r="G22">
        <v>-2.71776797658748</v>
      </c>
      <c r="H22" t="s">
        <v>27</v>
      </c>
    </row>
    <row r="23" spans="1:8" x14ac:dyDescent="0.35">
      <c r="A23" t="s">
        <v>32</v>
      </c>
      <c r="B23" t="s">
        <v>15</v>
      </c>
      <c r="C23">
        <v>1.03576695919036</v>
      </c>
      <c r="D23">
        <v>-4.2420097201490199</v>
      </c>
      <c r="E23">
        <v>0.26583182928548299</v>
      </c>
      <c r="F23">
        <v>-1.9769621125339301</v>
      </c>
      <c r="G23">
        <v>-10</v>
      </c>
      <c r="H23" t="s">
        <v>27</v>
      </c>
    </row>
    <row r="24" spans="1:8" x14ac:dyDescent="0.35">
      <c r="A24" t="s">
        <v>33</v>
      </c>
      <c r="B24" t="s">
        <v>17</v>
      </c>
      <c r="C24">
        <v>1.0438812971115099</v>
      </c>
      <c r="D24">
        <v>-6.9908503438442597</v>
      </c>
      <c r="E24">
        <v>-0.55445087467799203</v>
      </c>
      <c r="F24">
        <v>-3.7459694301011601</v>
      </c>
      <c r="G24">
        <v>-5.2220070861728001</v>
      </c>
      <c r="H24" t="s">
        <v>27</v>
      </c>
    </row>
    <row r="25" spans="1:8" x14ac:dyDescent="0.35">
      <c r="A25" t="s">
        <v>34</v>
      </c>
      <c r="B25" t="s">
        <v>19</v>
      </c>
      <c r="C25">
        <v>1.01616966724395</v>
      </c>
      <c r="D25">
        <v>-5.9730433287276101</v>
      </c>
      <c r="E25">
        <v>-0.33239700981614401</v>
      </c>
      <c r="F25">
        <v>-3.2594613914328301</v>
      </c>
      <c r="G25">
        <v>-1.22584832063654</v>
      </c>
      <c r="H25" t="s">
        <v>27</v>
      </c>
    </row>
    <row r="26" spans="1:8" x14ac:dyDescent="0.35">
      <c r="A26" t="s">
        <v>35</v>
      </c>
      <c r="B26" t="s">
        <v>21</v>
      </c>
      <c r="C26">
        <v>1.0349143743514999</v>
      </c>
      <c r="D26">
        <v>-3.4719004254064001</v>
      </c>
      <c r="E26">
        <v>-0.35472557975236202</v>
      </c>
      <c r="F26">
        <v>-1.81762826339114</v>
      </c>
      <c r="G26">
        <v>-10</v>
      </c>
      <c r="H26" t="s">
        <v>27</v>
      </c>
    </row>
    <row r="27" spans="1:8" x14ac:dyDescent="0.35">
      <c r="A27" t="s">
        <v>36</v>
      </c>
      <c r="B27" t="s">
        <v>23</v>
      </c>
      <c r="C27">
        <v>1.0950285196304299</v>
      </c>
      <c r="D27">
        <v>-6.9235284935333397</v>
      </c>
      <c r="E27">
        <v>-0.26534474525601198</v>
      </c>
      <c r="F27">
        <v>-3.6589582954833899</v>
      </c>
      <c r="G27">
        <v>-2.2409195952792098</v>
      </c>
      <c r="H27" t="s">
        <v>27</v>
      </c>
    </row>
    <row r="28" spans="1:8" x14ac:dyDescent="0.35">
      <c r="A28" t="s">
        <v>37</v>
      </c>
      <c r="B28" t="s">
        <v>25</v>
      </c>
      <c r="C28">
        <v>1.1371163129806501</v>
      </c>
      <c r="D28">
        <v>-6.8765971439813001</v>
      </c>
      <c r="E28">
        <v>-0.74786358548941601</v>
      </c>
      <c r="F28">
        <v>-3.7324338673885502</v>
      </c>
      <c r="G28">
        <v>-5.0167805942909798</v>
      </c>
      <c r="H28" t="s">
        <v>27</v>
      </c>
    </row>
    <row r="33" spans="1:8" x14ac:dyDescent="0.35">
      <c r="A33" t="s">
        <v>38</v>
      </c>
    </row>
    <row r="35" spans="1:8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8" x14ac:dyDescent="0.35">
      <c r="A36" t="s">
        <v>28</v>
      </c>
      <c r="B36" t="s">
        <v>8</v>
      </c>
      <c r="C36">
        <v>1.1640433073043801</v>
      </c>
      <c r="D36">
        <v>2.8916979225823898</v>
      </c>
      <c r="E36">
        <v>1.8511949235684999</v>
      </c>
      <c r="F36">
        <v>2.0138911134900601</v>
      </c>
      <c r="G36">
        <v>-2.3994911828665999</v>
      </c>
      <c r="H36" t="s">
        <v>27</v>
      </c>
    </row>
    <row r="37" spans="1:8" x14ac:dyDescent="0.35">
      <c r="A37" t="s">
        <v>29</v>
      </c>
      <c r="B37" t="s">
        <v>10</v>
      </c>
      <c r="C37">
        <v>2.4075438976287802</v>
      </c>
      <c r="D37">
        <v>3.9031169936488301</v>
      </c>
      <c r="E37">
        <v>2.4801029667692198</v>
      </c>
      <c r="F37">
        <v>3.1567492026444399</v>
      </c>
      <c r="G37">
        <v>-2.3663161083961102</v>
      </c>
      <c r="H37" t="s">
        <v>27</v>
      </c>
    </row>
    <row r="38" spans="1:8" x14ac:dyDescent="0.35">
      <c r="A38" t="s">
        <v>30</v>
      </c>
      <c r="B38" t="s">
        <v>12</v>
      </c>
      <c r="C38">
        <v>1.5966837406158401</v>
      </c>
      <c r="D38">
        <v>3.1397316949916201</v>
      </c>
      <c r="E38">
        <v>1.60438960539831</v>
      </c>
      <c r="F38">
        <v>2.2509969332909199</v>
      </c>
      <c r="G38">
        <v>-4.9832417401573403</v>
      </c>
      <c r="H38" t="s">
        <v>27</v>
      </c>
    </row>
    <row r="39" spans="1:8" x14ac:dyDescent="0.35">
      <c r="A39" t="s">
        <v>31</v>
      </c>
      <c r="B39" t="s">
        <v>14</v>
      </c>
      <c r="C39">
        <v>1.0577983856201101</v>
      </c>
      <c r="D39">
        <v>-1.3138012176971601</v>
      </c>
      <c r="E39">
        <v>-0.31941855456554602</v>
      </c>
      <c r="F39">
        <v>-0.86596151671317501</v>
      </c>
      <c r="G39">
        <v>-3.72270651417859</v>
      </c>
      <c r="H39" t="s">
        <v>27</v>
      </c>
    </row>
    <row r="40" spans="1:8" x14ac:dyDescent="0.35">
      <c r="A40" t="s">
        <v>32</v>
      </c>
      <c r="B40" t="s">
        <v>16</v>
      </c>
      <c r="C40">
        <v>1.2931698560714699</v>
      </c>
      <c r="D40">
        <v>3.2966292493662399</v>
      </c>
      <c r="E40">
        <v>1.4759323241504601</v>
      </c>
      <c r="F40">
        <v>2.2956534305058298</v>
      </c>
      <c r="G40">
        <v>-10</v>
      </c>
      <c r="H40" t="s">
        <v>27</v>
      </c>
    </row>
    <row r="41" spans="1:8" x14ac:dyDescent="0.35">
      <c r="A41" t="s">
        <v>33</v>
      </c>
      <c r="B41" t="s">
        <v>18</v>
      </c>
      <c r="C41">
        <v>1.1454170942306501</v>
      </c>
      <c r="D41">
        <v>3.02388898522636</v>
      </c>
      <c r="E41">
        <v>1.3810066075107801</v>
      </c>
      <c r="F41">
        <v>2.0304765325071901</v>
      </c>
      <c r="G41">
        <v>-7.9686564244399198</v>
      </c>
      <c r="H41" t="s">
        <v>27</v>
      </c>
    </row>
    <row r="42" spans="1:8" x14ac:dyDescent="0.35">
      <c r="A42" t="s">
        <v>34</v>
      </c>
      <c r="B42" t="s">
        <v>20</v>
      </c>
      <c r="C42">
        <v>2.8621480464935298</v>
      </c>
      <c r="D42">
        <v>3.6509302554121001</v>
      </c>
      <c r="E42">
        <v>2.4006538171453098</v>
      </c>
      <c r="F42">
        <v>3.1701423801221198</v>
      </c>
      <c r="G42">
        <v>-3.08111901060325</v>
      </c>
      <c r="H42" t="s">
        <v>27</v>
      </c>
    </row>
    <row r="43" spans="1:8" x14ac:dyDescent="0.35">
      <c r="A43" t="s">
        <v>35</v>
      </c>
      <c r="B43" t="s">
        <v>22</v>
      </c>
      <c r="C43">
        <v>2.0091447830200102</v>
      </c>
      <c r="D43">
        <v>3.6275648656650601</v>
      </c>
      <c r="E43">
        <v>1.7824127253167199</v>
      </c>
      <c r="F43">
        <v>2.8089779538187298</v>
      </c>
      <c r="G43">
        <v>-10</v>
      </c>
      <c r="H43" t="s">
        <v>27</v>
      </c>
    </row>
    <row r="44" spans="1:8" x14ac:dyDescent="0.35">
      <c r="A44" t="s">
        <v>36</v>
      </c>
      <c r="B44" t="s">
        <v>24</v>
      </c>
      <c r="C44">
        <v>1.4726384878158501</v>
      </c>
      <c r="D44">
        <v>3.2431944555721901</v>
      </c>
      <c r="E44">
        <v>1.8101458099247101</v>
      </c>
      <c r="F44">
        <v>2.28973608375138</v>
      </c>
      <c r="G44">
        <v>-2.9745464617483601</v>
      </c>
      <c r="H44" t="s">
        <v>27</v>
      </c>
    </row>
    <row r="45" spans="1:8" x14ac:dyDescent="0.35">
      <c r="A45" t="s">
        <v>37</v>
      </c>
      <c r="B45" t="s">
        <v>26</v>
      </c>
      <c r="C45">
        <v>1.21473264694213</v>
      </c>
      <c r="D45">
        <v>2.95094033927057</v>
      </c>
      <c r="E45">
        <v>1.2034275853580401</v>
      </c>
      <c r="F45">
        <v>1.95944625883486</v>
      </c>
      <c r="G45">
        <v>-8.2408236438599403</v>
      </c>
      <c r="H45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780-B23D-42BF-9755-C58266310711}">
  <sheetPr>
    <pageSetUpPr fitToPage="1"/>
  </sheetPr>
  <dimension ref="A1"/>
  <sheetViews>
    <sheetView tabSelected="1" zoomScale="91" zoomScaleNormal="90" workbookViewId="0">
      <selection activeCell="R10" sqref="R10"/>
    </sheetView>
  </sheetViews>
  <sheetFormatPr defaultRowHeight="14.5" x14ac:dyDescent="0.35"/>
  <sheetData/>
  <printOptions horizontalCentered="1" verticalCentered="1"/>
  <pageMargins left="0" right="0" top="0" bottom="0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A392-F3D2-4957-9C49-E22D0479DEF7}">
  <dimension ref="A11:W98"/>
  <sheetViews>
    <sheetView topLeftCell="B1" zoomScale="69" zoomScaleNormal="85" workbookViewId="0">
      <selection activeCell="AC27" sqref="AC27"/>
    </sheetView>
  </sheetViews>
  <sheetFormatPr defaultRowHeight="14.5" x14ac:dyDescent="0.35"/>
  <cols>
    <col min="2" max="2" width="8.54296875" customWidth="1"/>
  </cols>
  <sheetData>
    <row r="11" spans="1:1" x14ac:dyDescent="0.35">
      <c r="A11" t="s">
        <v>40</v>
      </c>
    </row>
    <row r="12" spans="1:1" x14ac:dyDescent="0.35">
      <c r="A12">
        <v>1000</v>
      </c>
    </row>
    <row r="17" spans="1:10" x14ac:dyDescent="0.35">
      <c r="A17" t="s">
        <v>27</v>
      </c>
    </row>
    <row r="18" spans="1:10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10" x14ac:dyDescent="0.35">
      <c r="A19" t="s">
        <v>28</v>
      </c>
      <c r="B19" t="s">
        <v>7</v>
      </c>
      <c r="C19">
        <v>1.1649534702301001</v>
      </c>
      <c r="D19">
        <v>-5.2916111306662597</v>
      </c>
      <c r="E19">
        <v>0.14327469204506399</v>
      </c>
      <c r="F19">
        <v>-2.6935284978154601</v>
      </c>
      <c r="G19">
        <v>-1.48997447291656</v>
      </c>
      <c r="H19" t="s">
        <v>27</v>
      </c>
      <c r="J19">
        <v>0</v>
      </c>
    </row>
    <row r="20" spans="1:10" x14ac:dyDescent="0.35">
      <c r="A20" t="s">
        <v>29</v>
      </c>
      <c r="B20" t="s">
        <v>9</v>
      </c>
      <c r="C20">
        <v>1.0170973539352399</v>
      </c>
      <c r="D20">
        <v>-3.7281885875022001</v>
      </c>
      <c r="E20">
        <v>-1.02258132003219</v>
      </c>
      <c r="F20">
        <v>-2.4143575199847298</v>
      </c>
      <c r="G20">
        <v>-0.18923058732995801</v>
      </c>
      <c r="H20" t="s">
        <v>27</v>
      </c>
      <c r="J20">
        <v>0</v>
      </c>
    </row>
    <row r="21" spans="1:10" x14ac:dyDescent="0.35">
      <c r="A21" t="s">
        <v>30</v>
      </c>
      <c r="B21" t="s">
        <v>11</v>
      </c>
      <c r="C21">
        <v>1.02004194259643</v>
      </c>
      <c r="D21">
        <v>-5.9958246166256899</v>
      </c>
      <c r="E21">
        <v>-0.37143362921144002</v>
      </c>
      <c r="F21">
        <v>-3.18942616313453</v>
      </c>
      <c r="G21">
        <v>-5.37381686695415</v>
      </c>
      <c r="H21" t="s">
        <v>27</v>
      </c>
      <c r="J21">
        <v>0</v>
      </c>
    </row>
    <row r="22" spans="1:10" x14ac:dyDescent="0.35">
      <c r="A22" t="s">
        <v>31</v>
      </c>
      <c r="B22" t="s">
        <v>13</v>
      </c>
      <c r="C22">
        <v>1.04181921482086</v>
      </c>
      <c r="D22">
        <v>-5.9441518735413901</v>
      </c>
      <c r="E22">
        <v>-0.48580712164574502</v>
      </c>
      <c r="F22">
        <v>-3.2579575159363601</v>
      </c>
      <c r="G22">
        <v>-2.71776797658748</v>
      </c>
      <c r="H22" t="s">
        <v>27</v>
      </c>
      <c r="J22">
        <v>0</v>
      </c>
    </row>
    <row r="23" spans="1:10" x14ac:dyDescent="0.35">
      <c r="A23" t="s">
        <v>32</v>
      </c>
      <c r="B23" t="s">
        <v>15</v>
      </c>
      <c r="C23">
        <v>1.03576695919036</v>
      </c>
      <c r="D23">
        <v>-4.2420097201490199</v>
      </c>
      <c r="E23">
        <v>0.26583182928548299</v>
      </c>
      <c r="F23">
        <v>-1.9769621125339301</v>
      </c>
      <c r="G23">
        <v>-10</v>
      </c>
      <c r="H23" t="s">
        <v>27</v>
      </c>
      <c r="J23">
        <v>0</v>
      </c>
    </row>
    <row r="24" spans="1:10" x14ac:dyDescent="0.35">
      <c r="A24" t="s">
        <v>33</v>
      </c>
      <c r="B24" t="s">
        <v>17</v>
      </c>
      <c r="C24">
        <v>1.0438812971115099</v>
      </c>
      <c r="D24">
        <v>-6.9908503438442597</v>
      </c>
      <c r="E24">
        <v>-0.55445087467799203</v>
      </c>
      <c r="F24">
        <v>-3.7459694301011601</v>
      </c>
      <c r="G24">
        <v>-5.2220070861728001</v>
      </c>
      <c r="H24" t="s">
        <v>27</v>
      </c>
      <c r="J24">
        <v>0</v>
      </c>
    </row>
    <row r="25" spans="1:10" x14ac:dyDescent="0.35">
      <c r="A25" t="s">
        <v>34</v>
      </c>
      <c r="B25" t="s">
        <v>19</v>
      </c>
      <c r="C25">
        <v>1.01616966724395</v>
      </c>
      <c r="D25">
        <v>-5.9730433287276101</v>
      </c>
      <c r="E25">
        <v>-0.33239700981614401</v>
      </c>
      <c r="F25">
        <v>-3.2594613914328301</v>
      </c>
      <c r="G25">
        <v>-1.22584832063654</v>
      </c>
      <c r="H25" t="s">
        <v>27</v>
      </c>
      <c r="J25">
        <v>0</v>
      </c>
    </row>
    <row r="26" spans="1:10" x14ac:dyDescent="0.35">
      <c r="A26" t="s">
        <v>35</v>
      </c>
      <c r="B26" t="s">
        <v>21</v>
      </c>
      <c r="C26">
        <v>1.0349143743514999</v>
      </c>
      <c r="D26">
        <v>-3.4719004254064001</v>
      </c>
      <c r="E26">
        <v>-0.35472557975236202</v>
      </c>
      <c r="F26">
        <v>-1.81762826339114</v>
      </c>
      <c r="G26">
        <v>-10</v>
      </c>
      <c r="H26" t="s">
        <v>27</v>
      </c>
      <c r="J26">
        <v>0</v>
      </c>
    </row>
    <row r="27" spans="1:10" x14ac:dyDescent="0.35">
      <c r="A27" t="s">
        <v>36</v>
      </c>
      <c r="B27" t="s">
        <v>23</v>
      </c>
      <c r="C27">
        <v>1.0950285196304299</v>
      </c>
      <c r="D27">
        <v>-6.9235284935333397</v>
      </c>
      <c r="E27">
        <v>-0.26534474525601198</v>
      </c>
      <c r="F27">
        <v>-3.6589582954833899</v>
      </c>
      <c r="G27">
        <v>-2.2409195952792098</v>
      </c>
      <c r="H27" t="s">
        <v>27</v>
      </c>
      <c r="J27">
        <v>0</v>
      </c>
    </row>
    <row r="28" spans="1:10" x14ac:dyDescent="0.35">
      <c r="A28" t="s">
        <v>37</v>
      </c>
      <c r="B28" t="s">
        <v>25</v>
      </c>
      <c r="C28">
        <v>1.1371163129806501</v>
      </c>
      <c r="D28">
        <v>-6.8765971439813001</v>
      </c>
      <c r="E28">
        <v>-0.74786358548941601</v>
      </c>
      <c r="F28">
        <v>-3.7324338673885502</v>
      </c>
      <c r="G28">
        <v>-5.0167805942909798</v>
      </c>
      <c r="H28" t="s">
        <v>27</v>
      </c>
      <c r="J28">
        <v>0</v>
      </c>
    </row>
    <row r="33" spans="1:10" x14ac:dyDescent="0.35">
      <c r="A33" t="s">
        <v>38</v>
      </c>
    </row>
    <row r="35" spans="1:10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10" x14ac:dyDescent="0.35">
      <c r="A36" t="s">
        <v>28</v>
      </c>
      <c r="B36" t="s">
        <v>41</v>
      </c>
      <c r="C36">
        <v>1.0867736339569001</v>
      </c>
      <c r="D36">
        <v>-1.2182936509992801</v>
      </c>
      <c r="E36">
        <v>-0.72175360879436001</v>
      </c>
      <c r="F36">
        <v>-1.0305152782696301</v>
      </c>
      <c r="G36">
        <v>-0.340317862532308</v>
      </c>
      <c r="H36" t="s">
        <v>27</v>
      </c>
      <c r="J36">
        <v>1</v>
      </c>
    </row>
    <row r="37" spans="1:10" x14ac:dyDescent="0.35">
      <c r="A37" t="s">
        <v>29</v>
      </c>
      <c r="B37" t="s">
        <v>42</v>
      </c>
      <c r="C37">
        <v>1.0244894027709901</v>
      </c>
      <c r="D37">
        <v>-4.4349997874704297</v>
      </c>
      <c r="E37">
        <v>-3.1492940558069802</v>
      </c>
      <c r="F37">
        <v>-3.51069793453782</v>
      </c>
      <c r="G37">
        <v>-1.0295109162148199</v>
      </c>
      <c r="H37" t="s">
        <v>27</v>
      </c>
      <c r="J37">
        <v>1</v>
      </c>
    </row>
    <row r="38" spans="1:10" x14ac:dyDescent="0.35">
      <c r="A38" t="s">
        <v>30</v>
      </c>
      <c r="B38" t="s">
        <v>43</v>
      </c>
      <c r="C38">
        <v>1.05887186527252</v>
      </c>
      <c r="D38">
        <v>-0.38222233584955101</v>
      </c>
      <c r="E38">
        <v>-0.23073624334697401</v>
      </c>
      <c r="F38">
        <v>-0.34170233485838403</v>
      </c>
      <c r="G38">
        <v>-4.9751553860672804</v>
      </c>
      <c r="H38" t="s">
        <v>27</v>
      </c>
      <c r="J38">
        <v>1</v>
      </c>
    </row>
    <row r="39" spans="1:10" x14ac:dyDescent="0.35">
      <c r="A39" t="s">
        <v>31</v>
      </c>
      <c r="B39" t="s">
        <v>44</v>
      </c>
      <c r="C39">
        <v>1.0325725078582699</v>
      </c>
      <c r="D39">
        <v>-1.59733259824221</v>
      </c>
      <c r="E39">
        <v>-0.71327285636814497</v>
      </c>
      <c r="F39">
        <v>-1.2263280163600001</v>
      </c>
      <c r="G39">
        <v>-0.68249612720868502</v>
      </c>
      <c r="H39" t="s">
        <v>27</v>
      </c>
      <c r="J39">
        <v>1</v>
      </c>
    </row>
    <row r="40" spans="1:10" x14ac:dyDescent="0.35">
      <c r="A40" t="s">
        <v>32</v>
      </c>
      <c r="B40" t="s">
        <v>45</v>
      </c>
      <c r="C40">
        <v>1.04549968242645</v>
      </c>
      <c r="D40">
        <v>0.47860430312275498</v>
      </c>
      <c r="E40">
        <v>0.33304194249739</v>
      </c>
      <c r="F40">
        <v>0.37370781310024898</v>
      </c>
      <c r="G40">
        <v>-8.87119102220705</v>
      </c>
      <c r="H40" t="s">
        <v>27</v>
      </c>
      <c r="J40">
        <v>1</v>
      </c>
    </row>
    <row r="41" spans="1:10" x14ac:dyDescent="0.35">
      <c r="A41" t="s">
        <v>33</v>
      </c>
      <c r="B41" t="s">
        <v>46</v>
      </c>
      <c r="C41">
        <v>1.0980877876281701</v>
      </c>
      <c r="D41">
        <v>-0.87789884564824705</v>
      </c>
      <c r="E41">
        <v>-0.35644401736487802</v>
      </c>
      <c r="F41">
        <v>-0.68284027313107298</v>
      </c>
      <c r="G41">
        <v>-2.2318144934526298</v>
      </c>
      <c r="H41" t="s">
        <v>27</v>
      </c>
      <c r="J41">
        <v>1</v>
      </c>
    </row>
    <row r="42" spans="1:10" x14ac:dyDescent="0.35">
      <c r="A42" t="s">
        <v>34</v>
      </c>
      <c r="B42" t="s">
        <v>47</v>
      </c>
      <c r="C42">
        <v>1.0279233455657899</v>
      </c>
      <c r="D42">
        <v>-2.2457676404738498</v>
      </c>
      <c r="E42">
        <v>-1.36885858975791</v>
      </c>
      <c r="F42">
        <v>-1.7944901712237999</v>
      </c>
      <c r="G42">
        <v>-0.33939141796254502</v>
      </c>
      <c r="H42" t="s">
        <v>27</v>
      </c>
      <c r="J42">
        <v>1</v>
      </c>
    </row>
    <row r="43" spans="1:10" x14ac:dyDescent="0.35">
      <c r="A43" t="s">
        <v>35</v>
      </c>
      <c r="B43" t="s">
        <v>48</v>
      </c>
      <c r="C43">
        <v>1.08631575107574</v>
      </c>
      <c r="D43">
        <v>4.6285193158580699E-2</v>
      </c>
      <c r="E43">
        <v>-0.297072173741257</v>
      </c>
      <c r="F43">
        <v>-5.8466102110023101E-2</v>
      </c>
      <c r="G43">
        <v>-8.7109255171212094</v>
      </c>
      <c r="H43" t="s">
        <v>27</v>
      </c>
      <c r="J43">
        <v>1</v>
      </c>
    </row>
    <row r="44" spans="1:10" x14ac:dyDescent="0.35">
      <c r="A44" t="s">
        <v>36</v>
      </c>
      <c r="B44" t="s">
        <v>49</v>
      </c>
      <c r="C44">
        <v>1.0184289216995199</v>
      </c>
      <c r="D44">
        <v>-1.77435662823124</v>
      </c>
      <c r="E44">
        <v>-1.23435598387329</v>
      </c>
      <c r="F44">
        <v>-1.49611645236734</v>
      </c>
      <c r="G44">
        <v>-1.15519289884503</v>
      </c>
      <c r="H44" t="s">
        <v>27</v>
      </c>
      <c r="J44">
        <v>1</v>
      </c>
    </row>
    <row r="45" spans="1:10" x14ac:dyDescent="0.35">
      <c r="A45" t="s">
        <v>37</v>
      </c>
      <c r="B45" t="s">
        <v>50</v>
      </c>
      <c r="C45">
        <v>1.1567585468292201</v>
      </c>
      <c r="D45">
        <v>-0.85001745580147303</v>
      </c>
      <c r="E45">
        <v>-0.188978547996728</v>
      </c>
      <c r="F45">
        <v>-0.57472519503762498</v>
      </c>
      <c r="G45">
        <v>-2.8656826041821102</v>
      </c>
      <c r="H45" t="s">
        <v>27</v>
      </c>
      <c r="J45">
        <v>1</v>
      </c>
    </row>
    <row r="49" spans="1:23" x14ac:dyDescent="0.35">
      <c r="K49" t="s">
        <v>27</v>
      </c>
      <c r="R49" t="s">
        <v>38</v>
      </c>
    </row>
    <row r="50" spans="1:23" x14ac:dyDescent="0.35">
      <c r="K50" t="s">
        <v>53</v>
      </c>
      <c r="L50" t="s">
        <v>2</v>
      </c>
      <c r="M50" t="s">
        <v>3</v>
      </c>
      <c r="N50" t="s">
        <v>4</v>
      </c>
      <c r="O50" t="s">
        <v>5</v>
      </c>
      <c r="P50" t="s">
        <v>6</v>
      </c>
      <c r="R50" t="s">
        <v>53</v>
      </c>
      <c r="S50" t="s">
        <v>2</v>
      </c>
      <c r="T50" t="s">
        <v>3</v>
      </c>
      <c r="U50" t="s">
        <v>4</v>
      </c>
      <c r="V50" t="s">
        <v>5</v>
      </c>
      <c r="W50" t="s">
        <v>6</v>
      </c>
    </row>
    <row r="51" spans="1:23" x14ac:dyDescent="0.35">
      <c r="K51" t="s">
        <v>57</v>
      </c>
      <c r="L51">
        <f>MIN(C19:C28)</f>
        <v>1.01616966724395</v>
      </c>
      <c r="M51">
        <f t="shared" ref="M51:P51" si="0">MIN(D19:D28)</f>
        <v>-6.9908503438442597</v>
      </c>
      <c r="N51">
        <f t="shared" si="0"/>
        <v>-1.02258132003219</v>
      </c>
      <c r="O51">
        <f t="shared" si="0"/>
        <v>-3.7459694301011601</v>
      </c>
      <c r="P51">
        <f t="shared" si="0"/>
        <v>-10</v>
      </c>
      <c r="R51" t="s">
        <v>57</v>
      </c>
      <c r="S51">
        <f>MIN(C36:C45)</f>
        <v>1.0184289216995199</v>
      </c>
      <c r="T51">
        <f t="shared" ref="T51:W51" si="1">MIN(D36:D45)</f>
        <v>-4.4349997874704297</v>
      </c>
      <c r="U51">
        <f t="shared" si="1"/>
        <v>-3.1492940558069802</v>
      </c>
      <c r="V51">
        <f t="shared" si="1"/>
        <v>-3.51069793453782</v>
      </c>
      <c r="W51">
        <f t="shared" si="1"/>
        <v>-8.87119102220705</v>
      </c>
    </row>
    <row r="52" spans="1:23" x14ac:dyDescent="0.35">
      <c r="A52" t="s">
        <v>27</v>
      </c>
      <c r="K52" t="s">
        <v>54</v>
      </c>
      <c r="L52">
        <f>_xlfn.QUARTILE.INC(C19:C28, 1)</f>
        <v>1.0237600505351976</v>
      </c>
      <c r="M52">
        <f t="shared" ref="M52:P52" si="2">_xlfn.QUARTILE.INC(D19:D28, 1)</f>
        <v>-6.6564040121423975</v>
      </c>
      <c r="N52">
        <f t="shared" si="2"/>
        <v>-0.53728993641993028</v>
      </c>
      <c r="O52">
        <f t="shared" si="2"/>
        <v>-3.55908406947075</v>
      </c>
      <c r="P52">
        <f t="shared" si="2"/>
        <v>-5.3358644217588127</v>
      </c>
      <c r="R52" t="s">
        <v>54</v>
      </c>
      <c r="S52">
        <f>_xlfn.QUARTILE.INC(C36:C45, 1)</f>
        <v>1.0290856361389098</v>
      </c>
      <c r="T52">
        <f t="shared" ref="T52:W52" si="3">_xlfn.QUARTILE.INC(D36:D45, 1)</f>
        <v>-1.7301006207339824</v>
      </c>
      <c r="U52">
        <f t="shared" si="3"/>
        <v>-1.1062053901035576</v>
      </c>
      <c r="V52">
        <f t="shared" si="3"/>
        <v>-1.4286693433655051</v>
      </c>
      <c r="W52">
        <f t="shared" si="3"/>
        <v>-4.4477871905959878</v>
      </c>
    </row>
    <row r="53" spans="1:23" x14ac:dyDescent="0.35">
      <c r="C53" t="s">
        <v>51</v>
      </c>
      <c r="K53" t="s">
        <v>55</v>
      </c>
      <c r="L53">
        <f>MEDIAN(C19:C28)</f>
        <v>1.0387930870056099</v>
      </c>
      <c r="M53">
        <f t="shared" ref="M53:P53" si="4">MEDIAN(D19:D28)</f>
        <v>-5.9585976011344997</v>
      </c>
      <c r="N53">
        <f t="shared" si="4"/>
        <v>-0.36307960448190102</v>
      </c>
      <c r="O53">
        <f t="shared" si="4"/>
        <v>-3.2236918395354452</v>
      </c>
      <c r="P53">
        <f t="shared" si="4"/>
        <v>-3.8672742854392297</v>
      </c>
      <c r="R53" t="s">
        <v>55</v>
      </c>
      <c r="S53">
        <f>MEDIAN(C36:C45)</f>
        <v>1.0521857738494851</v>
      </c>
      <c r="T53">
        <f t="shared" ref="T53:W53" si="5">MEDIAN(D36:D45)</f>
        <v>-1.0480962483237635</v>
      </c>
      <c r="U53">
        <f t="shared" si="5"/>
        <v>-0.53485843686651147</v>
      </c>
      <c r="V53">
        <f t="shared" si="5"/>
        <v>-0.85667777570035153</v>
      </c>
      <c r="W53">
        <f t="shared" si="5"/>
        <v>-1.6935036961488299</v>
      </c>
    </row>
    <row r="54" spans="1:23" x14ac:dyDescent="0.35">
      <c r="C54" t="s">
        <v>2</v>
      </c>
      <c r="D54" t="s">
        <v>3</v>
      </c>
      <c r="E54" t="s">
        <v>4</v>
      </c>
      <c r="F54" t="s">
        <v>5</v>
      </c>
      <c r="G54" t="s">
        <v>6</v>
      </c>
      <c r="K54" t="s">
        <v>58</v>
      </c>
      <c r="L54">
        <f>_xlfn.QUARTILE.INC(C21:C30, 3)</f>
        <v>1.0566681027412399</v>
      </c>
      <c r="M54">
        <f t="shared" ref="M54:P54" si="6">_xlfn.QUARTILE.INC(D21:D30, 3)</f>
        <v>-5.5186163351932978</v>
      </c>
      <c r="N54">
        <f t="shared" si="6"/>
        <v>-0.31563394367611097</v>
      </c>
      <c r="O54">
        <f t="shared" si="6"/>
        <v>-2.88631015048438</v>
      </c>
      <c r="P54">
        <f t="shared" si="6"/>
        <v>-2.5985558812604124</v>
      </c>
      <c r="R54" t="s">
        <v>58</v>
      </c>
      <c r="S54">
        <f>_xlfn.QUARTILE.INC(C36:C45, 3)</f>
        <v>1.08665916323661</v>
      </c>
      <c r="T54">
        <f t="shared" ref="T54:W54" si="7">_xlfn.QUARTILE.INC(D36:D45, 3)</f>
        <v>-0.49917111583753149</v>
      </c>
      <c r="U54">
        <f t="shared" si="7"/>
        <v>-0.24732022594554476</v>
      </c>
      <c r="V54">
        <f t="shared" si="7"/>
        <v>-0.39995804990319428</v>
      </c>
      <c r="W54">
        <f t="shared" si="7"/>
        <v>-0.76924982446021872</v>
      </c>
    </row>
    <row r="55" spans="1:23" x14ac:dyDescent="0.35">
      <c r="C55">
        <f>AVERAGE(C19:C28)</f>
        <v>1.0606789112091031</v>
      </c>
      <c r="D55">
        <f>AVERAGE(D19:D28)</f>
        <v>-5.5437705663977477</v>
      </c>
      <c r="E55">
        <f>AVERAGE(E19:E28)</f>
        <v>-0.37254973445507539</v>
      </c>
      <c r="F55">
        <f t="shared" ref="F55:G55" si="8">AVERAGE(F19:F28)</f>
        <v>-2.9746683057202081</v>
      </c>
      <c r="G55">
        <f t="shared" si="8"/>
        <v>-4.3476345500167684</v>
      </c>
      <c r="K55" t="s">
        <v>56</v>
      </c>
      <c r="L55">
        <f>MAX(C19:C28)</f>
        <v>1.1649534702301001</v>
      </c>
      <c r="M55">
        <f>MAX(D19:D28)</f>
        <v>-3.4719004254064001</v>
      </c>
      <c r="N55">
        <f>MAX(E19:E28)</f>
        <v>0.26583182928548299</v>
      </c>
      <c r="O55">
        <f>MAX(F19:F28)</f>
        <v>-1.81762826339114</v>
      </c>
      <c r="P55">
        <f>MAX(G19:G28)</f>
        <v>-0.18923058732995801</v>
      </c>
      <c r="R55" t="s">
        <v>56</v>
      </c>
      <c r="S55">
        <f>MAX(C36:C45)</f>
        <v>1.1567585468292201</v>
      </c>
      <c r="T55">
        <f t="shared" ref="T55:W55" si="9">MAX(D36:D45)</f>
        <v>0.47860430312275498</v>
      </c>
      <c r="U55">
        <f t="shared" si="9"/>
        <v>0.33304194249739</v>
      </c>
      <c r="V55">
        <f t="shared" si="9"/>
        <v>0.37370781310024898</v>
      </c>
      <c r="W55">
        <f t="shared" si="9"/>
        <v>-0.33939141796254502</v>
      </c>
    </row>
    <row r="57" spans="1:23" x14ac:dyDescent="0.35">
      <c r="A57" t="s">
        <v>38</v>
      </c>
      <c r="L57" t="s">
        <v>2</v>
      </c>
      <c r="S57" t="s">
        <v>2</v>
      </c>
    </row>
    <row r="58" spans="1:23" x14ac:dyDescent="0.35">
      <c r="C58" t="s">
        <v>51</v>
      </c>
    </row>
    <row r="59" spans="1:23" x14ac:dyDescent="0.35">
      <c r="C59" t="s">
        <v>2</v>
      </c>
      <c r="D59" t="s">
        <v>3</v>
      </c>
      <c r="E59" t="s">
        <v>4</v>
      </c>
      <c r="F59" t="s">
        <v>5</v>
      </c>
      <c r="G59" t="s">
        <v>6</v>
      </c>
      <c r="L59" t="s">
        <v>27</v>
      </c>
      <c r="M59" t="s">
        <v>3</v>
      </c>
      <c r="N59" t="s">
        <v>4</v>
      </c>
      <c r="O59" t="s">
        <v>59</v>
      </c>
      <c r="P59" t="s">
        <v>6</v>
      </c>
      <c r="S59" t="s">
        <v>38</v>
      </c>
      <c r="T59" t="s">
        <v>3</v>
      </c>
      <c r="U59" t="s">
        <v>4</v>
      </c>
      <c r="V59" t="s">
        <v>59</v>
      </c>
      <c r="W59" t="s">
        <v>6</v>
      </c>
    </row>
    <row r="60" spans="1:23" x14ac:dyDescent="0.35">
      <c r="C60">
        <f>AVERAGE(C36:C45)</f>
        <v>1.063572144508357</v>
      </c>
      <c r="D60">
        <f t="shared" ref="D60:G60" si="10">AVERAGE(D36:D45)</f>
        <v>-1.2855999446434945</v>
      </c>
      <c r="E60">
        <f t="shared" si="10"/>
        <v>-0.79277241345531324</v>
      </c>
      <c r="F60">
        <f t="shared" si="10"/>
        <v>-1.0342173944795445</v>
      </c>
      <c r="G60">
        <f t="shared" si="10"/>
        <v>-3.1201678245793674</v>
      </c>
      <c r="K60" t="s">
        <v>60</v>
      </c>
      <c r="L60">
        <f>L52</f>
        <v>1.0237600505351976</v>
      </c>
      <c r="M60">
        <f>M52</f>
        <v>-6.6564040121423975</v>
      </c>
      <c r="N60">
        <f t="shared" ref="N60:P60" si="11">N52</f>
        <v>-0.53728993641993028</v>
      </c>
      <c r="O60">
        <f t="shared" si="11"/>
        <v>-3.55908406947075</v>
      </c>
      <c r="P60">
        <f t="shared" si="11"/>
        <v>-5.3358644217588127</v>
      </c>
      <c r="R60" t="s">
        <v>60</v>
      </c>
      <c r="S60">
        <f>S52</f>
        <v>1.0290856361389098</v>
      </c>
      <c r="T60">
        <f t="shared" ref="T60:W60" si="12">T52</f>
        <v>-1.7301006207339824</v>
      </c>
      <c r="U60">
        <f t="shared" si="12"/>
        <v>-1.1062053901035576</v>
      </c>
      <c r="V60">
        <f t="shared" si="12"/>
        <v>-1.4286693433655051</v>
      </c>
      <c r="W60">
        <f t="shared" si="12"/>
        <v>-4.4477871905959878</v>
      </c>
    </row>
    <row r="61" spans="1:23" x14ac:dyDescent="0.35">
      <c r="K61" t="s">
        <v>61</v>
      </c>
      <c r="L61">
        <f>L53-L52</f>
        <v>1.503303647041232E-2</v>
      </c>
      <c r="M61">
        <f>M53-M52</f>
        <v>0.69780641100789786</v>
      </c>
      <c r="N61">
        <f t="shared" ref="N61:P61" si="13">N53-N52</f>
        <v>0.17421033193802926</v>
      </c>
      <c r="O61">
        <f t="shared" si="13"/>
        <v>0.33539222993530471</v>
      </c>
      <c r="P61">
        <f t="shared" si="13"/>
        <v>1.468590136319583</v>
      </c>
      <c r="R61" t="s">
        <v>61</v>
      </c>
      <c r="S61">
        <f>S53-S52</f>
        <v>2.3100137710575286E-2</v>
      </c>
      <c r="T61">
        <f t="shared" ref="T61:W61" si="14">T53-T52</f>
        <v>0.68200437241021894</v>
      </c>
      <c r="U61">
        <f t="shared" si="14"/>
        <v>0.5713469532370461</v>
      </c>
      <c r="V61">
        <f t="shared" si="14"/>
        <v>0.57199156766515358</v>
      </c>
      <c r="W61">
        <f t="shared" si="14"/>
        <v>2.7542834944471579</v>
      </c>
    </row>
    <row r="62" spans="1:23" x14ac:dyDescent="0.35">
      <c r="K62" t="s">
        <v>62</v>
      </c>
      <c r="L62">
        <f>L54-L53</f>
        <v>1.7875015735629995E-2</v>
      </c>
      <c r="M62">
        <f>M54-M53</f>
        <v>0.4399812659412019</v>
      </c>
      <c r="N62">
        <f t="shared" ref="N62:P62" si="15">N54-N53</f>
        <v>4.7445660805790046E-2</v>
      </c>
      <c r="O62">
        <f t="shared" si="15"/>
        <v>0.33738168905106525</v>
      </c>
      <c r="P62">
        <f t="shared" si="15"/>
        <v>1.2687184041788173</v>
      </c>
      <c r="R62" t="s">
        <v>62</v>
      </c>
      <c r="S62">
        <f>S54-S53</f>
        <v>3.4473389387124964E-2</v>
      </c>
      <c r="T62">
        <f t="shared" ref="T62:W62" si="16">T54-T53</f>
        <v>0.54892513248623198</v>
      </c>
      <c r="U62">
        <f t="shared" si="16"/>
        <v>0.28753821092096671</v>
      </c>
      <c r="V62">
        <f t="shared" si="16"/>
        <v>0.45671972579715725</v>
      </c>
      <c r="W62">
        <f t="shared" si="16"/>
        <v>0.92425387168861117</v>
      </c>
    </row>
    <row r="63" spans="1:23" x14ac:dyDescent="0.35">
      <c r="C63" t="s">
        <v>52</v>
      </c>
      <c r="K63" t="s">
        <v>63</v>
      </c>
      <c r="L63">
        <f>L55-L54</f>
        <v>0.1082853674888602</v>
      </c>
      <c r="M63">
        <f t="shared" ref="M63:P63" si="17">M55-M54</f>
        <v>2.0467159097868977</v>
      </c>
      <c r="N63">
        <f t="shared" si="17"/>
        <v>0.58146577296159396</v>
      </c>
      <c r="O63">
        <f t="shared" si="17"/>
        <v>1.06868188709324</v>
      </c>
      <c r="P63">
        <f t="shared" si="17"/>
        <v>2.4093252939304541</v>
      </c>
      <c r="R63" t="s">
        <v>63</v>
      </c>
      <c r="S63">
        <f>S55-S54</f>
        <v>7.0099383592610032E-2</v>
      </c>
      <c r="T63">
        <f t="shared" ref="T63:W63" si="18">T55-T54</f>
        <v>0.97777541896028652</v>
      </c>
      <c r="U63">
        <f t="shared" si="18"/>
        <v>0.58036216844293476</v>
      </c>
      <c r="V63">
        <f t="shared" si="18"/>
        <v>0.7736658630034432</v>
      </c>
      <c r="W63">
        <f t="shared" si="18"/>
        <v>0.42985840649767371</v>
      </c>
    </row>
    <row r="64" spans="1:23" x14ac:dyDescent="0.35">
      <c r="C64">
        <f>ABS(C55-C60)</f>
        <v>2.89323329925395E-3</v>
      </c>
      <c r="D64">
        <f t="shared" ref="D64:G64" si="19">ABS(D55-D60)</f>
        <v>4.2581706217542532</v>
      </c>
      <c r="E64">
        <f t="shared" si="19"/>
        <v>0.42022267900023785</v>
      </c>
      <c r="F64">
        <f t="shared" si="19"/>
        <v>1.9404509112406636</v>
      </c>
      <c r="G64">
        <f t="shared" si="19"/>
        <v>1.227466725437401</v>
      </c>
      <c r="K64" t="s">
        <v>64</v>
      </c>
      <c r="L64">
        <f>L52-L51</f>
        <v>7.5903832912476155E-3</v>
      </c>
      <c r="M64">
        <f t="shared" ref="M64:P64" si="20">M52-M51</f>
        <v>0.33444633170186222</v>
      </c>
      <c r="N64">
        <f t="shared" si="20"/>
        <v>0.48529138361225976</v>
      </c>
      <c r="O64">
        <f t="shared" si="20"/>
        <v>0.18688536063041017</v>
      </c>
      <c r="P64">
        <f t="shared" si="20"/>
        <v>4.6641355782411873</v>
      </c>
      <c r="R64" t="s">
        <v>64</v>
      </c>
      <c r="S64">
        <f>S52-S51</f>
        <v>1.0656714439389869E-2</v>
      </c>
      <c r="T64">
        <f t="shared" ref="T64:W64" si="21">T52-T51</f>
        <v>2.704899166736447</v>
      </c>
      <c r="U64">
        <f t="shared" si="21"/>
        <v>2.0430886657034226</v>
      </c>
      <c r="V64">
        <f t="shared" si="21"/>
        <v>2.0820285911723149</v>
      </c>
      <c r="W64">
        <f t="shared" si="21"/>
        <v>4.4234038316110622</v>
      </c>
    </row>
    <row r="67" spans="11:23" x14ac:dyDescent="0.35">
      <c r="N67" t="s">
        <v>3</v>
      </c>
      <c r="V67" t="s">
        <v>2</v>
      </c>
    </row>
    <row r="69" spans="11:23" x14ac:dyDescent="0.35">
      <c r="O69" t="s">
        <v>27</v>
      </c>
      <c r="P69" t="s">
        <v>38</v>
      </c>
      <c r="V69" t="s">
        <v>27</v>
      </c>
      <c r="W69" t="s">
        <v>38</v>
      </c>
    </row>
    <row r="70" spans="11:23" x14ac:dyDescent="0.35">
      <c r="N70" t="s">
        <v>60</v>
      </c>
      <c r="O70">
        <v>-6.6564040121423975</v>
      </c>
      <c r="P70">
        <f>T60</f>
        <v>-1.7301006207339824</v>
      </c>
      <c r="U70" t="s">
        <v>60</v>
      </c>
      <c r="V70">
        <v>1.0237600505351976</v>
      </c>
      <c r="W70">
        <v>1.0290856361389098</v>
      </c>
    </row>
    <row r="71" spans="11:23" x14ac:dyDescent="0.35">
      <c r="N71" t="s">
        <v>61</v>
      </c>
      <c r="O71">
        <v>0.69780641100789786</v>
      </c>
      <c r="P71">
        <f>T61</f>
        <v>0.68200437241021894</v>
      </c>
      <c r="U71" t="s">
        <v>61</v>
      </c>
      <c r="V71">
        <v>1.503303647041232E-2</v>
      </c>
      <c r="W71">
        <v>2.3100137710575286E-2</v>
      </c>
    </row>
    <row r="72" spans="11:23" x14ac:dyDescent="0.35">
      <c r="N72" t="s">
        <v>62</v>
      </c>
      <c r="O72">
        <v>0.4399812659412019</v>
      </c>
      <c r="P72">
        <f>T62</f>
        <v>0.54892513248623198</v>
      </c>
      <c r="U72" t="s">
        <v>62</v>
      </c>
      <c r="V72">
        <v>1.7875015735629995E-2</v>
      </c>
      <c r="W72">
        <v>3.4473389387124964E-2</v>
      </c>
    </row>
    <row r="73" spans="11:23" x14ac:dyDescent="0.35">
      <c r="N73" t="s">
        <v>63</v>
      </c>
      <c r="O73">
        <v>2.0467159097868977</v>
      </c>
      <c r="P73">
        <f>T63</f>
        <v>0.97777541896028652</v>
      </c>
      <c r="U73" t="s">
        <v>63</v>
      </c>
      <c r="V73">
        <v>0.1082853674888602</v>
      </c>
      <c r="W73">
        <v>7.0099383592610032E-2</v>
      </c>
    </row>
    <row r="74" spans="11:23" x14ac:dyDescent="0.35">
      <c r="N74" t="s">
        <v>64</v>
      </c>
      <c r="O74">
        <v>0.33444633170186222</v>
      </c>
      <c r="P74">
        <f>T64</f>
        <v>2.704899166736447</v>
      </c>
      <c r="U74" t="s">
        <v>64</v>
      </c>
      <c r="V74">
        <v>7.5903832912476155E-3</v>
      </c>
      <c r="W74">
        <v>1.0656714439389869E-2</v>
      </c>
    </row>
    <row r="75" spans="11:23" x14ac:dyDescent="0.35">
      <c r="K75" t="s">
        <v>27</v>
      </c>
      <c r="R75" t="s">
        <v>38</v>
      </c>
    </row>
    <row r="76" spans="11:23" x14ac:dyDescent="0.35">
      <c r="L76" t="s">
        <v>2</v>
      </c>
      <c r="M76" t="s">
        <v>3</v>
      </c>
      <c r="N76" t="s">
        <v>4</v>
      </c>
      <c r="O76" t="s">
        <v>5</v>
      </c>
      <c r="P76" t="s">
        <v>6</v>
      </c>
      <c r="S76" t="s">
        <v>2</v>
      </c>
      <c r="T76" t="s">
        <v>3</v>
      </c>
      <c r="U76" t="s">
        <v>4</v>
      </c>
      <c r="V76" t="s">
        <v>5</v>
      </c>
      <c r="W76" t="s">
        <v>6</v>
      </c>
    </row>
    <row r="77" spans="11:23" x14ac:dyDescent="0.35">
      <c r="K77" t="s">
        <v>54</v>
      </c>
      <c r="L77">
        <f>_xlfn.QUARTILE.INC(C19:C28, 1)</f>
        <v>1.0237600505351976</v>
      </c>
      <c r="M77">
        <f t="shared" ref="M77:P77" si="22">_xlfn.QUARTILE.INC(D19:D28, 1)</f>
        <v>-6.6564040121423975</v>
      </c>
      <c r="N77">
        <f t="shared" si="22"/>
        <v>-0.53728993641993028</v>
      </c>
      <c r="O77">
        <f t="shared" si="22"/>
        <v>-3.55908406947075</v>
      </c>
      <c r="P77">
        <f t="shared" si="22"/>
        <v>-5.3358644217588127</v>
      </c>
      <c r="R77" t="s">
        <v>54</v>
      </c>
      <c r="S77">
        <f>_xlfn.QUARTILE.INC(C36:C45,1)</f>
        <v>1.0290856361389098</v>
      </c>
      <c r="T77">
        <f t="shared" ref="T77:W77" si="23">_xlfn.QUARTILE.INC(D36:D45,1)</f>
        <v>-1.7301006207339824</v>
      </c>
      <c r="U77">
        <f t="shared" si="23"/>
        <v>-1.1062053901035576</v>
      </c>
      <c r="V77">
        <f t="shared" si="23"/>
        <v>-1.4286693433655051</v>
      </c>
      <c r="W77">
        <f t="shared" si="23"/>
        <v>-4.4477871905959878</v>
      </c>
    </row>
    <row r="78" spans="11:23" x14ac:dyDescent="0.35">
      <c r="K78" t="s">
        <v>66</v>
      </c>
      <c r="L78">
        <f>MEDIAN(C19:C28)-_xlfn.QUARTILE.INC(C19:C28,1)</f>
        <v>1.503303647041232E-2</v>
      </c>
      <c r="M78">
        <f t="shared" ref="M78:P78" si="24">MEDIAN(D19:D28)-_xlfn.QUARTILE.INC(D19:D28,1)</f>
        <v>0.69780641100789786</v>
      </c>
      <c r="N78">
        <f t="shared" si="24"/>
        <v>0.17421033193802926</v>
      </c>
      <c r="O78">
        <f t="shared" si="24"/>
        <v>0.33539222993530471</v>
      </c>
      <c r="P78">
        <f t="shared" si="24"/>
        <v>1.468590136319583</v>
      </c>
      <c r="R78" t="s">
        <v>66</v>
      </c>
      <c r="S78">
        <f>MEDIAN(C36:C45)</f>
        <v>1.0521857738494851</v>
      </c>
      <c r="T78">
        <f t="shared" ref="T78:W78" si="25">MEDIAN(D36:D45)</f>
        <v>-1.0480962483237635</v>
      </c>
      <c r="U78">
        <f t="shared" si="25"/>
        <v>-0.53485843686651147</v>
      </c>
      <c r="V78">
        <f t="shared" si="25"/>
        <v>-0.85667777570035153</v>
      </c>
      <c r="W78">
        <f t="shared" si="25"/>
        <v>-1.6935036961488299</v>
      </c>
    </row>
    <row r="79" spans="11:23" x14ac:dyDescent="0.35">
      <c r="K79" t="s">
        <v>67</v>
      </c>
      <c r="L79">
        <f>_xlfn.QUARTILE.INC(C19:C28,3)-MEDIAN(C19:C28)</f>
        <v>4.3448626995090001E-2</v>
      </c>
      <c r="M79">
        <f t="shared" ref="M79:P79" si="26">_xlfn.QUARTILE.INC(D19:D28,3)-MEDIAN(D19:D28)</f>
        <v>1.4541875283561696</v>
      </c>
      <c r="N79">
        <f t="shared" si="26"/>
        <v>8.0971793085856003E-2</v>
      </c>
      <c r="O79">
        <f t="shared" si="26"/>
        <v>0.73954157509303275</v>
      </c>
      <c r="P79">
        <f t="shared" si="26"/>
        <v>2.1895635319320075</v>
      </c>
      <c r="R79" t="s">
        <v>67</v>
      </c>
      <c r="S79">
        <f>_xlfn.QUARTILE.INC(C36:C45,3)-MEDIAN(C36:C45)</f>
        <v>3.4473389387124964E-2</v>
      </c>
      <c r="T79">
        <f t="shared" ref="T79:W79" si="27">_xlfn.QUARTILE.INC(D36:D45,3)-MEDIAN(D36:D45)</f>
        <v>0.54892513248623198</v>
      </c>
      <c r="U79">
        <f t="shared" si="27"/>
        <v>0.28753821092096671</v>
      </c>
      <c r="V79">
        <f t="shared" si="27"/>
        <v>0.45671972579715725</v>
      </c>
      <c r="W79">
        <f t="shared" si="27"/>
        <v>0.92425387168861117</v>
      </c>
    </row>
    <row r="80" spans="11:23" x14ac:dyDescent="0.35">
      <c r="K80" t="s">
        <v>65</v>
      </c>
      <c r="L80">
        <f>_xlfn.QUARTILE.INC(C19:C28,1)-MIN(C19:C28)</f>
        <v>7.5903832912476155E-3</v>
      </c>
      <c r="M80">
        <f t="shared" ref="M80:P80" si="28">_xlfn.QUARTILE.INC(D19:D28,1)-MIN(D19:D28)</f>
        <v>0.33444633170186222</v>
      </c>
      <c r="N80">
        <f t="shared" si="28"/>
        <v>0.48529138361225976</v>
      </c>
      <c r="O80">
        <f t="shared" si="28"/>
        <v>0.18688536063041017</v>
      </c>
      <c r="P80">
        <f t="shared" si="28"/>
        <v>4.6641355782411873</v>
      </c>
      <c r="R80" t="s">
        <v>65</v>
      </c>
      <c r="S80">
        <f>_xlfn.QUARTILE.INC(C36:C45,1)-MIN(C36:C45)</f>
        <v>1.0656714439389869E-2</v>
      </c>
      <c r="T80">
        <f t="shared" ref="T80:W80" si="29">_xlfn.QUARTILE.INC(D36:D45,1)-MIN(D36:D45)</f>
        <v>2.704899166736447</v>
      </c>
      <c r="U80">
        <f t="shared" si="29"/>
        <v>2.0430886657034226</v>
      </c>
      <c r="V80">
        <f t="shared" si="29"/>
        <v>2.0820285911723149</v>
      </c>
      <c r="W80">
        <f t="shared" si="29"/>
        <v>4.4234038316110622</v>
      </c>
    </row>
    <row r="81" spans="11:23" x14ac:dyDescent="0.35">
      <c r="K81" t="s">
        <v>68</v>
      </c>
      <c r="L81">
        <f>MAX(C19:C28)-_xlfn.QUARTILE.INC(C19:C28,3)</f>
        <v>8.2711756229400191E-2</v>
      </c>
      <c r="M81">
        <f t="shared" ref="M81:P81" si="30">MAX(D19:D28)-_xlfn.QUARTILE.INC(D19:D28,3)</f>
        <v>1.03250964737193</v>
      </c>
      <c r="N81">
        <f t="shared" si="30"/>
        <v>0.54793964068152801</v>
      </c>
      <c r="O81">
        <f t="shared" si="30"/>
        <v>0.66652200105127246</v>
      </c>
      <c r="P81">
        <f t="shared" si="30"/>
        <v>1.4884801661772644</v>
      </c>
      <c r="R81" t="s">
        <v>68</v>
      </c>
      <c r="S81">
        <f>MAX(C36:C45)-_xlfn.QUARTILE.INC(C36:C45,3)</f>
        <v>7.0099383592610032E-2</v>
      </c>
      <c r="T81">
        <f t="shared" ref="T81:W81" si="31">MAX(D36:D45)-_xlfn.QUARTILE.INC(D36:D45,3)</f>
        <v>0.97777541896028652</v>
      </c>
      <c r="U81">
        <f t="shared" si="31"/>
        <v>0.58036216844293476</v>
      </c>
      <c r="V81">
        <f t="shared" si="31"/>
        <v>0.7736658630034432</v>
      </c>
      <c r="W81">
        <f t="shared" si="31"/>
        <v>0.42985840649767371</v>
      </c>
    </row>
    <row r="84" spans="11:23" x14ac:dyDescent="0.35">
      <c r="K84" t="s">
        <v>2</v>
      </c>
    </row>
    <row r="85" spans="11:23" x14ac:dyDescent="0.35">
      <c r="L85" t="s">
        <v>27</v>
      </c>
      <c r="M85" t="s">
        <v>38</v>
      </c>
    </row>
    <row r="86" spans="11:23" x14ac:dyDescent="0.35">
      <c r="K86" t="s">
        <v>54</v>
      </c>
      <c r="L86">
        <v>1.0237600505351976</v>
      </c>
      <c r="M86">
        <v>1.0290856361389098</v>
      </c>
    </row>
    <row r="87" spans="11:23" x14ac:dyDescent="0.35">
      <c r="K87" t="s">
        <v>66</v>
      </c>
      <c r="L87">
        <v>1.503303647041232E-2</v>
      </c>
      <c r="M87">
        <v>1.0521857738494851</v>
      </c>
    </row>
    <row r="88" spans="11:23" x14ac:dyDescent="0.35">
      <c r="K88" t="s">
        <v>67</v>
      </c>
      <c r="L88">
        <v>4.3448626995090001E-2</v>
      </c>
      <c r="M88">
        <v>3.4473389387124964E-2</v>
      </c>
    </row>
    <row r="89" spans="11:23" x14ac:dyDescent="0.35">
      <c r="K89" t="s">
        <v>65</v>
      </c>
      <c r="L89">
        <v>7.5903832912476155E-3</v>
      </c>
      <c r="M89">
        <v>1.0656714439389869E-2</v>
      </c>
    </row>
    <row r="90" spans="11:23" x14ac:dyDescent="0.35">
      <c r="K90" t="s">
        <v>68</v>
      </c>
      <c r="L90">
        <v>8.2711756229400191E-2</v>
      </c>
      <c r="M90">
        <v>7.0099383592610032E-2</v>
      </c>
    </row>
    <row r="92" spans="11:23" x14ac:dyDescent="0.35">
      <c r="K92" t="s">
        <v>3</v>
      </c>
    </row>
    <row r="93" spans="11:23" x14ac:dyDescent="0.35">
      <c r="L93" t="s">
        <v>27</v>
      </c>
      <c r="M93" t="s">
        <v>38</v>
      </c>
    </row>
    <row r="94" spans="11:23" x14ac:dyDescent="0.35">
      <c r="K94" t="s">
        <v>54</v>
      </c>
      <c r="L94">
        <v>-6.6564040121423975</v>
      </c>
      <c r="M94">
        <v>-1.7301006207339824</v>
      </c>
    </row>
    <row r="95" spans="11:23" x14ac:dyDescent="0.35">
      <c r="K95" t="s">
        <v>66</v>
      </c>
      <c r="L95">
        <v>0.69780641100789786</v>
      </c>
      <c r="M95">
        <v>-1.0480962483237635</v>
      </c>
    </row>
    <row r="96" spans="11:23" x14ac:dyDescent="0.35">
      <c r="K96" t="s">
        <v>67</v>
      </c>
      <c r="L96">
        <v>1.4541875283561696</v>
      </c>
      <c r="M96">
        <v>0.54892513248623198</v>
      </c>
    </row>
    <row r="97" spans="11:13" x14ac:dyDescent="0.35">
      <c r="K97" t="s">
        <v>65</v>
      </c>
      <c r="L97">
        <v>0.33444633170186222</v>
      </c>
      <c r="M97">
        <v>2.704899166736447</v>
      </c>
    </row>
    <row r="98" spans="11:13" x14ac:dyDescent="0.35">
      <c r="K98" t="s">
        <v>68</v>
      </c>
      <c r="L98">
        <v>1.03250964737193</v>
      </c>
      <c r="M98">
        <v>0.97777541896028652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Kinahan</dc:creator>
  <cp:lastModifiedBy>Sean Kinahan</cp:lastModifiedBy>
  <cp:lastPrinted>2022-11-18T20:30:34Z</cp:lastPrinted>
  <dcterms:created xsi:type="dcterms:W3CDTF">2022-09-12T21:11:23Z</dcterms:created>
  <dcterms:modified xsi:type="dcterms:W3CDTF">2022-11-18T20:30:37Z</dcterms:modified>
</cp:coreProperties>
</file>