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F04A7767-5995-4295-A254-CAA34A852AD4}" xr6:coauthVersionLast="47" xr6:coauthVersionMax="47" xr10:uidLastSave="{00000000-0000-0000-0000-000000000000}"/>
  <bookViews>
    <workbookView minimized="1" xWindow="2505" yWindow="2505" windowWidth="22755" windowHeight="13860" xr2:uid="{477A09B5-E191-4F8D-8F4D-390ED5C1CBE1}"/>
  </bookViews>
  <sheets>
    <sheet name="FINAL ACM ratio" sheetId="27" r:id="rId1"/>
    <sheet name="summary ratio U V" sheetId="23" r:id="rId2"/>
    <sheet name="2021 w 24- 2022" sheetId="22" r:id="rId3"/>
    <sheet name="Full 2021 - 2022" sheetId="21" r:id="rId4"/>
    <sheet name="Low 2024 w 9-25" sheetId="20" r:id="rId5"/>
    <sheet name="High 2023 w 37 - 2024 w 4" sheetId="19" r:id="rId6"/>
    <sheet name="Low 2023 w 22- 32" sheetId="18" r:id="rId7"/>
    <sheet name="High 2022 w 22- 2023 w 17" sheetId="17" r:id="rId8"/>
    <sheet name="High 2021 w 40-2022 w 18" sheetId="16" r:id="rId9"/>
    <sheet name="Low-2021 w 24-38" sheetId="3" r:id="rId10"/>
    <sheet name="ASMR" sheetId="26" r:id="rId11"/>
    <sheet name="baseline period MRR" sheetId="24" r:id="rId12"/>
    <sheet name="total for all ages" sheetId="25" r:id="rId13"/>
    <sheet name="alive-death-source" sheetId="15" r:id="rId14"/>
  </sheets>
  <definedNames>
    <definedName name="ExternalData_4" localSheetId="13" hidden="1">'alive-death-source'!$A$1:$K$6369</definedName>
  </definedNames>
  <calcPr calcId="191029"/>
  <pivotCaches>
    <pivotCache cacheId="8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7" l="1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4" i="27"/>
  <c r="I25" i="26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H24" i="27"/>
  <c r="E22" i="27"/>
  <c r="E20" i="27"/>
  <c r="E18" i="27"/>
  <c r="G16" i="27"/>
  <c r="D16" i="27"/>
  <c r="E14" i="27"/>
  <c r="E12" i="27"/>
  <c r="E10" i="27"/>
  <c r="E8" i="27"/>
  <c r="E6" i="27"/>
  <c r="E4" i="27"/>
  <c r="D11" i="27"/>
  <c r="C11" i="27"/>
  <c r="H16" i="27"/>
  <c r="H12" i="27"/>
  <c r="D22" i="27"/>
  <c r="D20" i="27"/>
  <c r="D18" i="27"/>
  <c r="F16" i="27"/>
  <c r="G14" i="27"/>
  <c r="G12" i="27"/>
  <c r="G10" i="27"/>
  <c r="G8" i="27"/>
  <c r="G6" i="27"/>
  <c r="G4" i="27"/>
  <c r="D9" i="27"/>
  <c r="C15" i="27"/>
  <c r="F20" i="27"/>
  <c r="G24" i="27"/>
  <c r="C22" i="27"/>
  <c r="C20" i="27"/>
  <c r="C18" i="27"/>
  <c r="E16" i="27"/>
  <c r="F14" i="27"/>
  <c r="F12" i="27"/>
  <c r="F10" i="27"/>
  <c r="F8" i="27"/>
  <c r="F6" i="27"/>
  <c r="F4" i="27"/>
  <c r="E11" i="27"/>
  <c r="D5" i="27"/>
  <c r="C5" i="27"/>
  <c r="H18" i="27"/>
  <c r="F22" i="27"/>
  <c r="H4" i="27"/>
  <c r="F24" i="27"/>
  <c r="D15" i="27"/>
  <c r="C7" i="27"/>
  <c r="E24" i="27"/>
  <c r="C16" i="27"/>
  <c r="D14" i="27"/>
  <c r="D12" i="27"/>
  <c r="D10" i="27"/>
  <c r="D8" i="27"/>
  <c r="D6" i="27"/>
  <c r="D4" i="27"/>
  <c r="C14" i="27"/>
  <c r="C12" i="27"/>
  <c r="C10" i="27"/>
  <c r="C8" i="27"/>
  <c r="C6" i="27"/>
  <c r="C4" i="27"/>
  <c r="E9" i="27"/>
  <c r="F18" i="27"/>
  <c r="D24" i="27"/>
  <c r="E13" i="27"/>
  <c r="C9" i="27"/>
  <c r="G20" i="27"/>
  <c r="C24" i="27"/>
  <c r="H21" i="27"/>
  <c r="H19" i="27"/>
  <c r="D7" i="27"/>
  <c r="H22" i="27"/>
  <c r="G22" i="27"/>
  <c r="H8" i="27"/>
  <c r="H17" i="27"/>
  <c r="D13" i="27"/>
  <c r="C13" i="27"/>
  <c r="G18" i="27"/>
  <c r="H10" i="27"/>
  <c r="H23" i="27"/>
  <c r="G21" i="27"/>
  <c r="G19" i="27"/>
  <c r="F21" i="27"/>
  <c r="F19" i="27"/>
  <c r="G17" i="27"/>
  <c r="H15" i="27"/>
  <c r="H13" i="27"/>
  <c r="H11" i="27"/>
  <c r="H7" i="27"/>
  <c r="H5" i="27"/>
  <c r="G15" i="27"/>
  <c r="G7" i="27"/>
  <c r="E23" i="27"/>
  <c r="F9" i="27"/>
  <c r="C17" i="27"/>
  <c r="E7" i="27"/>
  <c r="H20" i="27"/>
  <c r="H14" i="27"/>
  <c r="H6" i="27"/>
  <c r="H9" i="27"/>
  <c r="D19" i="27"/>
  <c r="G9" i="27"/>
  <c r="C21" i="27"/>
  <c r="F13" i="27"/>
  <c r="G23" i="27"/>
  <c r="E21" i="27"/>
  <c r="E19" i="27"/>
  <c r="F17" i="27"/>
  <c r="G13" i="27"/>
  <c r="G5" i="27"/>
  <c r="C19" i="27"/>
  <c r="F7" i="27"/>
  <c r="F23" i="27"/>
  <c r="D21" i="27"/>
  <c r="E17" i="27"/>
  <c r="G11" i="27"/>
  <c r="D17" i="27"/>
  <c r="F11" i="27"/>
  <c r="F5" i="27"/>
  <c r="E15" i="27"/>
  <c r="E5" i="27"/>
  <c r="F15" i="27"/>
  <c r="D23" i="27"/>
  <c r="C23" i="27"/>
  <c r="I9" i="27" l="1"/>
  <c r="I6" i="27"/>
  <c r="I14" i="27"/>
  <c r="I20" i="27"/>
  <c r="I5" i="27"/>
  <c r="I7" i="27"/>
  <c r="I11" i="27"/>
  <c r="I13" i="27"/>
  <c r="I15" i="27"/>
  <c r="I10" i="27"/>
  <c r="I17" i="27"/>
  <c r="I8" i="27"/>
  <c r="I19" i="27"/>
  <c r="I21" i="27"/>
  <c r="I18" i="27"/>
  <c r="I12" i="27"/>
  <c r="I16" i="27"/>
  <c r="I4" i="27"/>
  <c r="C25" i="26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B14" i="3"/>
  <c r="A18" i="3"/>
  <c r="D34" i="3"/>
  <c r="A5" i="3"/>
  <c r="C36" i="3"/>
  <c r="A20" i="3"/>
  <c r="D31" i="3"/>
  <c r="D6" i="3"/>
  <c r="C9" i="3"/>
  <c r="A12" i="3"/>
  <c r="B24" i="3"/>
  <c r="A7" i="3"/>
  <c r="B23" i="3"/>
  <c r="A15" i="3"/>
  <c r="B15" i="3"/>
  <c r="D35" i="3"/>
  <c r="C7" i="3"/>
  <c r="D19" i="3"/>
  <c r="C13" i="3"/>
  <c r="D32" i="3"/>
  <c r="C8" i="3"/>
  <c r="B13" i="3"/>
  <c r="C14" i="3"/>
  <c r="C15" i="3"/>
  <c r="A16" i="3"/>
  <c r="C33" i="3"/>
  <c r="B6" i="3"/>
  <c r="D8" i="3"/>
  <c r="C10" i="3"/>
  <c r="D15" i="3"/>
  <c r="C17" i="3"/>
  <c r="B12" i="3"/>
  <c r="D30" i="3"/>
  <c r="B9" i="3"/>
  <c r="C20" i="3"/>
  <c r="B17" i="3"/>
  <c r="C5" i="3"/>
  <c r="C12" i="3"/>
  <c r="D26" i="3"/>
  <c r="B5" i="3"/>
  <c r="D18" i="3"/>
  <c r="D27" i="3"/>
  <c r="D12" i="3"/>
  <c r="D25" i="3"/>
  <c r="A24" i="3"/>
  <c r="C19" i="3"/>
  <c r="C18" i="3"/>
  <c r="C24" i="3"/>
  <c r="A19" i="3"/>
  <c r="D11" i="3"/>
  <c r="D14" i="3"/>
  <c r="D13" i="3"/>
  <c r="D9" i="3"/>
  <c r="A9" i="3"/>
  <c r="C23" i="3"/>
  <c r="C16" i="3"/>
  <c r="C28" i="3"/>
  <c r="A11" i="3"/>
  <c r="A17" i="3"/>
  <c r="C27" i="3"/>
  <c r="C22" i="3"/>
  <c r="C32" i="3"/>
  <c r="A10" i="3"/>
  <c r="B20" i="3"/>
  <c r="D20" i="3"/>
  <c r="D23" i="3"/>
  <c r="D29" i="3"/>
  <c r="A8" i="3"/>
  <c r="B18" i="3"/>
  <c r="B11" i="3"/>
  <c r="C11" i="3"/>
  <c r="D17" i="3"/>
  <c r="B19" i="3"/>
  <c r="B16" i="3"/>
  <c r="B25" i="3"/>
  <c r="D16" i="3"/>
  <c r="B21" i="3"/>
  <c r="D10" i="3"/>
  <c r="D21" i="3"/>
  <c r="D5" i="3"/>
  <c r="A23" i="3"/>
  <c r="B8" i="3"/>
  <c r="C21" i="3"/>
  <c r="D24" i="3"/>
  <c r="A22" i="3"/>
  <c r="B22" i="3"/>
  <c r="B7" i="3"/>
  <c r="C26" i="3"/>
  <c r="D36" i="3"/>
  <c r="B10" i="3"/>
  <c r="A13" i="3"/>
  <c r="D22" i="3"/>
  <c r="C6" i="3"/>
  <c r="C31" i="3"/>
  <c r="D7" i="3"/>
  <c r="C25" i="3"/>
  <c r="C30" i="3"/>
  <c r="D33" i="3"/>
  <c r="A14" i="3"/>
  <c r="A6" i="3"/>
  <c r="C29" i="3"/>
  <c r="C35" i="3"/>
  <c r="C34" i="3"/>
  <c r="D28" i="3"/>
  <c r="A25" i="3"/>
  <c r="A21" i="3"/>
  <c r="E16" i="23"/>
  <c r="G15" i="23"/>
  <c r="F18" i="23"/>
  <c r="F24" i="23"/>
  <c r="G23" i="23"/>
  <c r="E5" i="23"/>
  <c r="G17" i="23"/>
  <c r="E12" i="23"/>
  <c r="C22" i="23"/>
  <c r="D15" i="23"/>
  <c r="C4" i="23"/>
  <c r="G21" i="23"/>
  <c r="E7" i="23"/>
  <c r="D12" i="23"/>
  <c r="C19" i="23"/>
  <c r="C9" i="23"/>
  <c r="C20" i="23"/>
  <c r="F13" i="23"/>
  <c r="D14" i="23"/>
  <c r="F4" i="23"/>
  <c r="C12" i="23"/>
  <c r="D19" i="23"/>
  <c r="D10" i="23"/>
  <c r="E6" i="23"/>
  <c r="C17" i="23"/>
  <c r="C14" i="23"/>
  <c r="G24" i="23"/>
  <c r="D9" i="23"/>
  <c r="E14" i="23"/>
  <c r="G16" i="23"/>
  <c r="C15" i="23"/>
  <c r="D21" i="23"/>
  <c r="C8" i="23"/>
  <c r="E17" i="23"/>
  <c r="C23" i="23"/>
  <c r="E21" i="23"/>
  <c r="F10" i="23"/>
  <c r="E23" i="23"/>
  <c r="E13" i="23"/>
  <c r="F14" i="23"/>
  <c r="F17" i="23"/>
  <c r="C7" i="23"/>
  <c r="F23" i="23"/>
  <c r="D11" i="23"/>
  <c r="G4" i="23"/>
  <c r="G20" i="23"/>
  <c r="C16" i="23"/>
  <c r="F6" i="23"/>
  <c r="G8" i="23"/>
  <c r="C11" i="23"/>
  <c r="G18" i="23"/>
  <c r="G11" i="23"/>
  <c r="G14" i="23"/>
  <c r="E10" i="23"/>
  <c r="C13" i="23"/>
  <c r="F5" i="23"/>
  <c r="C18" i="23"/>
  <c r="E8" i="23"/>
  <c r="E4" i="23"/>
  <c r="C21" i="23"/>
  <c r="C5" i="23"/>
  <c r="G12" i="23"/>
  <c r="D13" i="23"/>
  <c r="D24" i="23"/>
  <c r="F9" i="23"/>
  <c r="F19" i="23"/>
  <c r="E9" i="23"/>
  <c r="E18" i="23"/>
  <c r="E11" i="23"/>
  <c r="D18" i="23"/>
  <c r="F22" i="23"/>
  <c r="G22" i="23"/>
  <c r="G6" i="23"/>
  <c r="F8" i="23"/>
  <c r="D16" i="23"/>
  <c r="G13" i="23"/>
  <c r="F7" i="23"/>
  <c r="F12" i="23"/>
  <c r="F11" i="23"/>
  <c r="D17" i="23"/>
  <c r="C6" i="23"/>
  <c r="D8" i="23"/>
  <c r="E22" i="23"/>
  <c r="D4" i="23"/>
  <c r="E19" i="23"/>
  <c r="F15" i="23"/>
  <c r="C24" i="23"/>
  <c r="G10" i="23"/>
  <c r="G5" i="23"/>
  <c r="G19" i="23"/>
  <c r="D7" i="23"/>
  <c r="D23" i="23"/>
  <c r="D6" i="23"/>
  <c r="G9" i="23"/>
  <c r="F20" i="23"/>
  <c r="E15" i="23"/>
  <c r="C10" i="23"/>
  <c r="F16" i="23"/>
  <c r="G7" i="23"/>
  <c r="E20" i="23"/>
  <c r="F21" i="23"/>
  <c r="D22" i="23"/>
  <c r="E24" i="23"/>
  <c r="D5" i="23"/>
  <c r="D20" i="23"/>
  <c r="E15" i="22" l="1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H11" i="23"/>
  <c r="H5" i="23"/>
  <c r="H8" i="23"/>
  <c r="H19" i="23"/>
  <c r="H16" i="23"/>
  <c r="I10" i="23"/>
  <c r="I20" i="23"/>
  <c r="H21" i="23"/>
  <c r="I13" i="23"/>
  <c r="H14" i="23"/>
  <c r="H7" i="23"/>
  <c r="I18" i="23"/>
  <c r="H13" i="23"/>
  <c r="H9" i="23"/>
  <c r="I4" i="23"/>
  <c r="H20" i="23"/>
  <c r="H15" i="23"/>
  <c r="I22" i="23"/>
  <c r="H10" i="23"/>
  <c r="I11" i="23"/>
  <c r="H18" i="23"/>
  <c r="I5" i="23"/>
  <c r="H23" i="23"/>
  <c r="H12" i="23"/>
  <c r="I6" i="23"/>
  <c r="I8" i="23"/>
  <c r="I21" i="23"/>
  <c r="I12" i="23"/>
  <c r="I24" i="23"/>
  <c r="I7" i="23"/>
  <c r="I15" i="23"/>
  <c r="I23" i="23"/>
  <c r="I14" i="23"/>
  <c r="I16" i="23"/>
  <c r="I17" i="23"/>
  <c r="I9" i="23"/>
  <c r="H22" i="23"/>
  <c r="I19" i="23"/>
  <c r="H6" i="23"/>
  <c r="H17" i="23"/>
  <c r="H24" i="23"/>
  <c r="H4" i="23"/>
  <c r="K17" i="23" l="1"/>
  <c r="K8" i="23"/>
  <c r="K9" i="23"/>
  <c r="K14" i="23"/>
  <c r="K6" i="23"/>
  <c r="K16" i="23"/>
  <c r="K20" i="23"/>
  <c r="K11" i="23"/>
  <c r="K10" i="23"/>
  <c r="K7" i="23"/>
  <c r="K5" i="23"/>
  <c r="K21" i="23"/>
  <c r="K4" i="23"/>
  <c r="K12" i="23"/>
  <c r="K13" i="23"/>
  <c r="K15" i="23"/>
  <c r="K18" i="23"/>
  <c r="K19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O15" i="23" l="1"/>
  <c r="O16" i="23"/>
  <c r="O17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<sst xmlns="http://schemas.openxmlformats.org/spreadsheetml/2006/main" count="13282" uniqueCount="321">
  <si>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</si>
  <si>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</si>
  <si>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</si>
  <si>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</si>
  <si>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</si>
  <si>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</si>
  <si>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</si>
  <si>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</si>
  <si>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</si>
  <si>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</si>
  <si>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</si>
  <si>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</si>
  <si>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</si>
  <si>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</si>
  <si>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</si>
  <si>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</si>
  <si>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</si>
  <si>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</si>
  <si>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</si>
  <si>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</si>
  <si>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</si>
  <si>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</si>
  <si>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</si>
  <si>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</si>
  <si>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</si>
  <si>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</si>
  <si>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</si>
  <si>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</si>
  <si>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</si>
  <si>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</si>
  <si>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</si>
  <si>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</si>
  <si>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</si>
  <si>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</si>
  <si>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</si>
  <si>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</si>
  <si>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</si>
  <si>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</si>
  <si>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</si>
  <si>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</si>
  <si>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</si>
  <si>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</si>
  <si>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</si>
  <si>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</si>
  <si>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</si>
  <si>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</si>
  <si>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</si>
  <si>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</si>
  <si>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</si>
  <si>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</si>
  <si>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</si>
  <si>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</si>
  <si>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</si>
  <si>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</si>
  <si>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</si>
  <si>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</si>
  <si>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</si>
  <si>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</si>
  <si>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</si>
  <si>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</si>
  <si>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</si>
  <si>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</si>
  <si>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</si>
  <si>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</si>
  <si>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</si>
  <si>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</si>
  <si>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</si>
  <si>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</si>
  <si>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</si>
  <si>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</si>
  <si>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</si>
  <si>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</si>
  <si>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</si>
  <si>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</si>
  <si>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</si>
  <si>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</si>
  <si>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</si>
  <si>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</si>
  <si>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</si>
  <si>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</si>
  <si>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</si>
  <si>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</si>
  <si>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</si>
  <si>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</si>
  <si>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</si>
  <si>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</si>
  <si>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</si>
  <si>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</si>
  <si>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</si>
  <si>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</si>
  <si>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</si>
  <si>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</si>
  <si>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</si>
  <si>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</si>
  <si>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</si>
  <si>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</si>
  <si>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</si>
  <si>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</si>
  <si>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</si>
  <si>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</si>
  <si>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</si>
  <si>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</si>
  <si>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</si>
  <si>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</si>
  <si>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</si>
  <si>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</si>
  <si>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</si>
  <si>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</si>
  <si>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</si>
  <si>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</si>
  <si>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</si>
  <si>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</si>
  <si>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</si>
  <si>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</si>
  <si>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</si>
  <si>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</si>
  <si>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</si>
  <si>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</si>
  <si>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</si>
  <si>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</si>
  <si>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</si>
  <si>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</si>
  <si>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</si>
  <si>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</si>
  <si>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</si>
  <si>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</si>
  <si>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</si>
  <si>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</si>
  <si>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</si>
  <si>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</si>
  <si>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</si>
  <si>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</si>
  <si>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</si>
  <si>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</si>
  <si>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</si>
  <si>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</si>
  <si>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</si>
  <si>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</si>
  <si>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</si>
  <si>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</si>
  <si>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</si>
  <si>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</si>
  <si>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</si>
  <si>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</si>
  <si>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</si>
  <si>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</si>
  <si>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</si>
  <si>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</si>
  <si>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</si>
  <si>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</si>
  <si>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</si>
  <si>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</si>
  <si>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</si>
  <si>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</si>
  <si>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</si>
  <si>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</si>
  <si>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</si>
  <si>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</si>
  <si>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</si>
  <si>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</si>
  <si>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</si>
  <si>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</si>
  <si>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</si>
  <si>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</si>
  <si>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</si>
  <si>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</si>
  <si>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</si>
  <si>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</si>
  <si>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</si>
  <si>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</si>
  <si>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</si>
  <si>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</si>
  <si>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</si>
  <si>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</si>
  <si>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</si>
  <si>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</si>
  <si>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</si>
  <si>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</si>
  <si>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</si>
  <si>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</si>
  <si>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</si>
  <si>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</si>
  <si>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</si>
  <si>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</si>
  <si>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</si>
  <si>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</si>
  <si>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</si>
  <si>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</si>
  <si>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</si>
  <si>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</si>
  <si>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</si>
  <si>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</si>
  <si>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</si>
  <si>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</si>
  <si>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</si>
  <si>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</si>
  <si>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</si>
  <si>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</si>
  <si>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</si>
  <si>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</si>
  <si>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</si>
  <si>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</si>
  <si>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</si>
  <si>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</si>
  <si>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</si>
  <si>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</si>
  <si>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</si>
  <si>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</si>
  <si>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</si>
  <si>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</si>
  <si>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</si>
  <si>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</si>
  <si>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</si>
  <si>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</si>
  <si>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</si>
  <si>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</si>
  <si>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</si>
  <si>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</si>
  <si>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</si>
  <si>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</si>
  <si>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</si>
  <si>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</si>
  <si>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</si>
  <si>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</si>
  <si>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</si>
  <si>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</si>
  <si>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</si>
  <si>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</si>
  <si>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</si>
  <si>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</si>
  <si>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</si>
  <si>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</si>
  <si>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</si>
  <si>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</si>
  <si>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</si>
  <si>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</si>
  <si>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</si>
  <si>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</si>
  <si>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</si>
  <si>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</si>
  <si>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</si>
  <si>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</si>
  <si>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</si>
  <si>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</si>
  <si>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</si>
  <si>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</si>
  <si>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</si>
  <si>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</si>
  <si>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</si>
  <si>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</si>
  <si>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</si>
  <si>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</si>
  <si>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</si>
  <si>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</si>
  <si>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</si>
  <si>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</si>
  <si>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</si>
  <si>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</si>
  <si>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</si>
  <si>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</si>
  <si>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</si>
  <si>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</si>
  <si>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</si>
  <si>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</si>
  <si>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</si>
  <si>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</si>
  <si>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</si>
  <si>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</si>
  <si>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</si>
  <si>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</si>
  <si>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</si>
  <si>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</si>
  <si>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</si>
  <si>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</si>
  <si>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</si>
  <si>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</si>
  <si>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</si>
  <si>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</si>
  <si>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</si>
  <si>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</si>
  <si>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</si>
  <si>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</si>
  <si>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</si>
  <si>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</si>
  <si>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</si>
  <si>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</si>
  <si>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</si>
  <si>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</si>
  <si>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</si>
  <si>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</si>
  <si>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</si>
  <si>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</si>
  <si>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</si>
  <si>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</si>
  <si>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</si>
  <si>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</si>
  <si>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</si>
  <si>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</si>
  <si>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</si>
  <si>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</si>
  <si>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</si>
  <si>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</si>
  <si>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</si>
  <si>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</si>
  <si>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</si>
  <si>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</si>
  <si>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</si>
  <si>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</si>
  <si>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</si>
  <si>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</si>
  <si>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</si>
  <si>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49/47= a 4% mortality benefit if you were vaccinated</t>
  </si>
  <si>
    <t>this is NOT a whole period protection. This is simply the incremental ACM benefit of vaccination</t>
  </si>
  <si>
    <t>based on the Czech data</t>
  </si>
  <si>
    <t xml:space="preserve">600 * (1- 1/1.4)= </t>
  </si>
  <si>
    <t>171K extra deaths caused by the vaccine</t>
  </si>
  <si>
    <t>so even if the vaccine didn't kill anyone, increasing the case counts increases the death count.</t>
  </si>
  <si>
    <r>
      <t xml:space="preserve">There were 600K COVID deaths post-vaccine  so this would be 24,000 lives saved if everyone was vaccinated, but only 70% were vaccinated so </t>
    </r>
    <r>
      <rPr>
        <b/>
        <sz val="11"/>
        <color theme="1"/>
        <rFont val="Aptos Narrow"/>
        <family val="2"/>
        <scheme val="minor"/>
      </rPr>
      <t>17,000 lives saved.</t>
    </r>
  </si>
  <si>
    <r>
      <t xml:space="preserve">However, there we likely around </t>
    </r>
    <r>
      <rPr>
        <b/>
        <sz val="11"/>
        <color theme="1"/>
        <rFont val="Aptos Narrow"/>
        <family val="2"/>
        <scheme val="minor"/>
      </rPr>
      <t>40% more cases then there should have been</t>
    </r>
    <r>
      <rPr>
        <sz val="11"/>
        <color theme="1"/>
        <rFont val="Aptos Narrow"/>
        <family val="2"/>
        <scheme val="minor"/>
      </rPr>
      <t xml:space="preserve"> since 60% more cases caused by 70% who where vaccinated and 6*7=42% increase in cases.</t>
    </r>
  </si>
  <si>
    <t>A positive number means the vaccine increased mortality</t>
  </si>
  <si>
    <t>95% confidence limits are around .1 for the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</si>
</sst>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0" fillId="0" borderId="0" xfId="0" applyFont="1"/>
    <xf numFmtId="2" fontId="1" fillId="0" borderId="0" xfId="0" applyNumberFormat="1" applyFont="1"/>
  </cellXfs>
  <cellStyles count="1">
    <cellStyle name="Normal" xfId="0" builtinId="0"/>
  </cellStyles>
  <dxfs count="26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7"/>
    <tableColumn id="2" xr3:uid="{232A7AE7-6AAD-4C4D-A617-1A0838FA6118}" uniqueName="2" name="isoweek_int" queryTableFieldId="2"/>
    <tableColumn id="3" xr3:uid="{E2B1BC2B-A7E1-49D9-8827-630FD085C458}" uniqueName="3" name="age" queryTableFieldId="3" dataDxfId="16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E882-E945-4B79-9C8E-DC86B59FEBF0}">
  <dimension ref="A1:M24"/>
  <sheetViews>
    <sheetView tabSelected="1" workbookViewId="0">
      <selection activeCell="J32" sqref="J32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15.5703125" style="12" bestFit="1" customWidth="1"/>
    <col min="9" max="9" width="9.140625" style="18"/>
    <col min="10" max="10" width="8.28515625" customWidth="1"/>
  </cols>
  <sheetData>
    <row r="1" spans="1:13" x14ac:dyDescent="0.25">
      <c r="A1" s="12"/>
    </row>
    <row r="2" spans="1:13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282</v>
      </c>
      <c r="I2" s="4" t="s">
        <v>276</v>
      </c>
    </row>
    <row r="3" spans="1:13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t="s">
        <v>272</v>
      </c>
    </row>
    <row r="4" spans="1:13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H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1.206617838427863</v>
      </c>
      <c r="I4" s="19">
        <f ca="1">H4/B4</f>
        <v>1.0003351150510515</v>
      </c>
      <c r="K4" s="18" t="s">
        <v>319</v>
      </c>
    </row>
    <row r="5" spans="1:13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H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1.4021589222960265</v>
      </c>
      <c r="I5" s="19">
        <f t="shared" ref="I5:I21" ca="1" si="3">H5/B5</f>
        <v>0.98298034800142986</v>
      </c>
      <c r="K5" t="s">
        <v>320</v>
      </c>
    </row>
    <row r="6" spans="1:13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1.778879025339678</v>
      </c>
      <c r="I6" s="19">
        <f t="shared" ca="1" si="3"/>
        <v>1.0256821319231793</v>
      </c>
    </row>
    <row r="7" spans="1:13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2.2018571218323566</v>
      </c>
      <c r="I7" s="19">
        <f t="shared" ca="1" si="3"/>
        <v>1.1151468380151841</v>
      </c>
    </row>
    <row r="8" spans="1:13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2.6809032438708118</v>
      </c>
      <c r="I8" s="19">
        <f t="shared" ca="1" si="3"/>
        <v>1.132963151822594</v>
      </c>
      <c r="K8" t="s">
        <v>289</v>
      </c>
      <c r="M8">
        <v>5.6700425637090178E-2</v>
      </c>
    </row>
    <row r="9" spans="1:13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2.9557006173737106</v>
      </c>
      <c r="I9" s="19">
        <f t="shared" ca="1" si="3"/>
        <v>1.1714302477980989</v>
      </c>
      <c r="K9" t="s">
        <v>290</v>
      </c>
      <c r="M9">
        <v>0.11113283424869674</v>
      </c>
    </row>
    <row r="10" spans="1:13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3.298990099172157</v>
      </c>
      <c r="I10" s="19">
        <f t="shared" ca="1" si="3"/>
        <v>1.2413194883163774</v>
      </c>
    </row>
    <row r="11" spans="1:13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3.2678710370069202</v>
      </c>
      <c r="I11" s="19">
        <f t="shared" ca="1" si="3"/>
        <v>1.2771806925559208</v>
      </c>
    </row>
    <row r="12" spans="1:13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3.0731660034080854</v>
      </c>
      <c r="I12" s="19">
        <f t="shared" ca="1" si="3"/>
        <v>1.2791755868819161</v>
      </c>
    </row>
    <row r="13" spans="1:13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2.968907456971313</v>
      </c>
      <c r="I13" s="19">
        <f t="shared" ca="1" si="3"/>
        <v>1.3542682379084696</v>
      </c>
    </row>
    <row r="14" spans="1:13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2.602039539866686</v>
      </c>
      <c r="I14" s="19">
        <f t="shared" ca="1" si="3"/>
        <v>1.2079408299856222</v>
      </c>
    </row>
    <row r="15" spans="1:13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2.8989187992677152</v>
      </c>
      <c r="I15" s="19">
        <f t="shared" ca="1" si="3"/>
        <v>1.3940661995265251</v>
      </c>
      <c r="M15" s="12"/>
    </row>
    <row r="16" spans="1:13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2.0201159707752376</v>
      </c>
      <c r="I16" s="19">
        <f t="shared" ca="1" si="3"/>
        <v>1.1027704986351161</v>
      </c>
    </row>
    <row r="17" spans="1:9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2.7467106476164753</v>
      </c>
      <c r="I17" s="19">
        <f t="shared" ca="1" si="3"/>
        <v>1.4195009892755668</v>
      </c>
    </row>
    <row r="18" spans="1:9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1.4763336225620449</v>
      </c>
      <c r="I18" s="19">
        <f t="shared" ca="1" si="3"/>
        <v>0.95746117544080966</v>
      </c>
    </row>
    <row r="19" spans="1:9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1.7157724164027301</v>
      </c>
      <c r="I19" s="19">
        <f t="shared" ca="1" si="3"/>
        <v>1.4021876587459445</v>
      </c>
    </row>
    <row r="20" spans="1:9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0.87002760940093993</v>
      </c>
      <c r="I20" s="19">
        <f t="shared" ca="1" si="3"/>
        <v>0.59648439006024179</v>
      </c>
    </row>
    <row r="21" spans="1:9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1.2878051926255225</v>
      </c>
      <c r="I21" s="19">
        <f t="shared" ca="1" si="3"/>
        <v>1.0839334000580776</v>
      </c>
    </row>
    <row r="22" spans="1:9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</row>
    <row r="23" spans="1:9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 t="str">
        <f t="shared" ca="1" si="2"/>
        <v/>
      </c>
    </row>
    <row r="24" spans="1:9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</row>
  </sheetData>
  <conditionalFormatting sqref="I4:I21">
    <cfRule type="colorScale" priority="1">
      <colorScale>
        <cfvo type="min"/>
        <cfvo type="num" val="1"/>
        <cfvo type="max"/>
        <color rgb="FF00B050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J28" sqref="J28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15.5703125" style="12" customWidth="1"/>
    <col min="9" max="9" width="15.5703125" style="12" bestFit="1" customWidth="1"/>
    <col min="12" max="12" width="19.5703125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x14ac:dyDescent="0.25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x14ac:dyDescent="0.25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x14ac:dyDescent="0.25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x14ac:dyDescent="0.25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x14ac:dyDescent="0.25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x14ac:dyDescent="0.25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x14ac:dyDescent="0.25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x14ac:dyDescent="0.25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x14ac:dyDescent="0.25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x14ac:dyDescent="0.25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x14ac:dyDescent="0.25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x14ac:dyDescent="0.25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x14ac:dyDescent="0.25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x14ac:dyDescent="0.25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x14ac:dyDescent="0.25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x14ac:dyDescent="0.25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x14ac:dyDescent="0.25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x14ac:dyDescent="0.25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x14ac:dyDescent="0.25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x14ac:dyDescent="0.25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Normal="10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Normal="100" workbookViewId="0">
      <selection activeCell="A5" sqref="A5:B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topLeftCell="A2" zoomScaleNormal="100" workbookViewId="0">
      <selection activeCell="A5" sqref="A5:F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dimension ref="A1:K46"/>
  <sheetViews>
    <sheetView topLeftCell="A12" workbookViewId="0">
      <selection activeCell="R24" sqref="R24"/>
    </sheetView>
  </sheetViews>
  <sheetFormatPr defaultRowHeight="15" x14ac:dyDescent="0.25"/>
  <cols>
    <col min="1" max="1" width="15" customWidth="1"/>
    <col min="7" max="7" width="14.42578125" customWidth="1"/>
    <col min="8" max="8" width="12" bestFit="1" customWidth="1"/>
  </cols>
  <sheetData>
    <row r="1" spans="1:11" x14ac:dyDescent="0.25">
      <c r="B1" t="s">
        <v>306</v>
      </c>
      <c r="D1" t="s">
        <v>307</v>
      </c>
      <c r="H1" t="s">
        <v>306</v>
      </c>
      <c r="J1" t="s">
        <v>307</v>
      </c>
    </row>
    <row r="2" spans="1:11" ht="15.75" thickBot="1" x14ac:dyDescent="0.3">
      <c r="A2" t="s">
        <v>303</v>
      </c>
      <c r="B2" t="s">
        <v>304</v>
      </c>
      <c r="C2" t="s">
        <v>305</v>
      </c>
      <c r="D2" t="s">
        <v>308</v>
      </c>
      <c r="E2" t="s">
        <v>305</v>
      </c>
      <c r="G2" t="s">
        <v>309</v>
      </c>
      <c r="H2" t="s">
        <v>304</v>
      </c>
      <c r="I2" t="s">
        <v>305</v>
      </c>
      <c r="J2" t="s">
        <v>308</v>
      </c>
      <c r="K2" t="s">
        <v>305</v>
      </c>
    </row>
    <row r="3" spans="1:11" ht="16.5" thickBot="1" x14ac:dyDescent="0.3">
      <c r="A3" t="s">
        <v>22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3">
      <c r="A4" t="s">
        <v>23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3">
      <c r="A5" t="s">
        <v>24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3">
      <c r="A6" t="s">
        <v>25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3">
      <c r="A7" t="s">
        <v>26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3">
      <c r="A8" t="s">
        <v>27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3">
      <c r="A9" t="s">
        <v>28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3">
      <c r="A10" t="s">
        <v>29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3">
      <c r="A11" t="s">
        <v>30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3">
      <c r="A12" t="s">
        <v>31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3">
      <c r="A13" t="s">
        <v>32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3">
      <c r="A14" t="s">
        <v>33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3">
      <c r="A15" t="s">
        <v>34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3">
      <c r="A16" t="s">
        <v>35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3">
      <c r="A17" t="s">
        <v>36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3">
      <c r="A18" t="s">
        <v>37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3">
      <c r="A19" t="s">
        <v>38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3" si="2">C19*$G19</f>
        <v>3.0109714896853056E-3</v>
      </c>
      <c r="J19">
        <f t="shared" ref="J19:J23" si="3">D19*$G19</f>
        <v>4.4112481461244246E-3</v>
      </c>
      <c r="K19">
        <f t="shared" ref="K19:K23" si="4">E19*$G19</f>
        <v>2.4376672745373535E-3</v>
      </c>
    </row>
    <row r="20" spans="1:11" ht="16.5" thickBot="1" x14ac:dyDescent="0.3">
      <c r="A20" t="s">
        <v>39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3">
      <c r="A21" t="s">
        <v>40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3">
      <c r="A22" t="s">
        <v>41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5.75" x14ac:dyDescent="0.25">
      <c r="A23" t="s">
        <v>42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x14ac:dyDescent="0.25">
      <c r="A24" t="s">
        <v>309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x14ac:dyDescent="0.25">
      <c r="A25" t="s">
        <v>310</v>
      </c>
      <c r="B25">
        <f>D24/B24</f>
        <v>1.5127899143967316</v>
      </c>
      <c r="C25">
        <f>E24/C24</f>
        <v>1.4522649584936103</v>
      </c>
      <c r="G25" t="s">
        <v>310</v>
      </c>
      <c r="H25">
        <f>J24/H24</f>
        <v>1.4915525954941096</v>
      </c>
      <c r="I25">
        <f>K24/I24</f>
        <v>1.4702762843357431</v>
      </c>
    </row>
    <row r="26" spans="1:11" x14ac:dyDescent="0.25">
      <c r="C26" s="6"/>
      <c r="D26" s="6"/>
      <c r="E26" s="6"/>
      <c r="F26" s="6"/>
    </row>
    <row r="27" spans="1:11" x14ac:dyDescent="0.25">
      <c r="C27" s="6"/>
      <c r="D27" s="6"/>
      <c r="E27" s="6"/>
      <c r="F27" s="6"/>
      <c r="H27" t="s">
        <v>311</v>
      </c>
    </row>
    <row r="28" spans="1:11" x14ac:dyDescent="0.25">
      <c r="C28" s="6"/>
      <c r="D28" s="6"/>
      <c r="E28" s="6"/>
      <c r="F28" s="6"/>
      <c r="H28" t="s">
        <v>312</v>
      </c>
    </row>
    <row r="29" spans="1:11" x14ac:dyDescent="0.25">
      <c r="C29" s="6"/>
      <c r="D29" s="6"/>
      <c r="E29" s="6"/>
      <c r="F29" s="6"/>
      <c r="H29" t="s">
        <v>313</v>
      </c>
    </row>
    <row r="30" spans="1:11" x14ac:dyDescent="0.25">
      <c r="C30" s="6"/>
      <c r="D30" s="6"/>
      <c r="E30" s="6"/>
      <c r="F30" s="6"/>
    </row>
    <row r="31" spans="1:11" x14ac:dyDescent="0.25">
      <c r="C31" s="6"/>
      <c r="D31" s="6"/>
      <c r="E31" s="6"/>
      <c r="F31" s="6"/>
      <c r="H31" t="s">
        <v>317</v>
      </c>
    </row>
    <row r="32" spans="1:11" x14ac:dyDescent="0.25">
      <c r="C32" s="6"/>
      <c r="D32" s="6"/>
      <c r="E32" s="6"/>
      <c r="F32" s="6"/>
      <c r="H32" t="s">
        <v>318</v>
      </c>
    </row>
    <row r="33" spans="3:10" x14ac:dyDescent="0.25">
      <c r="C33" s="6"/>
      <c r="D33" s="6"/>
      <c r="E33" s="6"/>
      <c r="F33" s="6"/>
      <c r="H33" t="s">
        <v>314</v>
      </c>
      <c r="J33" t="s">
        <v>315</v>
      </c>
    </row>
    <row r="34" spans="3:10" x14ac:dyDescent="0.25">
      <c r="C34" s="6"/>
      <c r="D34" s="6"/>
      <c r="E34" s="6"/>
      <c r="F34" s="6"/>
    </row>
    <row r="35" spans="3:10" x14ac:dyDescent="0.25">
      <c r="C35" s="6"/>
      <c r="D35" s="6"/>
      <c r="E35" s="6"/>
      <c r="F35" s="6"/>
      <c r="H35" t="s">
        <v>316</v>
      </c>
    </row>
    <row r="36" spans="3:10" x14ac:dyDescent="0.25">
      <c r="C36" s="6"/>
      <c r="D36" s="6"/>
      <c r="E36" s="6"/>
      <c r="F36" s="6"/>
    </row>
    <row r="37" spans="3:10" x14ac:dyDescent="0.25">
      <c r="C37" s="6"/>
      <c r="D37" s="6"/>
      <c r="E37" s="6"/>
      <c r="F37" s="6"/>
    </row>
    <row r="38" spans="3:10" x14ac:dyDescent="0.25">
      <c r="C38" s="6"/>
      <c r="D38" s="6"/>
      <c r="E38" s="6"/>
      <c r="F38" s="6"/>
    </row>
    <row r="39" spans="3:10" x14ac:dyDescent="0.25">
      <c r="C39" s="6"/>
      <c r="D39" s="6"/>
      <c r="E39" s="6"/>
      <c r="F39" s="6"/>
    </row>
    <row r="40" spans="3:10" x14ac:dyDescent="0.25">
      <c r="C40" s="6"/>
      <c r="D40" s="6"/>
      <c r="E40" s="6"/>
      <c r="F40" s="6"/>
    </row>
    <row r="41" spans="3:10" x14ac:dyDescent="0.25">
      <c r="C41" s="6"/>
      <c r="D41" s="6"/>
      <c r="E41" s="6"/>
      <c r="F41" s="6"/>
    </row>
    <row r="42" spans="3:10" x14ac:dyDescent="0.25">
      <c r="C42" s="6"/>
      <c r="D42" s="6"/>
      <c r="E42" s="6"/>
      <c r="F42" s="6"/>
    </row>
    <row r="43" spans="3:10" x14ac:dyDescent="0.25">
      <c r="C43" s="6"/>
      <c r="D43" s="6"/>
      <c r="E43" s="6"/>
      <c r="F43" s="6"/>
    </row>
    <row r="44" spans="3:10" x14ac:dyDescent="0.25">
      <c r="C44" s="6"/>
      <c r="D44" s="6"/>
      <c r="E44" s="6"/>
      <c r="F44" s="6"/>
    </row>
    <row r="45" spans="3:10" x14ac:dyDescent="0.25">
      <c r="C45" s="6"/>
      <c r="D45" s="6"/>
      <c r="E45" s="6"/>
      <c r="F45" s="6"/>
    </row>
    <row r="46" spans="3:10" x14ac:dyDescent="0.25">
      <c r="C46" s="6"/>
      <c r="D46" s="6"/>
      <c r="E46" s="6"/>
      <c r="F4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:F19"/>
  <sheetViews>
    <sheetView workbookViewId="0">
      <selection activeCell="L20" sqref="L20"/>
    </sheetView>
  </sheetViews>
  <sheetFormatPr defaultRowHeight="15" x14ac:dyDescent="0.25"/>
  <sheetData>
    <row r="1" spans="1:6" x14ac:dyDescent="0.25">
      <c r="A1" t="s">
        <v>194</v>
      </c>
      <c r="B1" t="s">
        <v>202</v>
      </c>
      <c r="C1" t="s">
        <v>203</v>
      </c>
      <c r="D1" t="s">
        <v>292</v>
      </c>
      <c r="F1" t="s">
        <v>293</v>
      </c>
    </row>
    <row r="2" spans="1:6" x14ac:dyDescent="0.25">
      <c r="A2" t="s">
        <v>22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25">
      <c r="A3" t="s">
        <v>23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25">
      <c r="A4" t="s">
        <v>24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25">
      <c r="A5" t="s">
        <v>25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25">
      <c r="A6" t="s">
        <v>26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25">
      <c r="A7" t="s">
        <v>27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25">
      <c r="A8" t="s">
        <v>28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25">
      <c r="A9" t="s">
        <v>29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25">
      <c r="A10" t="s">
        <v>30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25">
      <c r="A11" t="s">
        <v>31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25">
      <c r="A12" t="s">
        <v>32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25">
      <c r="A13" t="s">
        <v>33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25">
      <c r="A14" t="s">
        <v>34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25">
      <c r="A15" t="s">
        <v>35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25">
      <c r="A16" t="s">
        <v>36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25">
      <c r="A17" t="s">
        <v>37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25">
      <c r="A18" t="s">
        <v>38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25">
      <c r="A19" t="s">
        <v>39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dimension ref="A1:H5"/>
  <sheetViews>
    <sheetView workbookViewId="0">
      <selection activeCell="G11" sqref="G11"/>
    </sheetView>
  </sheetViews>
  <sheetFormatPr defaultRowHeight="15" x14ac:dyDescent="0.25"/>
  <sheetData>
    <row r="1" spans="1:8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3" spans="1:8" x14ac:dyDescent="0.25">
      <c r="A3" t="s">
        <v>294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25">
      <c r="A4" t="s">
        <v>295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25">
      <c r="F5">
        <f>F4/F3</f>
        <v>1.4212075827909385</v>
      </c>
      <c r="G5">
        <f>G4/G3</f>
        <v>1.2388613808690505</v>
      </c>
      <c r="H5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FINAL ACM ratio</vt:lpstr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ASMR</vt:lpstr>
      <vt:lpstr>baseline period MRR</vt:lpstr>
      <vt:lpstr>total for all ages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2025-04-30T12:33:13Z</dcterms:modified>
</cp:coreProperties>
</file>