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2D6D83D3-B2AF-463A-8A3F-BDEFCDA019E4}" xr6:coauthVersionLast="47" xr6:coauthVersionMax="47" xr10:uidLastSave="{00000000-0000-0000-0000-000000000000}"/>
  <bookViews>
    <workbookView xWindow="3630" yWindow="1965" windowWidth="22755" windowHeight="13860" xr2:uid="{9EE634CF-6E59-49B5-9852-F93E8D19BEDD}"/>
  </bookViews>
  <sheets>
    <sheet name="DEATH matched cohort" sheetId="2" r:id="rId1"/>
    <sheet name="Size matched cohort" sheetId="1" r:id="rId2"/>
    <sheet name="UNDER 80 co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H36" i="2"/>
  <c r="M41" i="3"/>
  <c r="M35" i="3"/>
  <c r="L35" i="3"/>
  <c r="L28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M27" i="3"/>
  <c r="L27" i="3"/>
  <c r="M26" i="3"/>
  <c r="L26" i="3"/>
  <c r="M18" i="3"/>
  <c r="L18" i="3"/>
  <c r="I36" i="3"/>
  <c r="H36" i="3"/>
  <c r="E35" i="3"/>
  <c r="C35" i="3"/>
  <c r="B35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H31" i="1"/>
  <c r="G31" i="1"/>
  <c r="G26" i="1"/>
  <c r="H26" i="1"/>
  <c r="G27" i="1"/>
  <c r="H27" i="1"/>
  <c r="G28" i="1"/>
  <c r="H28" i="1"/>
  <c r="G29" i="1"/>
  <c r="H29" i="1"/>
  <c r="G30" i="1"/>
  <c r="H30" i="1"/>
  <c r="C36" i="1"/>
  <c r="B36" i="1"/>
  <c r="M32" i="2"/>
  <c r="C35" i="2"/>
  <c r="B35" i="2"/>
  <c r="E35" i="2" s="1"/>
  <c r="M25" i="2"/>
  <c r="L25" i="2"/>
  <c r="M24" i="2"/>
  <c r="L24" i="2"/>
  <c r="M23" i="2"/>
  <c r="L23" i="2"/>
  <c r="M22" i="2"/>
  <c r="L22" i="2"/>
  <c r="M21" i="2"/>
  <c r="L21" i="2"/>
  <c r="M20" i="2"/>
  <c r="L20" i="2"/>
  <c r="L26" i="2" s="1"/>
  <c r="M19" i="2"/>
  <c r="M26" i="2" s="1"/>
  <c r="L19" i="2"/>
  <c r="H36" i="1"/>
  <c r="H25" i="1"/>
  <c r="H24" i="1"/>
  <c r="H23" i="1"/>
  <c r="H22" i="1"/>
  <c r="H21" i="1"/>
  <c r="H20" i="1"/>
  <c r="H19" i="1"/>
  <c r="G25" i="1"/>
  <c r="G24" i="1"/>
  <c r="G23" i="1"/>
  <c r="G22" i="1"/>
  <c r="G21" i="1"/>
  <c r="G20" i="1"/>
  <c r="G19" i="1"/>
</calcChain>
</file>

<file path=xl/sharedStrings.xml><?xml version="1.0" encoding="utf-8"?>
<sst xmlns="http://schemas.openxmlformats.org/spreadsheetml/2006/main" count="229" uniqueCount="69">
  <si>
    <t>birth year</t>
  </si>
  <si>
    <t># vaxxed before 202124</t>
  </si>
  <si>
    <t># unvaxxed or vaxxed after 202124</t>
  </si>
  <si>
    <t>% vaxxed before 202124</t>
  </si>
  <si>
    <t>"-"</t>
  </si>
  <si>
    <t>"1860-1864"</t>
  </si>
  <si>
    <t>"1865-1869"</t>
  </si>
  <si>
    <t>"1870-1874"</t>
  </si>
  <si>
    <t>"1875-1879"</t>
  </si>
  <si>
    <t>"1880-1884"</t>
  </si>
  <si>
    <t>"1890-1894"</t>
  </si>
  <si>
    <t>"1895-1899"</t>
  </si>
  <si>
    <t>"1900-1904"</t>
  </si>
  <si>
    <t>"1905-1909"</t>
  </si>
  <si>
    <t>"1910-1914"</t>
  </si>
  <si>
    <t>"1915-1919"</t>
  </si>
  <si>
    <t>"1920-1924"</t>
  </si>
  <si>
    <t>"1925-1929"</t>
  </si>
  <si>
    <t>"1930-1934"</t>
  </si>
  <si>
    <t>"1935-1939"</t>
  </si>
  <si>
    <t>"1940-1944"</t>
  </si>
  <si>
    <t>"1945-1949"</t>
  </si>
  <si>
    <t>"1950-1954"</t>
  </si>
  <si>
    <t>"1955-1959"</t>
  </si>
  <si>
    <t>"1960-1964"</t>
  </si>
  <si>
    <t>"1965-1969"</t>
  </si>
  <si>
    <t>"1970-1974"</t>
  </si>
  <si>
    <t>"1975-1979"</t>
  </si>
  <si>
    <t>"1980-1984"</t>
  </si>
  <si>
    <t>"1985-1989"</t>
  </si>
  <si>
    <t>"1990-1994"</t>
  </si>
  <si>
    <t>"1995-1999"</t>
  </si>
  <si>
    <t>"2000-2004"</t>
  </si>
  <si>
    <t>"2005-2009"</t>
  </si>
  <si>
    <t>"2010-2014"</t>
  </si>
  <si>
    <t>"2015-2019"</t>
  </si>
  <si>
    <t>"2020-2024"</t>
  </si>
  <si>
    <t>sum</t>
  </si>
  <si>
    <t># vaxxed before and alive 202124</t>
  </si>
  <si>
    <t># unvaxxed and alive 202124</t>
  </si>
  <si>
    <t>% vaxxed alive 202124</t>
  </si>
  <si>
    <t>UNKNOWN</t>
  </si>
  <si>
    <t>These columns are everyone, dead or alive</t>
  </si>
  <si>
    <t>frailty matched cohort</t>
  </si>
  <si>
    <t>Age</t>
  </si>
  <si>
    <t>v age</t>
  </si>
  <si>
    <t>u age</t>
  </si>
  <si>
    <t>average age of the two cohorts</t>
  </si>
  <si>
    <t>vaxxed age</t>
  </si>
  <si>
    <t>uvaxxed age</t>
  </si>
  <si>
    <t>Frailty ratio</t>
  </si>
  <si>
    <t>the unvaxxed younger were a smaller group</t>
  </si>
  <si>
    <t xml:space="preserve">but 1.8X more likely to die  so that equalized </t>
  </si>
  <si>
    <t>the death counts per week</t>
  </si>
  <si>
    <t>So the unvaxxed were only 1.8X more frail, not &gt;3x more frail.</t>
  </si>
  <si>
    <t>The vaxxed cohort were all 50% or more vaxxed at the time</t>
  </si>
  <si>
    <t>so that's not an excuse</t>
  </si>
  <si>
    <t>Nor is the unvaxxed got vaxxed more recently since vax protects</t>
  </si>
  <si>
    <t>against death for a long time (is what they say)</t>
  </si>
  <si>
    <t>and besides many of the vaxxed got the boosters!</t>
  </si>
  <si>
    <t xml:space="preserve">with our "more frailty matched" cohorts, </t>
  </si>
  <si>
    <t>total size</t>
  </si>
  <si>
    <t>But this just added people who weren't going to die</t>
  </si>
  <si>
    <t>to equalize the sizes. The more fair match is when the unvaxxed only had 1.8 higher frailty</t>
  </si>
  <si>
    <t>average</t>
  </si>
  <si>
    <t>unvaxxed</t>
  </si>
  <si>
    <t xml:space="preserve">The cohort sizes matched to equalize the effective frailty and deaths per week match as well. </t>
  </si>
  <si>
    <t>Ages 15 to 75 creates a matched size cohort which means the effective frailty of the groups are equal: same deaths/week and same cohort sizes but average age lower in the unvaxxed.</t>
  </si>
  <si>
    <t>Under 80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</si>
</sst>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3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1276350</xdr:colOff>
      <xdr:row>37</xdr:row>
      <xdr:rowOff>85725</xdr:rowOff>
    </xdr:from>
    <xdr:to>
      <xdr:col>10</xdr:col>
      <xdr:colOff>371475</xdr:colOff>
      <xdr:row>47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B7AE89-A1BA-8915-DB82-6D1A99A2FB6B}"/>
            </a:ext>
          </a:extLst>
        </xdr:cNvPr>
        <xdr:cNvSpPr txBox="1"/>
      </xdr:nvSpPr>
      <xdr:spPr>
        <a:xfrm>
          <a:off x="6991350" y="7134225"/>
          <a:ext cx="440055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born in 1945 -1979</a:t>
          </a:r>
          <a:r>
            <a:rPr lang="en-US" sz="1100" baseline="0"/>
            <a:t> </a:t>
          </a:r>
          <a:r>
            <a:rPr lang="en-US" sz="1100" b="0" baseline="0"/>
            <a:t>(</a:t>
          </a:r>
          <a:r>
            <a:rPr lang="en-US" sz="1100" b="1" baseline="0"/>
            <a:t>ages 40 to 75</a:t>
          </a:r>
          <a:r>
            <a:rPr lang="en-US" sz="1100" baseline="0"/>
            <a:t>) is actually the BEST evidence of lack of benefit bec ause the death counts match up during no COVID and COVID, but the frailty is still 1.8 hgiher for the unvaccinated</a:t>
          </a:r>
        </a:p>
        <a:p>
          <a:endParaRPr lang="en-US" sz="1100" baseline="0"/>
        </a:p>
        <a:p>
          <a:r>
            <a:rPr lang="en-US" sz="1100" baseline="0"/>
            <a:t>We can add more younger people to get the cohort sizes to match up, but it simply dilutes the VERY POWERFUL SIGNAL </a:t>
          </a:r>
          <a:r>
            <a:rPr lang="en-US" sz="1100" b="1" baseline="0"/>
            <a:t>that even with a 1.8x frailty difference, the vaxxed couldn't break away from the unvaxxed during COVID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also, you can see everyone in the vaxxed group is at least 50% vaxxed so nobody can claim the unvaxxed did the same because everyone got vaxxed. With &gt;50%, it means it's impossible for the unvaxxed to later be 100% vaxxed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</xdr:row>
      <xdr:rowOff>133350</xdr:rowOff>
    </xdr:from>
    <xdr:to>
      <xdr:col>17</xdr:col>
      <xdr:colOff>361950</xdr:colOff>
      <xdr:row>12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0E60DA-2C14-F79F-F4D0-8EA36CEA4EB6}"/>
            </a:ext>
          </a:extLst>
        </xdr:cNvPr>
        <xdr:cNvSpPr txBox="1"/>
      </xdr:nvSpPr>
      <xdr:spPr>
        <a:xfrm>
          <a:off x="8162925" y="323850"/>
          <a:ext cx="5153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MATCHED cohort matches cohort sizes. </a:t>
          </a:r>
        </a:p>
        <a:p>
          <a:endParaRPr lang="en-US" sz="1100"/>
        </a:p>
        <a:p>
          <a:r>
            <a:rPr lang="en-US" sz="1100"/>
            <a:t>But this is huge overkill because we just add young people which adds population without</a:t>
          </a:r>
          <a:r>
            <a:rPr lang="en-US" sz="1100" baseline="0"/>
            <a:t> impacting mortality.</a:t>
          </a:r>
        </a:p>
        <a:p>
          <a:endParaRPr lang="en-US" sz="1100" baseline="0"/>
        </a:p>
        <a:p>
          <a:r>
            <a:rPr lang="en-US" sz="1100" baseline="0"/>
            <a:t>Better to use the DEATH MATCHED cohort with the 1.8x higher frailty for the unvaccinated.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38</xdr:row>
      <xdr:rowOff>47625</xdr:rowOff>
    </xdr:from>
    <xdr:to>
      <xdr:col>8</xdr:col>
      <xdr:colOff>1333500</xdr:colOff>
      <xdr:row>46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BB641-D3C2-58FB-0897-9A865E8227B4}"/>
            </a:ext>
          </a:extLst>
        </xdr:cNvPr>
        <xdr:cNvSpPr txBox="1"/>
      </xdr:nvSpPr>
      <xdr:spPr>
        <a:xfrm>
          <a:off x="4000500" y="7286625"/>
          <a:ext cx="512445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was the initial discovery: the under 80</a:t>
          </a:r>
          <a:r>
            <a:rPr lang="en-US" sz="1100" baseline="0"/>
            <a:t> cohort. But this cohort is YOUNGER and 26% LESS frail, so it could be attacked as "cheating".</a:t>
          </a:r>
        </a:p>
        <a:p>
          <a:endParaRPr lang="en-US" sz="1100" baseline="0"/>
        </a:p>
        <a:p>
          <a:r>
            <a:rPr lang="en-US" sz="1100" baseline="0"/>
            <a:t>The DEATH matched cohort is only slightly younger, but 1.8X more frail, so that cohort cannot be attacked as "cheating."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2082-2FE5-43E6-BD44-FFAC07E42B4D}">
  <dimension ref="A1:O42"/>
  <sheetViews>
    <sheetView tabSelected="1" topLeftCell="A14" workbookViewId="0">
      <selection activeCell="E39" sqref="E39"/>
    </sheetView>
  </sheetViews>
  <sheetFormatPr defaultColWidth="11.42578125" defaultRowHeight="15" x14ac:dyDescent="0.25"/>
  <cols>
    <col min="7" max="7" width="17.140625" customWidth="1"/>
    <col min="8" max="8" width="31.140625" customWidth="1"/>
    <col min="9" max="9" width="25.28515625" customWidth="1"/>
    <col min="10" max="10" width="2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2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2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2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2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2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2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2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2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2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2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2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2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2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2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2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2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2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</row>
    <row r="19" spans="1:15" x14ac:dyDescent="0.2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2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2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2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>
        <v>60</v>
      </c>
      <c r="L22">
        <f t="shared" si="0"/>
        <v>25746660</v>
      </c>
      <c r="M22">
        <f t="shared" si="0"/>
        <v>13890960</v>
      </c>
    </row>
    <row r="23" spans="1:15" x14ac:dyDescent="0.2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2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>
        <v>50</v>
      </c>
      <c r="L24">
        <f t="shared" si="0"/>
        <v>24955150</v>
      </c>
      <c r="M24">
        <f t="shared" si="0"/>
        <v>18392900</v>
      </c>
    </row>
    <row r="25" spans="1:15" x14ac:dyDescent="0.2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2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L26">
        <f>SUM(L19:L25)/SUM(H19:H25)</f>
        <v>59.928256857468043</v>
      </c>
      <c r="M26">
        <f>SUM(M19:M25)/SUM(I19:I25)</f>
        <v>55.540557477812442</v>
      </c>
      <c r="O26" t="s">
        <v>47</v>
      </c>
    </row>
    <row r="27" spans="1:15" x14ac:dyDescent="0.2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</row>
    <row r="28" spans="1:15" x14ac:dyDescent="0.2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L28" t="s">
        <v>60</v>
      </c>
    </row>
    <row r="29" spans="1:15" x14ac:dyDescent="0.2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L29" t="s">
        <v>48</v>
      </c>
      <c r="M29">
        <v>60</v>
      </c>
    </row>
    <row r="30" spans="1:15" x14ac:dyDescent="0.2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L30" t="s">
        <v>49</v>
      </c>
      <c r="M30">
        <v>56</v>
      </c>
    </row>
    <row r="31" spans="1:15" x14ac:dyDescent="0.2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</row>
    <row r="32" spans="1:15" x14ac:dyDescent="0.2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L32" t="s">
        <v>50</v>
      </c>
      <c r="M32">
        <f>H36/I36</f>
        <v>1.8695747599762487</v>
      </c>
      <c r="O32" t="s">
        <v>51</v>
      </c>
    </row>
    <row r="33" spans="1:15" x14ac:dyDescent="0.2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O33" t="s">
        <v>52</v>
      </c>
    </row>
    <row r="34" spans="1:15" x14ac:dyDescent="0.2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O34" t="s">
        <v>53</v>
      </c>
    </row>
    <row r="35" spans="1:15" x14ac:dyDescent="0.2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O35" t="s">
        <v>54</v>
      </c>
    </row>
    <row r="36" spans="1:15" x14ac:dyDescent="0.25">
      <c r="G36" s="4" t="s">
        <v>43</v>
      </c>
      <c r="H36" s="6">
        <f>SUM(H19:H25)</f>
        <v>3296552</v>
      </c>
      <c r="I36" s="6">
        <f>SUM(I19:I25)</f>
        <v>1763263</v>
      </c>
    </row>
    <row r="37" spans="1:15" x14ac:dyDescent="0.25">
      <c r="A37" t="s">
        <v>42</v>
      </c>
      <c r="O37" t="s">
        <v>55</v>
      </c>
    </row>
    <row r="38" spans="1:15" x14ac:dyDescent="0.25">
      <c r="O38" t="s">
        <v>56</v>
      </c>
    </row>
    <row r="40" spans="1:15" x14ac:dyDescent="0.25">
      <c r="O40" t="s">
        <v>57</v>
      </c>
    </row>
    <row r="41" spans="1:15" x14ac:dyDescent="0.25">
      <c r="O41" t="s">
        <v>58</v>
      </c>
    </row>
    <row r="42" spans="1:15" x14ac:dyDescent="0.25">
      <c r="O42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4653-989D-418B-86D4-7C783D94EB52}">
  <dimension ref="A1:J42"/>
  <sheetViews>
    <sheetView workbookViewId="0">
      <selection activeCell="G31" sqref="G31:H31"/>
    </sheetView>
  </sheetViews>
  <sheetFormatPr defaultColWidth="11.42578125" defaultRowHeight="15" x14ac:dyDescent="0.25"/>
  <cols>
    <col min="1" max="1" width="11.42578125" customWidth="1"/>
  </cols>
  <sheetData>
    <row r="1" spans="1:8" x14ac:dyDescent="0.25">
      <c r="A1" s="2" t="s">
        <v>0</v>
      </c>
      <c r="B1" s="2" t="s">
        <v>38</v>
      </c>
      <c r="C1" s="2" t="s">
        <v>39</v>
      </c>
      <c r="D1" s="3" t="s">
        <v>40</v>
      </c>
      <c r="F1" s="2" t="s">
        <v>44</v>
      </c>
      <c r="G1" s="2" t="s">
        <v>45</v>
      </c>
      <c r="H1" s="2" t="s">
        <v>46</v>
      </c>
    </row>
    <row r="2" spans="1:8" x14ac:dyDescent="0.25">
      <c r="A2" s="4" t="s">
        <v>41</v>
      </c>
      <c r="B2" s="4">
        <v>1</v>
      </c>
      <c r="C2" s="4">
        <v>1587047</v>
      </c>
      <c r="D2" s="5">
        <v>0</v>
      </c>
    </row>
    <row r="3" spans="1:8" x14ac:dyDescent="0.25">
      <c r="A3" s="4" t="s">
        <v>5</v>
      </c>
      <c r="B3" s="4">
        <v>0</v>
      </c>
      <c r="C3" s="4">
        <v>1</v>
      </c>
      <c r="D3" s="5">
        <v>0</v>
      </c>
    </row>
    <row r="4" spans="1:8" x14ac:dyDescent="0.25">
      <c r="A4" s="4" t="s">
        <v>6</v>
      </c>
      <c r="B4" s="4">
        <v>0</v>
      </c>
      <c r="C4" s="4">
        <v>2</v>
      </c>
      <c r="D4" s="5">
        <v>0</v>
      </c>
    </row>
    <row r="5" spans="1:8" x14ac:dyDescent="0.25">
      <c r="A5" s="4" t="s">
        <v>7</v>
      </c>
      <c r="B5" s="4">
        <v>0</v>
      </c>
      <c r="C5" s="4">
        <v>1</v>
      </c>
      <c r="D5" s="5">
        <v>0</v>
      </c>
    </row>
    <row r="6" spans="1:8" x14ac:dyDescent="0.25">
      <c r="A6" s="4" t="s">
        <v>8</v>
      </c>
      <c r="B6" s="4">
        <v>0</v>
      </c>
      <c r="C6" s="4">
        <v>2</v>
      </c>
      <c r="D6" s="5">
        <v>0</v>
      </c>
    </row>
    <row r="7" spans="1:8" x14ac:dyDescent="0.25">
      <c r="A7" s="4" t="s">
        <v>9</v>
      </c>
      <c r="B7" s="4">
        <v>0</v>
      </c>
      <c r="C7" s="4">
        <v>2</v>
      </c>
      <c r="D7" s="5">
        <v>0</v>
      </c>
    </row>
    <row r="8" spans="1:8" x14ac:dyDescent="0.25">
      <c r="A8" s="4" t="s">
        <v>10</v>
      </c>
      <c r="B8" s="4">
        <v>0</v>
      </c>
      <c r="C8" s="4">
        <v>1</v>
      </c>
      <c r="D8" s="5">
        <v>0</v>
      </c>
    </row>
    <row r="9" spans="1:8" x14ac:dyDescent="0.25">
      <c r="A9" s="4" t="s">
        <v>11</v>
      </c>
      <c r="B9" s="4">
        <v>0</v>
      </c>
      <c r="C9" s="4">
        <v>1</v>
      </c>
      <c r="D9" s="5">
        <v>0</v>
      </c>
    </row>
    <row r="10" spans="1:8" x14ac:dyDescent="0.25">
      <c r="A10" s="4" t="s">
        <v>12</v>
      </c>
      <c r="B10" s="4">
        <v>0</v>
      </c>
      <c r="C10" s="4">
        <v>69</v>
      </c>
      <c r="D10" s="5">
        <v>0</v>
      </c>
    </row>
    <row r="11" spans="1:8" x14ac:dyDescent="0.25">
      <c r="A11" s="4" t="s">
        <v>13</v>
      </c>
      <c r="B11" s="4">
        <v>0</v>
      </c>
      <c r="C11" s="4">
        <v>45</v>
      </c>
      <c r="D11" s="5">
        <v>0</v>
      </c>
    </row>
    <row r="12" spans="1:8" x14ac:dyDescent="0.25">
      <c r="A12" s="4" t="s">
        <v>14</v>
      </c>
      <c r="B12" s="4">
        <v>5</v>
      </c>
      <c r="C12" s="4">
        <v>61</v>
      </c>
      <c r="D12" s="5">
        <v>7.58</v>
      </c>
    </row>
    <row r="13" spans="1:8" x14ac:dyDescent="0.25">
      <c r="A13" s="4" t="s">
        <v>15</v>
      </c>
      <c r="B13" s="4">
        <v>125</v>
      </c>
      <c r="C13" s="4">
        <v>109</v>
      </c>
      <c r="D13" s="5">
        <v>53.42</v>
      </c>
    </row>
    <row r="14" spans="1:8" x14ac:dyDescent="0.25">
      <c r="A14" s="4" t="s">
        <v>16</v>
      </c>
      <c r="B14" s="4">
        <v>3444</v>
      </c>
      <c r="C14" s="4">
        <v>1913</v>
      </c>
      <c r="D14" s="5">
        <v>64.290000000000006</v>
      </c>
    </row>
    <row r="15" spans="1:8" x14ac:dyDescent="0.25">
      <c r="A15" s="4" t="s">
        <v>17</v>
      </c>
      <c r="B15" s="4">
        <v>24725</v>
      </c>
      <c r="C15" s="4">
        <v>9554</v>
      </c>
      <c r="D15" s="5">
        <v>72.13</v>
      </c>
    </row>
    <row r="16" spans="1:8" x14ac:dyDescent="0.25">
      <c r="A16" s="4" t="s">
        <v>18</v>
      </c>
      <c r="B16" s="4">
        <v>87167</v>
      </c>
      <c r="C16" s="4">
        <v>23787</v>
      </c>
      <c r="D16" s="5">
        <v>78.56</v>
      </c>
    </row>
    <row r="17" spans="1:10" x14ac:dyDescent="0.25">
      <c r="A17" s="4" t="s">
        <v>19</v>
      </c>
      <c r="B17" s="4">
        <v>168031</v>
      </c>
      <c r="C17" s="4">
        <v>36415</v>
      </c>
      <c r="D17" s="5">
        <v>82.19</v>
      </c>
    </row>
    <row r="18" spans="1:10" x14ac:dyDescent="0.25">
      <c r="A18" s="4" t="s">
        <v>20</v>
      </c>
      <c r="B18" s="4">
        <v>311522</v>
      </c>
      <c r="C18" s="4">
        <v>66443</v>
      </c>
      <c r="D18" s="5">
        <v>82.42</v>
      </c>
      <c r="G18" t="s">
        <v>48</v>
      </c>
      <c r="H18" t="s">
        <v>65</v>
      </c>
    </row>
    <row r="19" spans="1:10" x14ac:dyDescent="0.25">
      <c r="A19" s="4" t="s">
        <v>21</v>
      </c>
      <c r="B19" s="2">
        <v>468255</v>
      </c>
      <c r="C19" s="2">
        <v>107393</v>
      </c>
      <c r="D19" s="5">
        <v>81.34</v>
      </c>
      <c r="F19">
        <v>75</v>
      </c>
      <c r="G19">
        <f t="shared" ref="G19:H25" si="0">B19*$F19</f>
        <v>35119125</v>
      </c>
      <c r="H19">
        <f t="shared" si="0"/>
        <v>8054475</v>
      </c>
    </row>
    <row r="20" spans="1:10" x14ac:dyDescent="0.25">
      <c r="A20" s="4" t="s">
        <v>22</v>
      </c>
      <c r="B20" s="2">
        <v>510007</v>
      </c>
      <c r="C20" s="2">
        <v>148249</v>
      </c>
      <c r="D20" s="5">
        <v>77.48</v>
      </c>
      <c r="F20">
        <v>70</v>
      </c>
      <c r="G20">
        <f t="shared" si="0"/>
        <v>35700490</v>
      </c>
      <c r="H20">
        <f t="shared" si="0"/>
        <v>10377430</v>
      </c>
    </row>
    <row r="21" spans="1:10" x14ac:dyDescent="0.25">
      <c r="A21" s="4" t="s">
        <v>23</v>
      </c>
      <c r="B21" s="2">
        <v>460392</v>
      </c>
      <c r="C21" s="2">
        <v>179099</v>
      </c>
      <c r="D21" s="5">
        <v>71.989999999999995</v>
      </c>
      <c r="F21">
        <v>65</v>
      </c>
      <c r="G21">
        <f t="shared" si="0"/>
        <v>29925480</v>
      </c>
      <c r="H21">
        <f t="shared" si="0"/>
        <v>11641435</v>
      </c>
    </row>
    <row r="22" spans="1:10" x14ac:dyDescent="0.25">
      <c r="A22" s="4" t="s">
        <v>24</v>
      </c>
      <c r="B22" s="2">
        <v>429111</v>
      </c>
      <c r="C22" s="2">
        <v>231516</v>
      </c>
      <c r="D22" s="5">
        <v>64.959999999999994</v>
      </c>
      <c r="F22">
        <v>60</v>
      </c>
      <c r="G22">
        <f t="shared" si="0"/>
        <v>25746660</v>
      </c>
      <c r="H22">
        <f t="shared" si="0"/>
        <v>13890960</v>
      </c>
    </row>
    <row r="23" spans="1:10" x14ac:dyDescent="0.25">
      <c r="A23" s="4" t="s">
        <v>25</v>
      </c>
      <c r="B23" s="2">
        <v>427393</v>
      </c>
      <c r="C23" s="2">
        <v>276375</v>
      </c>
      <c r="D23" s="5">
        <v>60.73</v>
      </c>
      <c r="F23">
        <v>55</v>
      </c>
      <c r="G23">
        <f t="shared" si="0"/>
        <v>23506615</v>
      </c>
      <c r="H23">
        <f t="shared" si="0"/>
        <v>15200625</v>
      </c>
    </row>
    <row r="24" spans="1:10" x14ac:dyDescent="0.25">
      <c r="A24" s="4" t="s">
        <v>26</v>
      </c>
      <c r="B24" s="2">
        <v>499103</v>
      </c>
      <c r="C24" s="2">
        <v>367858</v>
      </c>
      <c r="D24" s="5">
        <v>57.57</v>
      </c>
      <c r="F24">
        <v>50</v>
      </c>
      <c r="G24">
        <f t="shared" si="0"/>
        <v>24955150</v>
      </c>
      <c r="H24">
        <f t="shared" si="0"/>
        <v>18392900</v>
      </c>
    </row>
    <row r="25" spans="1:10" x14ac:dyDescent="0.25">
      <c r="A25" s="4" t="s">
        <v>27</v>
      </c>
      <c r="B25" s="2">
        <v>502291</v>
      </c>
      <c r="C25" s="2">
        <v>452773</v>
      </c>
      <c r="D25" s="5">
        <v>52.59</v>
      </c>
      <c r="F25">
        <v>45</v>
      </c>
      <c r="G25">
        <f t="shared" si="0"/>
        <v>22603095</v>
      </c>
      <c r="H25">
        <f t="shared" si="0"/>
        <v>20374785</v>
      </c>
    </row>
    <row r="26" spans="1:10" x14ac:dyDescent="0.25">
      <c r="A26" s="4" t="s">
        <v>28</v>
      </c>
      <c r="B26" s="2">
        <v>327008</v>
      </c>
      <c r="C26" s="2">
        <v>454225</v>
      </c>
      <c r="D26" s="5">
        <v>41.86</v>
      </c>
      <c r="F26">
        <v>40</v>
      </c>
      <c r="G26">
        <f t="shared" ref="G26:G30" si="1">B26*$F26</f>
        <v>13080320</v>
      </c>
      <c r="H26">
        <f t="shared" ref="H26:H30" si="2">C26*$F26</f>
        <v>18169000</v>
      </c>
      <c r="J26" t="s">
        <v>47</v>
      </c>
    </row>
    <row r="27" spans="1:10" x14ac:dyDescent="0.25">
      <c r="A27" s="4" t="s">
        <v>29</v>
      </c>
      <c r="B27" s="2">
        <v>234873</v>
      </c>
      <c r="C27" s="2">
        <v>504202</v>
      </c>
      <c r="D27" s="5">
        <v>31.78</v>
      </c>
      <c r="F27">
        <v>35</v>
      </c>
      <c r="G27">
        <f t="shared" si="1"/>
        <v>8220555</v>
      </c>
      <c r="H27">
        <f t="shared" si="2"/>
        <v>17647070</v>
      </c>
    </row>
    <row r="28" spans="1:10" x14ac:dyDescent="0.25">
      <c r="A28" s="4" t="s">
        <v>30</v>
      </c>
      <c r="B28" s="2">
        <v>143897</v>
      </c>
      <c r="C28" s="2">
        <v>549655</v>
      </c>
      <c r="D28" s="5">
        <v>20.75</v>
      </c>
      <c r="F28">
        <v>30</v>
      </c>
      <c r="G28">
        <f t="shared" si="1"/>
        <v>4316910</v>
      </c>
      <c r="H28">
        <f t="shared" si="2"/>
        <v>16489650</v>
      </c>
    </row>
    <row r="29" spans="1:10" x14ac:dyDescent="0.25">
      <c r="A29" s="4" t="s">
        <v>31</v>
      </c>
      <c r="B29" s="2">
        <v>86234</v>
      </c>
      <c r="C29" s="2">
        <v>439416</v>
      </c>
      <c r="D29" s="5">
        <v>16.41</v>
      </c>
      <c r="F29">
        <v>25</v>
      </c>
      <c r="G29">
        <f t="shared" si="1"/>
        <v>2155850</v>
      </c>
      <c r="H29">
        <f t="shared" si="2"/>
        <v>10985400</v>
      </c>
    </row>
    <row r="30" spans="1:10" x14ac:dyDescent="0.25">
      <c r="A30" s="4" t="s">
        <v>32</v>
      </c>
      <c r="B30" s="2">
        <v>50483</v>
      </c>
      <c r="C30" s="2">
        <v>460916</v>
      </c>
      <c r="D30" s="5">
        <v>9.8699999999999992</v>
      </c>
      <c r="F30">
        <v>20</v>
      </c>
      <c r="G30">
        <f t="shared" si="1"/>
        <v>1009660</v>
      </c>
      <c r="H30">
        <f t="shared" si="2"/>
        <v>9218320</v>
      </c>
    </row>
    <row r="31" spans="1:10" x14ac:dyDescent="0.25">
      <c r="A31" s="4" t="s">
        <v>33</v>
      </c>
      <c r="B31" s="4">
        <v>2403</v>
      </c>
      <c r="C31" s="4">
        <v>585256</v>
      </c>
      <c r="D31" s="5">
        <v>0.41</v>
      </c>
      <c r="F31" t="s">
        <v>64</v>
      </c>
      <c r="G31">
        <f>SUM(G19:G30)/SUM(B19:B30)</f>
        <v>54.684063747041286</v>
      </c>
      <c r="H31">
        <f>SUM(H19:H30)/SUM(C19:C30)</f>
        <v>40.85696231994951</v>
      </c>
    </row>
    <row r="32" spans="1:10" x14ac:dyDescent="0.25">
      <c r="A32" s="4" t="s">
        <v>34</v>
      </c>
      <c r="B32" s="4">
        <v>2</v>
      </c>
      <c r="C32" s="4">
        <v>560032</v>
      </c>
      <c r="D32" s="5">
        <v>0</v>
      </c>
    </row>
    <row r="33" spans="1:8" x14ac:dyDescent="0.25">
      <c r="A33" s="4" t="s">
        <v>35</v>
      </c>
      <c r="B33" s="4">
        <v>3</v>
      </c>
      <c r="C33" s="4">
        <v>472328</v>
      </c>
      <c r="D33" s="5">
        <v>0</v>
      </c>
    </row>
    <row r="34" spans="1:8" x14ac:dyDescent="0.25">
      <c r="A34" s="4" t="s">
        <v>36</v>
      </c>
      <c r="B34" s="4">
        <v>7</v>
      </c>
      <c r="C34" s="4">
        <v>163581</v>
      </c>
      <c r="D34" s="5">
        <v>0</v>
      </c>
    </row>
    <row r="36" spans="1:8" x14ac:dyDescent="0.25">
      <c r="A36" s="7" t="s">
        <v>61</v>
      </c>
      <c r="B36" s="6">
        <f>SUM(B19:B30)</f>
        <v>4139047</v>
      </c>
      <c r="C36" s="6">
        <f>SUM(C19:C30)</f>
        <v>4171677</v>
      </c>
      <c r="G36" t="s">
        <v>50</v>
      </c>
      <c r="H36">
        <f>B36/C36</f>
        <v>0.99217820555138858</v>
      </c>
    </row>
    <row r="38" spans="1:8" x14ac:dyDescent="0.25">
      <c r="A38" s="7" t="s">
        <v>66</v>
      </c>
    </row>
    <row r="39" spans="1:8" x14ac:dyDescent="0.25">
      <c r="A39" t="s">
        <v>62</v>
      </c>
    </row>
    <row r="40" spans="1:8" x14ac:dyDescent="0.25">
      <c r="A40" s="7" t="s">
        <v>63</v>
      </c>
    </row>
    <row r="42" spans="1:8" x14ac:dyDescent="0.25">
      <c r="A42" s="7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E18B-62CE-45A2-967F-CC757CFCF5B2}">
  <dimension ref="A1:O41"/>
  <sheetViews>
    <sheetView topLeftCell="A13" workbookViewId="0">
      <selection activeCell="M41" sqref="M41"/>
    </sheetView>
  </sheetViews>
  <sheetFormatPr defaultColWidth="11.42578125" defaultRowHeight="15" x14ac:dyDescent="0.25"/>
  <cols>
    <col min="7" max="7" width="17.140625" customWidth="1"/>
    <col min="8" max="8" width="31.140625" customWidth="1"/>
    <col min="9" max="9" width="25.28515625" customWidth="1"/>
    <col min="10" max="10" width="2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s="2" t="s">
        <v>0</v>
      </c>
      <c r="H1" s="2" t="s">
        <v>38</v>
      </c>
      <c r="I1" s="2" t="s">
        <v>39</v>
      </c>
      <c r="J1" s="3" t="s">
        <v>40</v>
      </c>
      <c r="K1" s="2" t="s">
        <v>44</v>
      </c>
      <c r="L1" s="2" t="s">
        <v>45</v>
      </c>
      <c r="M1" s="2" t="s">
        <v>46</v>
      </c>
    </row>
    <row r="2" spans="1:13" x14ac:dyDescent="0.25">
      <c r="A2" t="s">
        <v>4</v>
      </c>
      <c r="B2">
        <v>1</v>
      </c>
      <c r="C2">
        <v>1630991</v>
      </c>
      <c r="D2" s="1">
        <v>0</v>
      </c>
      <c r="G2" s="4" t="s">
        <v>41</v>
      </c>
      <c r="H2" s="4">
        <v>1</v>
      </c>
      <c r="I2" s="4">
        <v>1587047</v>
      </c>
      <c r="J2" s="5">
        <v>0</v>
      </c>
    </row>
    <row r="3" spans="1:13" x14ac:dyDescent="0.25">
      <c r="A3" t="s">
        <v>5</v>
      </c>
      <c r="B3">
        <v>0</v>
      </c>
      <c r="C3">
        <v>1</v>
      </c>
      <c r="D3" s="1">
        <v>0</v>
      </c>
      <c r="G3" s="4" t="s">
        <v>5</v>
      </c>
      <c r="H3" s="4">
        <v>0</v>
      </c>
      <c r="I3" s="4">
        <v>1</v>
      </c>
      <c r="J3" s="5">
        <v>0</v>
      </c>
    </row>
    <row r="4" spans="1:13" x14ac:dyDescent="0.25">
      <c r="A4" t="s">
        <v>6</v>
      </c>
      <c r="B4">
        <v>0</v>
      </c>
      <c r="C4">
        <v>2</v>
      </c>
      <c r="D4" s="1">
        <v>0</v>
      </c>
      <c r="G4" s="4" t="s">
        <v>6</v>
      </c>
      <c r="H4" s="4">
        <v>0</v>
      </c>
      <c r="I4" s="4">
        <v>2</v>
      </c>
      <c r="J4" s="5">
        <v>0</v>
      </c>
    </row>
    <row r="5" spans="1:13" x14ac:dyDescent="0.25">
      <c r="A5" t="s">
        <v>7</v>
      </c>
      <c r="B5">
        <v>0</v>
      </c>
      <c r="C5">
        <v>1</v>
      </c>
      <c r="D5" s="1">
        <v>0</v>
      </c>
      <c r="G5" s="4" t="s">
        <v>7</v>
      </c>
      <c r="H5" s="4">
        <v>0</v>
      </c>
      <c r="I5" s="4">
        <v>1</v>
      </c>
      <c r="J5" s="5">
        <v>0</v>
      </c>
    </row>
    <row r="6" spans="1:13" x14ac:dyDescent="0.25">
      <c r="A6" t="s">
        <v>8</v>
      </c>
      <c r="B6">
        <v>0</v>
      </c>
      <c r="C6">
        <v>2</v>
      </c>
      <c r="D6" s="1">
        <v>0</v>
      </c>
      <c r="G6" s="4" t="s">
        <v>8</v>
      </c>
      <c r="H6" s="4">
        <v>0</v>
      </c>
      <c r="I6" s="4">
        <v>2</v>
      </c>
      <c r="J6" s="5">
        <v>0</v>
      </c>
    </row>
    <row r="7" spans="1:13" x14ac:dyDescent="0.25">
      <c r="A7" t="s">
        <v>9</v>
      </c>
      <c r="B7">
        <v>0</v>
      </c>
      <c r="C7">
        <v>2</v>
      </c>
      <c r="D7" s="1">
        <v>0</v>
      </c>
      <c r="G7" s="4" t="s">
        <v>9</v>
      </c>
      <c r="H7" s="4">
        <v>0</v>
      </c>
      <c r="I7" s="4">
        <v>2</v>
      </c>
      <c r="J7" s="5">
        <v>0</v>
      </c>
    </row>
    <row r="8" spans="1:13" x14ac:dyDescent="0.25">
      <c r="A8" t="s">
        <v>10</v>
      </c>
      <c r="B8">
        <v>0</v>
      </c>
      <c r="C8">
        <v>1</v>
      </c>
      <c r="D8" s="1">
        <v>0</v>
      </c>
      <c r="G8" s="4" t="s">
        <v>10</v>
      </c>
      <c r="H8" s="4">
        <v>0</v>
      </c>
      <c r="I8" s="4">
        <v>1</v>
      </c>
      <c r="J8" s="5">
        <v>0</v>
      </c>
    </row>
    <row r="9" spans="1:13" x14ac:dyDescent="0.25">
      <c r="A9" t="s">
        <v>11</v>
      </c>
      <c r="B9">
        <v>0</v>
      </c>
      <c r="C9">
        <v>1</v>
      </c>
      <c r="D9" s="1">
        <v>0</v>
      </c>
      <c r="G9" s="4" t="s">
        <v>11</v>
      </c>
      <c r="H9" s="4">
        <v>0</v>
      </c>
      <c r="I9" s="4">
        <v>1</v>
      </c>
      <c r="J9" s="5">
        <v>0</v>
      </c>
    </row>
    <row r="10" spans="1:13" x14ac:dyDescent="0.25">
      <c r="A10" t="s">
        <v>12</v>
      </c>
      <c r="B10">
        <v>0</v>
      </c>
      <c r="C10">
        <v>69</v>
      </c>
      <c r="D10" s="1">
        <v>0</v>
      </c>
      <c r="G10" s="4" t="s">
        <v>12</v>
      </c>
      <c r="H10" s="4">
        <v>0</v>
      </c>
      <c r="I10" s="4">
        <v>69</v>
      </c>
      <c r="J10" s="5">
        <v>0</v>
      </c>
    </row>
    <row r="11" spans="1:13" x14ac:dyDescent="0.25">
      <c r="A11" t="s">
        <v>13</v>
      </c>
      <c r="B11">
        <v>0</v>
      </c>
      <c r="C11">
        <v>45</v>
      </c>
      <c r="D11" s="1">
        <v>0</v>
      </c>
      <c r="G11" s="4" t="s">
        <v>13</v>
      </c>
      <c r="H11" s="4">
        <v>0</v>
      </c>
      <c r="I11" s="4">
        <v>45</v>
      </c>
      <c r="J11" s="5">
        <v>0</v>
      </c>
    </row>
    <row r="12" spans="1:13" x14ac:dyDescent="0.25">
      <c r="A12" t="s">
        <v>14</v>
      </c>
      <c r="B12">
        <v>5</v>
      </c>
      <c r="C12">
        <v>64</v>
      </c>
      <c r="D12" s="1">
        <v>7.2499999999999995E-2</v>
      </c>
      <c r="G12" s="4" t="s">
        <v>14</v>
      </c>
      <c r="H12" s="4">
        <v>5</v>
      </c>
      <c r="I12" s="4">
        <v>61</v>
      </c>
      <c r="J12" s="5">
        <v>7.58</v>
      </c>
    </row>
    <row r="13" spans="1:13" x14ac:dyDescent="0.25">
      <c r="A13" t="s">
        <v>15</v>
      </c>
      <c r="B13">
        <v>138</v>
      </c>
      <c r="C13">
        <v>237</v>
      </c>
      <c r="D13" s="1">
        <v>0.36799999999999999</v>
      </c>
      <c r="G13" s="4" t="s">
        <v>15</v>
      </c>
      <c r="H13" s="4">
        <v>125</v>
      </c>
      <c r="I13" s="4">
        <v>109</v>
      </c>
      <c r="J13" s="5">
        <v>53.42</v>
      </c>
    </row>
    <row r="14" spans="1:13" x14ac:dyDescent="0.25">
      <c r="A14" t="s">
        <v>16</v>
      </c>
      <c r="B14">
        <v>3790</v>
      </c>
      <c r="C14">
        <v>4299</v>
      </c>
      <c r="D14" s="1">
        <v>0.46850000000000003</v>
      </c>
      <c r="G14" s="4" t="s">
        <v>16</v>
      </c>
      <c r="H14" s="4">
        <v>3444</v>
      </c>
      <c r="I14" s="4">
        <v>1913</v>
      </c>
      <c r="J14" s="5">
        <v>64.290000000000006</v>
      </c>
    </row>
    <row r="15" spans="1:13" x14ac:dyDescent="0.25">
      <c r="A15" t="s">
        <v>17</v>
      </c>
      <c r="B15">
        <v>26281</v>
      </c>
      <c r="C15">
        <v>19445</v>
      </c>
      <c r="D15" s="1">
        <v>0.57469999999999999</v>
      </c>
      <c r="G15" s="4" t="s">
        <v>17</v>
      </c>
      <c r="H15" s="4">
        <v>24725</v>
      </c>
      <c r="I15" s="4">
        <v>9554</v>
      </c>
      <c r="J15" s="5">
        <v>72.13</v>
      </c>
    </row>
    <row r="16" spans="1:13" x14ac:dyDescent="0.25">
      <c r="A16" t="s">
        <v>18</v>
      </c>
      <c r="B16">
        <v>90158</v>
      </c>
      <c r="C16">
        <v>42254</v>
      </c>
      <c r="D16" s="1">
        <v>0.68089999999999995</v>
      </c>
      <c r="G16" s="4" t="s">
        <v>18</v>
      </c>
      <c r="H16" s="4">
        <v>87167</v>
      </c>
      <c r="I16" s="4">
        <v>23787</v>
      </c>
      <c r="J16" s="5">
        <v>78.56</v>
      </c>
    </row>
    <row r="17" spans="1:15" x14ac:dyDescent="0.25">
      <c r="A17" t="s">
        <v>19</v>
      </c>
      <c r="B17">
        <v>170943</v>
      </c>
      <c r="C17">
        <v>55132</v>
      </c>
      <c r="D17" s="1">
        <v>0.75609999999999999</v>
      </c>
      <c r="G17" s="4" t="s">
        <v>19</v>
      </c>
      <c r="H17" s="4">
        <v>168031</v>
      </c>
      <c r="I17" s="4">
        <v>36415</v>
      </c>
      <c r="J17" s="5">
        <v>82.19</v>
      </c>
    </row>
    <row r="18" spans="1:15" x14ac:dyDescent="0.25">
      <c r="A18" t="s">
        <v>20</v>
      </c>
      <c r="B18">
        <v>313882</v>
      </c>
      <c r="C18">
        <v>87230</v>
      </c>
      <c r="D18" s="1">
        <v>0.78249999999999997</v>
      </c>
      <c r="G18" s="4" t="s">
        <v>20</v>
      </c>
      <c r="H18" s="4">
        <v>311522</v>
      </c>
      <c r="I18" s="4">
        <v>66443</v>
      </c>
      <c r="J18" s="5">
        <v>82.42</v>
      </c>
      <c r="K18" s="4">
        <v>80</v>
      </c>
      <c r="L18">
        <f>H18*$K18</f>
        <v>24921760</v>
      </c>
      <c r="M18">
        <f>I18*$K18</f>
        <v>5315440</v>
      </c>
    </row>
    <row r="19" spans="1:15" x14ac:dyDescent="0.25">
      <c r="A19" t="s">
        <v>21</v>
      </c>
      <c r="B19">
        <v>469962</v>
      </c>
      <c r="C19">
        <v>126817</v>
      </c>
      <c r="D19" s="1">
        <v>0.78749999999999998</v>
      </c>
      <c r="G19" s="4" t="s">
        <v>21</v>
      </c>
      <c r="H19" s="2">
        <v>468255</v>
      </c>
      <c r="I19" s="2">
        <v>107393</v>
      </c>
      <c r="J19" s="5">
        <v>81.34</v>
      </c>
      <c r="K19">
        <v>75</v>
      </c>
      <c r="L19">
        <f>H19*$K19</f>
        <v>35119125</v>
      </c>
      <c r="M19">
        <f>I19*$K19</f>
        <v>8054475</v>
      </c>
    </row>
    <row r="20" spans="1:15" x14ac:dyDescent="0.25">
      <c r="A20" t="s">
        <v>22</v>
      </c>
      <c r="B20">
        <v>510846</v>
      </c>
      <c r="C20">
        <v>162030</v>
      </c>
      <c r="D20" s="1">
        <v>0.75919999999999999</v>
      </c>
      <c r="G20" s="4" t="s">
        <v>22</v>
      </c>
      <c r="H20" s="2">
        <v>510007</v>
      </c>
      <c r="I20" s="2">
        <v>148249</v>
      </c>
      <c r="J20" s="5">
        <v>77.48</v>
      </c>
      <c r="K20" s="4">
        <v>70</v>
      </c>
      <c r="L20">
        <f t="shared" ref="L20:M25" si="0">H20*$K20</f>
        <v>35700490</v>
      </c>
      <c r="M20">
        <f t="shared" si="0"/>
        <v>10377430</v>
      </c>
    </row>
    <row r="21" spans="1:15" x14ac:dyDescent="0.25">
      <c r="A21" t="s">
        <v>23</v>
      </c>
      <c r="B21">
        <v>460809</v>
      </c>
      <c r="C21">
        <v>187427</v>
      </c>
      <c r="D21" s="1">
        <v>0.71089999999999998</v>
      </c>
      <c r="G21" s="4" t="s">
        <v>23</v>
      </c>
      <c r="H21" s="2">
        <v>460392</v>
      </c>
      <c r="I21" s="2">
        <v>179099</v>
      </c>
      <c r="J21" s="5">
        <v>71.989999999999995</v>
      </c>
      <c r="K21">
        <v>65</v>
      </c>
      <c r="L21">
        <f t="shared" si="0"/>
        <v>29925480</v>
      </c>
      <c r="M21">
        <f t="shared" si="0"/>
        <v>11641435</v>
      </c>
    </row>
    <row r="22" spans="1:15" x14ac:dyDescent="0.25">
      <c r="A22" t="s">
        <v>24</v>
      </c>
      <c r="B22">
        <v>429313</v>
      </c>
      <c r="C22">
        <v>236341</v>
      </c>
      <c r="D22" s="1">
        <v>0.64490000000000003</v>
      </c>
      <c r="G22" s="4" t="s">
        <v>24</v>
      </c>
      <c r="H22" s="2">
        <v>429111</v>
      </c>
      <c r="I22" s="2">
        <v>231516</v>
      </c>
      <c r="J22" s="5">
        <v>64.959999999999994</v>
      </c>
      <c r="K22" s="4">
        <v>60</v>
      </c>
      <c r="L22">
        <f t="shared" si="0"/>
        <v>25746660</v>
      </c>
      <c r="M22">
        <f t="shared" si="0"/>
        <v>13890960</v>
      </c>
    </row>
    <row r="23" spans="1:15" x14ac:dyDescent="0.25">
      <c r="A23" t="s">
        <v>25</v>
      </c>
      <c r="B23">
        <v>427513</v>
      </c>
      <c r="C23">
        <v>279312</v>
      </c>
      <c r="D23" s="1">
        <v>0.6048</v>
      </c>
      <c r="G23" s="4" t="s">
        <v>25</v>
      </c>
      <c r="H23" s="2">
        <v>427393</v>
      </c>
      <c r="I23" s="2">
        <v>276375</v>
      </c>
      <c r="J23" s="5">
        <v>60.73</v>
      </c>
      <c r="K23">
        <v>55</v>
      </c>
      <c r="L23">
        <f t="shared" si="0"/>
        <v>23506615</v>
      </c>
      <c r="M23">
        <f t="shared" si="0"/>
        <v>15200625</v>
      </c>
    </row>
    <row r="24" spans="1:15" x14ac:dyDescent="0.25">
      <c r="A24" t="s">
        <v>26</v>
      </c>
      <c r="B24">
        <v>499200</v>
      </c>
      <c r="C24">
        <v>369950</v>
      </c>
      <c r="D24" s="1">
        <v>0.57440000000000002</v>
      </c>
      <c r="G24" s="4" t="s">
        <v>26</v>
      </c>
      <c r="H24" s="2">
        <v>499103</v>
      </c>
      <c r="I24" s="2">
        <v>367858</v>
      </c>
      <c r="J24" s="5">
        <v>57.57</v>
      </c>
      <c r="K24" s="4">
        <v>50</v>
      </c>
      <c r="L24">
        <f t="shared" si="0"/>
        <v>24955150</v>
      </c>
      <c r="M24">
        <f t="shared" si="0"/>
        <v>18392900</v>
      </c>
    </row>
    <row r="25" spans="1:15" x14ac:dyDescent="0.25">
      <c r="A25" t="s">
        <v>27</v>
      </c>
      <c r="B25">
        <v>502342</v>
      </c>
      <c r="C25">
        <v>454188</v>
      </c>
      <c r="D25" s="1">
        <v>0.5252</v>
      </c>
      <c r="G25" s="4" t="s">
        <v>27</v>
      </c>
      <c r="H25" s="2">
        <v>502291</v>
      </c>
      <c r="I25" s="2">
        <v>452773</v>
      </c>
      <c r="J25" s="5">
        <v>52.59</v>
      </c>
      <c r="K25">
        <v>45</v>
      </c>
      <c r="L25">
        <f t="shared" si="0"/>
        <v>22603095</v>
      </c>
      <c r="M25">
        <f t="shared" si="0"/>
        <v>20374785</v>
      </c>
    </row>
    <row r="26" spans="1:15" x14ac:dyDescent="0.25">
      <c r="A26" t="s">
        <v>28</v>
      </c>
      <c r="B26">
        <v>327032</v>
      </c>
      <c r="C26">
        <v>454956</v>
      </c>
      <c r="D26" s="1">
        <v>0.41820000000000002</v>
      </c>
      <c r="G26" s="4" t="s">
        <v>28</v>
      </c>
      <c r="H26" s="4">
        <v>327008</v>
      </c>
      <c r="I26" s="4">
        <v>454225</v>
      </c>
      <c r="J26" s="5">
        <v>41.86</v>
      </c>
      <c r="K26" s="4">
        <v>40</v>
      </c>
      <c r="L26">
        <f t="shared" ref="L26:L34" si="1">H26*$K26</f>
        <v>13080320</v>
      </c>
      <c r="M26">
        <f t="shared" ref="M26:M34" si="2">I26*$K26</f>
        <v>18169000</v>
      </c>
      <c r="O26" t="s">
        <v>47</v>
      </c>
    </row>
    <row r="27" spans="1:15" x14ac:dyDescent="0.25">
      <c r="A27" t="s">
        <v>29</v>
      </c>
      <c r="B27">
        <v>234891</v>
      </c>
      <c r="C27">
        <v>504667</v>
      </c>
      <c r="D27" s="1">
        <v>0.31759999999999999</v>
      </c>
      <c r="G27" s="4" t="s">
        <v>29</v>
      </c>
      <c r="H27" s="4">
        <v>234873</v>
      </c>
      <c r="I27" s="4">
        <v>504202</v>
      </c>
      <c r="J27" s="5">
        <v>31.78</v>
      </c>
      <c r="K27">
        <v>35</v>
      </c>
      <c r="L27">
        <f t="shared" si="1"/>
        <v>8220555</v>
      </c>
      <c r="M27">
        <f t="shared" si="2"/>
        <v>17647070</v>
      </c>
    </row>
    <row r="28" spans="1:15" x14ac:dyDescent="0.25">
      <c r="A28" t="s">
        <v>30</v>
      </c>
      <c r="B28">
        <v>143900</v>
      </c>
      <c r="C28">
        <v>549942</v>
      </c>
      <c r="D28" s="1">
        <v>0.2074</v>
      </c>
      <c r="G28" s="4" t="s">
        <v>30</v>
      </c>
      <c r="H28" s="4">
        <v>143897</v>
      </c>
      <c r="I28" s="4">
        <v>549655</v>
      </c>
      <c r="J28" s="5">
        <v>20.75</v>
      </c>
      <c r="K28" s="4">
        <v>30</v>
      </c>
      <c r="L28">
        <f>H28*$K28</f>
        <v>4316910</v>
      </c>
      <c r="M28">
        <f t="shared" si="2"/>
        <v>16489650</v>
      </c>
    </row>
    <row r="29" spans="1:15" x14ac:dyDescent="0.25">
      <c r="A29" t="s">
        <v>31</v>
      </c>
      <c r="B29">
        <v>86239</v>
      </c>
      <c r="C29">
        <v>439587</v>
      </c>
      <c r="D29" s="1">
        <v>0.16400000000000001</v>
      </c>
      <c r="G29" s="4" t="s">
        <v>31</v>
      </c>
      <c r="H29" s="4">
        <v>86234</v>
      </c>
      <c r="I29" s="4">
        <v>439416</v>
      </c>
      <c r="J29" s="5">
        <v>16.41</v>
      </c>
      <c r="K29">
        <v>25</v>
      </c>
      <c r="L29">
        <f t="shared" si="1"/>
        <v>2155850</v>
      </c>
      <c r="M29">
        <f t="shared" si="2"/>
        <v>10985400</v>
      </c>
    </row>
    <row r="30" spans="1:15" x14ac:dyDescent="0.25">
      <c r="A30" t="s">
        <v>32</v>
      </c>
      <c r="B30">
        <v>50484</v>
      </c>
      <c r="C30">
        <v>461026</v>
      </c>
      <c r="D30" s="1">
        <v>9.8699999999999996E-2</v>
      </c>
      <c r="G30" s="4" t="s">
        <v>32</v>
      </c>
      <c r="H30" s="4">
        <v>50483</v>
      </c>
      <c r="I30" s="4">
        <v>460916</v>
      </c>
      <c r="J30" s="5">
        <v>9.8699999999999992</v>
      </c>
      <c r="K30" s="4">
        <v>20</v>
      </c>
      <c r="L30">
        <f t="shared" si="1"/>
        <v>1009660</v>
      </c>
      <c r="M30">
        <f t="shared" si="2"/>
        <v>9218320</v>
      </c>
    </row>
    <row r="31" spans="1:15" x14ac:dyDescent="0.25">
      <c r="A31" t="s">
        <v>33</v>
      </c>
      <c r="B31">
        <v>2403</v>
      </c>
      <c r="C31">
        <v>585301</v>
      </c>
      <c r="D31" s="1">
        <v>4.1000000000000003E-3</v>
      </c>
      <c r="G31" s="4" t="s">
        <v>33</v>
      </c>
      <c r="H31" s="4">
        <v>2403</v>
      </c>
      <c r="I31" s="4">
        <v>585256</v>
      </c>
      <c r="J31" s="5">
        <v>0.41</v>
      </c>
      <c r="K31">
        <v>15</v>
      </c>
      <c r="L31">
        <f t="shared" si="1"/>
        <v>36045</v>
      </c>
      <c r="M31">
        <f t="shared" si="2"/>
        <v>8778840</v>
      </c>
    </row>
    <row r="32" spans="1:15" x14ac:dyDescent="0.25">
      <c r="A32" t="s">
        <v>34</v>
      </c>
      <c r="B32">
        <v>2</v>
      </c>
      <c r="C32">
        <v>560085</v>
      </c>
      <c r="D32" s="1">
        <v>0</v>
      </c>
      <c r="G32" s="4" t="s">
        <v>34</v>
      </c>
      <c r="H32" s="4">
        <v>2</v>
      </c>
      <c r="I32" s="4">
        <v>560032</v>
      </c>
      <c r="J32" s="5">
        <v>0</v>
      </c>
      <c r="K32" s="4">
        <v>10</v>
      </c>
      <c r="L32">
        <f t="shared" si="1"/>
        <v>20</v>
      </c>
      <c r="M32">
        <f t="shared" si="2"/>
        <v>5600320</v>
      </c>
    </row>
    <row r="33" spans="1:13" x14ac:dyDescent="0.25">
      <c r="A33" t="s">
        <v>35</v>
      </c>
      <c r="B33">
        <v>3</v>
      </c>
      <c r="C33">
        <v>472390</v>
      </c>
      <c r="D33" s="1">
        <v>0</v>
      </c>
      <c r="G33" s="4" t="s">
        <v>35</v>
      </c>
      <c r="H33" s="4">
        <v>3</v>
      </c>
      <c r="I33" s="4">
        <v>472328</v>
      </c>
      <c r="J33" s="5">
        <v>0</v>
      </c>
      <c r="K33">
        <v>5</v>
      </c>
      <c r="L33">
        <f t="shared" si="1"/>
        <v>15</v>
      </c>
      <c r="M33">
        <f t="shared" si="2"/>
        <v>2361640</v>
      </c>
    </row>
    <row r="34" spans="1:13" x14ac:dyDescent="0.25">
      <c r="A34" t="s">
        <v>36</v>
      </c>
      <c r="B34">
        <v>7</v>
      </c>
      <c r="C34">
        <v>163729</v>
      </c>
      <c r="D34" s="1">
        <v>0</v>
      </c>
      <c r="G34" s="4" t="s">
        <v>36</v>
      </c>
      <c r="H34" s="4">
        <v>7</v>
      </c>
      <c r="I34" s="4">
        <v>163581</v>
      </c>
      <c r="J34" s="5">
        <v>0</v>
      </c>
      <c r="K34" s="4">
        <v>0</v>
      </c>
      <c r="L34">
        <f t="shared" si="1"/>
        <v>0</v>
      </c>
      <c r="M34">
        <f t="shared" si="2"/>
        <v>0</v>
      </c>
    </row>
    <row r="35" spans="1:13" x14ac:dyDescent="0.25">
      <c r="A35" t="s">
        <v>37</v>
      </c>
      <c r="B35">
        <f>SUM(B2:B34)</f>
        <v>4750144</v>
      </c>
      <c r="C35">
        <f>SUM(C2:C34)</f>
        <v>7847524</v>
      </c>
      <c r="E35">
        <f>SUM(B35:C35)</f>
        <v>12597668</v>
      </c>
      <c r="L35">
        <f>SUM(L18:L34)/SUM(H18:H34)</f>
        <v>56.433562303390268</v>
      </c>
      <c r="M35">
        <f>SUM(M18:M34)/SUM(I18:I34)</f>
        <v>31.980088438605243</v>
      </c>
    </row>
    <row r="36" spans="1:13" x14ac:dyDescent="0.25">
      <c r="G36" s="4" t="s">
        <v>68</v>
      </c>
      <c r="H36" s="6">
        <f>SUM(H18:H34)</f>
        <v>4452984</v>
      </c>
      <c r="I36" s="6">
        <f>SUM(I18:I34)</f>
        <v>6019317</v>
      </c>
    </row>
    <row r="37" spans="1:13" x14ac:dyDescent="0.25">
      <c r="A37" t="s">
        <v>42</v>
      </c>
      <c r="L37" t="s">
        <v>60</v>
      </c>
    </row>
    <row r="38" spans="1:13" x14ac:dyDescent="0.25">
      <c r="L38" t="s">
        <v>48</v>
      </c>
      <c r="M38">
        <v>60</v>
      </c>
    </row>
    <row r="39" spans="1:13" x14ac:dyDescent="0.25">
      <c r="L39" t="s">
        <v>49</v>
      </c>
      <c r="M39">
        <v>56</v>
      </c>
    </row>
    <row r="41" spans="1:13" x14ac:dyDescent="0.25">
      <c r="L41" t="s">
        <v>50</v>
      </c>
      <c r="M41">
        <f>H36/I36</f>
        <v>0.7397822709785844</v>
      </c>
    </row>
  </sheetData>
  <pageMargins left="0.7" right="0.7" top="0.75" bottom="0.75" header="0.3" footer="0.3"/>
  <pageSetup paperSize="261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 matched cohort</vt:lpstr>
      <vt:lpstr>Size matched cohort</vt:lpstr>
      <vt:lpstr>UNDER 80 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2025-06-18T21:18:06Z</dcterms:created>
  <dcterms:modified xsi:type="dcterms:W3CDTF">2025-06-22T18:43:10Z</dcterms:modified>
</cp:coreProperties>
</file>