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stk\Documents\GitHub\KCOR\"/>
    </mc:Choice>
  </mc:AlternateContent>
  <xr:revisionPtr revIDLastSave="0" documentId="13_ncr:1_{E41AE986-4AA7-422F-B403-864A24D943D8}" xr6:coauthVersionLast="47" xr6:coauthVersionMax="47" xr10:uidLastSave="{00000000-0000-0000-0000-000000000000}"/>
  <bookViews>
    <workbookView xWindow="-110" yWindow="-110" windowWidth="38620" windowHeight="21100" xr2:uid="{46390E27-4C4A-404E-A2AD-A648134D3099}"/>
  </bookViews>
  <sheets>
    <sheet name="KCOR v3 sim perfect data" sheetId="1" r:id="rId1"/>
    <sheet name="Exponential example" sheetId="4" r:id="rId2"/>
    <sheet name="Linear example" sheetId="3" r:id="rId3"/>
    <sheet name="Why it works" sheetId="2"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6" i="1" l="1"/>
  <c r="J26" i="1"/>
  <c r="J25" i="1"/>
  <c r="J24" i="1"/>
  <c r="J23" i="1"/>
  <c r="J22" i="1"/>
  <c r="J21" i="1"/>
  <c r="J20" i="1"/>
  <c r="J19" i="1"/>
  <c r="J18" i="1"/>
  <c r="J17" i="1"/>
  <c r="J16" i="1"/>
  <c r="J15" i="1"/>
  <c r="J14" i="1"/>
  <c r="J13" i="1"/>
  <c r="J12" i="1"/>
  <c r="J11" i="1"/>
  <c r="J10" i="1"/>
  <c r="J9" i="1"/>
  <c r="J8" i="1"/>
  <c r="J7" i="1"/>
  <c r="I26" i="1"/>
  <c r="I25" i="1"/>
  <c r="I24" i="1"/>
  <c r="I23" i="1"/>
  <c r="I22" i="1"/>
  <c r="I21" i="1"/>
  <c r="I20" i="1"/>
  <c r="I19" i="1"/>
  <c r="I18" i="1"/>
  <c r="I17" i="1"/>
  <c r="I16" i="1"/>
  <c r="I15" i="1"/>
  <c r="I14" i="1"/>
  <c r="I13" i="1"/>
  <c r="I12" i="1"/>
  <c r="I11" i="1"/>
  <c r="I10" i="1"/>
  <c r="I9" i="1"/>
  <c r="H26" i="1"/>
  <c r="H25" i="1"/>
  <c r="H24" i="1"/>
  <c r="H23" i="1"/>
  <c r="H22" i="1"/>
  <c r="H21" i="1"/>
  <c r="H20" i="1"/>
  <c r="H19" i="1"/>
  <c r="H18" i="1"/>
  <c r="H17" i="1"/>
  <c r="H16" i="1"/>
  <c r="H15" i="1"/>
  <c r="H14" i="1"/>
  <c r="H13" i="1"/>
  <c r="H12" i="1"/>
  <c r="H11" i="1"/>
  <c r="H10" i="1"/>
  <c r="H9" i="1"/>
  <c r="H8" i="1"/>
  <c r="G26" i="1"/>
  <c r="F26" i="1"/>
  <c r="G9" i="1"/>
  <c r="G10" i="1" s="1"/>
  <c r="G11" i="1" s="1"/>
  <c r="G12" i="1" s="1"/>
  <c r="G13" i="1" s="1"/>
  <c r="G14" i="1" s="1"/>
  <c r="G15" i="1" s="1"/>
  <c r="G16" i="1" s="1"/>
  <c r="G17" i="1" s="1"/>
  <c r="G18" i="1" s="1"/>
  <c r="G19" i="1" s="1"/>
  <c r="G20" i="1" s="1"/>
  <c r="G21" i="1" s="1"/>
  <c r="G22" i="1" s="1"/>
  <c r="G23" i="1" s="1"/>
  <c r="G24" i="1" s="1"/>
  <c r="G25" i="1" s="1"/>
  <c r="F9" i="1"/>
  <c r="F10" i="1" s="1"/>
  <c r="F11" i="1" s="1"/>
  <c r="F12" i="1" s="1"/>
  <c r="F13" i="1" s="1"/>
  <c r="F14" i="1" s="1"/>
  <c r="F15" i="1" s="1"/>
  <c r="F16" i="1" s="1"/>
  <c r="F17" i="1" s="1"/>
  <c r="F18" i="1" s="1"/>
  <c r="F19" i="1" s="1"/>
  <c r="F20" i="1" s="1"/>
  <c r="F21" i="1" s="1"/>
  <c r="F22" i="1" s="1"/>
  <c r="F23" i="1" s="1"/>
  <c r="F24" i="1" s="1"/>
  <c r="F25" i="1" s="1"/>
  <c r="G8" i="1"/>
  <c r="G7" i="1"/>
  <c r="F8" i="1"/>
  <c r="C26" i="1"/>
  <c r="B26" i="1"/>
  <c r="D26" i="1" s="1"/>
  <c r="C25" i="1"/>
  <c r="B25" i="1"/>
  <c r="C24" i="1"/>
  <c r="B24" i="1"/>
  <c r="C23" i="1"/>
  <c r="B23" i="1"/>
  <c r="C22" i="1"/>
  <c r="B22" i="1"/>
  <c r="C21" i="1"/>
  <c r="B21" i="1"/>
  <c r="C20" i="1"/>
  <c r="B20" i="1"/>
  <c r="C19" i="1"/>
  <c r="B19" i="1"/>
  <c r="D19" i="1" s="1"/>
  <c r="C18" i="1"/>
  <c r="B18" i="1"/>
  <c r="D18" i="1" s="1"/>
  <c r="C17" i="1"/>
  <c r="D17" i="1" s="1"/>
  <c r="B17" i="1"/>
  <c r="C16" i="1"/>
  <c r="B16" i="1"/>
  <c r="C15" i="1"/>
  <c r="B15" i="1"/>
  <c r="C14" i="1"/>
  <c r="B14" i="1"/>
  <c r="C13" i="1"/>
  <c r="B13" i="1"/>
  <c r="D13" i="1" s="1"/>
  <c r="C12" i="1"/>
  <c r="B12" i="1"/>
  <c r="D11" i="1"/>
  <c r="C11" i="1"/>
  <c r="B11" i="1"/>
  <c r="C10" i="1"/>
  <c r="B10" i="1"/>
  <c r="C9" i="1"/>
  <c r="B9" i="1"/>
  <c r="C8" i="1"/>
  <c r="B8" i="1"/>
  <c r="C7" i="1"/>
  <c r="D7" i="1" s="1"/>
  <c r="B7" i="1"/>
  <c r="D21" i="1" l="1"/>
  <c r="D10" i="1"/>
  <c r="D8" i="1"/>
  <c r="D9" i="1"/>
  <c r="D20" i="1"/>
  <c r="D12" i="1"/>
  <c r="D22" i="1"/>
  <c r="D23" i="1"/>
  <c r="D24" i="1"/>
  <c r="D14" i="1"/>
  <c r="D25" i="1"/>
  <c r="D15" i="1"/>
  <c r="D16" i="1"/>
  <c r="C26" i="4" l="1"/>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D20" i="4"/>
  <c r="D8" i="4"/>
  <c r="C26" i="3"/>
  <c r="B26" i="3"/>
  <c r="C25" i="3"/>
  <c r="B25" i="3"/>
  <c r="D25" i="3" s="1"/>
  <c r="C24" i="3"/>
  <c r="D24" i="3" s="1"/>
  <c r="B24" i="3"/>
  <c r="C23" i="3"/>
  <c r="B23" i="3"/>
  <c r="C22" i="3"/>
  <c r="B22" i="3"/>
  <c r="C21" i="3"/>
  <c r="D21" i="3" s="1"/>
  <c r="B21" i="3"/>
  <c r="C20" i="3"/>
  <c r="B20" i="3"/>
  <c r="C19" i="3"/>
  <c r="B19" i="3"/>
  <c r="C18" i="3"/>
  <c r="B18" i="3"/>
  <c r="C17" i="3"/>
  <c r="B17" i="3"/>
  <c r="C16" i="3"/>
  <c r="B16" i="3"/>
  <c r="C15" i="3"/>
  <c r="B15" i="3"/>
  <c r="C14" i="3"/>
  <c r="B14" i="3"/>
  <c r="C13" i="3"/>
  <c r="B13" i="3"/>
  <c r="C12" i="3"/>
  <c r="D12" i="3" s="1"/>
  <c r="B12" i="3"/>
  <c r="C11" i="3"/>
  <c r="B11" i="3"/>
  <c r="C10" i="3"/>
  <c r="B10" i="3"/>
  <c r="C9" i="3"/>
  <c r="D9" i="3" s="1"/>
  <c r="B9" i="3"/>
  <c r="C8" i="3"/>
  <c r="B8" i="3"/>
  <c r="C7" i="3"/>
  <c r="B7" i="3"/>
  <c r="D11" i="3"/>
  <c r="D7" i="3"/>
  <c r="D23" i="3"/>
  <c r="F7" i="1"/>
  <c r="H7" i="1" s="1"/>
  <c r="D10" i="4" l="1"/>
  <c r="D14" i="3"/>
  <c r="D26" i="3"/>
  <c r="D13" i="3"/>
  <c r="D22" i="3"/>
  <c r="D16" i="3"/>
  <c r="D19" i="3"/>
  <c r="D8" i="3"/>
  <c r="D20" i="3"/>
  <c r="D17" i="3"/>
  <c r="D18" i="3"/>
  <c r="D15" i="3"/>
  <c r="D14" i="4"/>
  <c r="D15" i="4"/>
  <c r="D17" i="4"/>
  <c r="D16" i="4"/>
  <c r="D7" i="4"/>
  <c r="D19" i="4"/>
  <c r="D12" i="4"/>
  <c r="D24" i="4"/>
  <c r="D18" i="4"/>
  <c r="D21" i="4"/>
  <c r="D23" i="4"/>
  <c r="D9" i="4"/>
  <c r="D22" i="4"/>
  <c r="D11" i="4"/>
  <c r="D13" i="4"/>
  <c r="D25" i="4"/>
  <c r="D26" i="4"/>
  <c r="D10" i="3"/>
  <c r="I8" i="1"/>
</calcChain>
</file>

<file path=xl/sharedStrings.xml><?xml version="1.0" encoding="utf-8"?>
<sst xmlns="http://schemas.openxmlformats.org/spreadsheetml/2006/main" count="38" uniqueCount="22">
  <si>
    <t>cum deaths/week</t>
  </si>
  <si>
    <t xml:space="preserve">the simpler way. </t>
  </si>
  <si>
    <t>A</t>
  </si>
  <si>
    <t>B</t>
  </si>
  <si>
    <t>cum ratio</t>
  </si>
  <si>
    <t>adjacent cum ratio</t>
  </si>
  <si>
    <t xml:space="preserve">dervie the normalization factor from the </t>
  </si>
  <si>
    <t>cum ratio column using the final cum ratio</t>
  </si>
  <si>
    <t>value and the number of weeks.</t>
  </si>
  <si>
    <t>OK. Cum ratio could be climbing or falling so x will be negative or positive</t>
  </si>
  <si>
    <t>say 8 week baseline period. Use slope from week 4 vs week 8</t>
  </si>
  <si>
    <t>1. take the ln of the two points</t>
  </si>
  <si>
    <t>a</t>
  </si>
  <si>
    <t>b</t>
  </si>
  <si>
    <t>time</t>
  </si>
  <si>
    <t>Deaths/wk</t>
  </si>
  <si>
    <t>Ratio</t>
  </si>
  <si>
    <t>Deaths(t)=a*t+b</t>
  </si>
  <si>
    <t>Deaths(t)=b*exp(a*t)</t>
  </si>
  <si>
    <t>so useexp( ln(x)-ln(y)/4)</t>
  </si>
  <si>
    <t>ln(cum ratio)</t>
  </si>
  <si>
    <t>so divide by number of items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</si>
</sst>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Deaths/week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'KCOR v3 sim perfect data'!$D$4:$D$15</c:f>
              <c:numCache>
                <c:formatCode>General</c:formatCode>
                <c:ptCount val="12"/>
                <c:pt idx="2">
                  <c:v>0</c:v>
                </c:pt>
                <c:pt idx="3">
                  <c:v>6</c:v>
                </c:pt>
                <c:pt idx="4">
                  <c:v>5.892966194149805</c:v>
                </c:pt>
                <c:pt idx="5">
                  <c:v>5.7878417608987389</c:v>
                </c:pt>
                <c:pt idx="6">
                  <c:v>5.6845926390107886</c:v>
                </c:pt>
                <c:pt idx="7">
                  <c:v>5.5831853748672344</c:v>
                </c:pt>
                <c:pt idx="8">
                  <c:v>5.4835871116273687</c:v>
                </c:pt>
                <c:pt idx="9">
                  <c:v>5.3857655785826095</c:v>
                </c:pt>
                <c:pt idx="10">
                  <c:v>5.2896890807004961</c:v>
                </c:pt>
                <c:pt idx="11">
                  <c:v>5.1953264883552306</c:v>
                </c:pt>
              </c:numCache>
            </c:numRef>
          </c:val>
          <c:smooth val="0"/>
          <c:extLst>
            <c:ext xmlns:c16="http://schemas.microsoft.com/office/drawing/2014/chart" uri="{C3380CC4-5D6E-409C-BE32-E72D297353CC}">
              <c16:uniqueId val="{00000000-A34B-4218-881B-2380FDBF8DB1}"/>
            </c:ext>
          </c:extLst>
        </c:ser>
        <c:dLbls>
          <c:showLegendKey val="0"/>
          <c:showVal val="0"/>
          <c:showCatName val="0"/>
          <c:showSerName val="0"/>
          <c:showPercent val="0"/>
          <c:showBubbleSize val="0"/>
        </c:dLbls>
        <c:smooth val="0"/>
        <c:axId val="813679696"/>
        <c:axId val="813681136"/>
      </c:lineChart>
      <c:catAx>
        <c:axId val="8136796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681136"/>
        <c:crosses val="autoZero"/>
        <c:auto val="1"/>
        <c:lblAlgn val="ctr"/>
        <c:lblOffset val="100"/>
        <c:noMultiLvlLbl val="0"/>
      </c:catAx>
      <c:valAx>
        <c:axId val="81368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67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a:t>
            </a:r>
            <a:r>
              <a:rPr lang="en-US" baseline="0"/>
              <a:t> deaths/week ratio: a constant slope based on the slope differences between cohorts. We can roughly estimate the expected slope by measuring the slope during baseline, then adjusting each KCOR value for that slope. That is the simplest way. Then we hav</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'KCOR v3 sim perfect data'!$H$7:$H$18</c:f>
              <c:numCache>
                <c:formatCode>General</c:formatCode>
                <c:ptCount val="12"/>
                <c:pt idx="0">
                  <c:v>0.16666666666666666</c:v>
                </c:pt>
                <c:pt idx="1">
                  <c:v>0.16817419373930909</c:v>
                </c:pt>
                <c:pt idx="2">
                  <c:v>0.16969586570864009</c:v>
                </c:pt>
                <c:pt idx="3">
                  <c:v>0.17123181971034243</c:v>
                </c:pt>
                <c:pt idx="4">
                  <c:v>0.17278219424118105</c:v>
                </c:pt>
                <c:pt idx="5">
                  <c:v>0.17434712917267578</c:v>
                </c:pt>
                <c:pt idx="6">
                  <c:v>0.17592676576491062</c:v>
                </c:pt>
                <c:pt idx="7">
                  <c:v>0.17752124668048283</c:v>
                </c:pt>
                <c:pt idx="8">
                  <c:v>0.17913071599859207</c:v>
                </c:pt>
                <c:pt idx="9">
                  <c:v>0.18075531922927163</c:v>
                </c:pt>
                <c:pt idx="10">
                  <c:v>0.18239520332776285</c:v>
                </c:pt>
                <c:pt idx="11">
                  <c:v>0.18405051670903422</c:v>
                </c:pt>
              </c:numCache>
            </c:numRef>
          </c:val>
          <c:smooth val="0"/>
          <c:extLst>
            <c:ext xmlns:c16="http://schemas.microsoft.com/office/drawing/2014/chart" uri="{C3380CC4-5D6E-409C-BE32-E72D297353CC}">
              <c16:uniqueId val="{00000000-EF17-498C-9B68-0E0FA200B9F1}"/>
            </c:ext>
          </c:extLst>
        </c:ser>
        <c:dLbls>
          <c:showLegendKey val="0"/>
          <c:showVal val="0"/>
          <c:showCatName val="0"/>
          <c:showSerName val="0"/>
          <c:showPercent val="0"/>
          <c:showBubbleSize val="0"/>
        </c:dLbls>
        <c:smooth val="0"/>
        <c:axId val="1201415215"/>
        <c:axId val="1201415695"/>
      </c:lineChart>
      <c:catAx>
        <c:axId val="12014152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415695"/>
        <c:crosses val="autoZero"/>
        <c:auto val="1"/>
        <c:lblAlgn val="ctr"/>
        <c:lblOffset val="100"/>
        <c:noMultiLvlLbl val="0"/>
      </c:catAx>
      <c:valAx>
        <c:axId val="120141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41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strRef>
              <c:f>'Exponential example'!$D$6</c:f>
              <c:strCache>
                <c:ptCount val="1"/>
                <c:pt idx="0">
                  <c:v>Ratio</c:v>
                </c:pt>
              </c:strCache>
            </c:strRef>
          </c:tx>
          <c:spPr>
            <a:ln w="28575" cap="rnd">
              <a:solidFill>
                <a:schemeClr val="accent4"/>
              </a:solidFill>
              <a:round/>
            </a:ln>
            <a:effectLst/>
          </c:spPr>
          <c:marker>
            <c:symbol val="none"/>
          </c:marker>
          <c:cat>
            <c:numRef>
              <c:f>'Exponential example'!$A$7:$A$26</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cat>
          <c:val>
            <c:numRef>
              <c:f>'Exponential example'!$D$7:$D$26</c:f>
              <c:numCache>
                <c:formatCode>General</c:formatCode>
                <c:ptCount val="20"/>
                <c:pt idx="0">
                  <c:v>0.4</c:v>
                </c:pt>
                <c:pt idx="1">
                  <c:v>0.39681276593482423</c:v>
                </c:pt>
                <c:pt idx="2">
                  <c:v>0.39365092802211404</c:v>
                </c:pt>
                <c:pt idx="3">
                  <c:v>0.39051428390316367</c:v>
                </c:pt>
                <c:pt idx="4">
                  <c:v>0.38740263283167903</c:v>
                </c:pt>
                <c:pt idx="5">
                  <c:v>0.38431577566092928</c:v>
                </c:pt>
                <c:pt idx="6">
                  <c:v>0.38125351483100184</c:v>
                </c:pt>
                <c:pt idx="7">
                  <c:v>0.37821565435615845</c:v>
                </c:pt>
                <c:pt idx="8">
                  <c:v>0.37520199981229185</c:v>
                </c:pt>
                <c:pt idx="9">
                  <c:v>0.37221235832448235</c:v>
                </c:pt>
                <c:pt idx="10">
                  <c:v>0.36924653855465434</c:v>
                </c:pt>
                <c:pt idx="11">
                  <c:v>0.36630435068933026</c:v>
                </c:pt>
                <c:pt idx="12">
                  <c:v>0.36338560642748241</c:v>
                </c:pt>
                <c:pt idx="13">
                  <c:v>0.36049011896848188</c:v>
                </c:pt>
                <c:pt idx="14">
                  <c:v>0.35761770300014289</c:v>
                </c:pt>
                <c:pt idx="15">
                  <c:v>0.354768174686863</c:v>
                </c:pt>
                <c:pt idx="16">
                  <c:v>0.35194135165785756</c:v>
                </c:pt>
                <c:pt idx="17">
                  <c:v>0.34913705299548775</c:v>
                </c:pt>
                <c:pt idx="18">
                  <c:v>0.34635509922368202</c:v>
                </c:pt>
                <c:pt idx="19">
                  <c:v>0.34359531229644935</c:v>
                </c:pt>
              </c:numCache>
            </c:numRef>
          </c:val>
          <c:smooth val="0"/>
          <c:extLst>
            <c:ext xmlns:c16="http://schemas.microsoft.com/office/drawing/2014/chart" uri="{C3380CC4-5D6E-409C-BE32-E72D297353CC}">
              <c16:uniqueId val="{00000000-C03D-4112-AC3D-55F7BB55B0F3}"/>
            </c:ext>
          </c:extLst>
        </c:ser>
        <c:dLbls>
          <c:showLegendKey val="0"/>
          <c:showVal val="0"/>
          <c:showCatName val="0"/>
          <c:showSerName val="0"/>
          <c:showPercent val="0"/>
          <c:showBubbleSize val="0"/>
        </c:dLbls>
        <c:smooth val="0"/>
        <c:axId val="1240196048"/>
        <c:axId val="1240212848"/>
      </c:lineChart>
      <c:catAx>
        <c:axId val="124019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212848"/>
        <c:crosses val="autoZero"/>
        <c:auto val="1"/>
        <c:lblAlgn val="ctr"/>
        <c:lblOffset val="100"/>
        <c:noMultiLvlLbl val="0"/>
      </c:catAx>
      <c:valAx>
        <c:axId val="124021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196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strRef>
              <c:f>'Linear example'!$D$6</c:f>
              <c:strCache>
                <c:ptCount val="1"/>
                <c:pt idx="0">
                  <c:v>Ratio</c:v>
                </c:pt>
              </c:strCache>
            </c:strRef>
          </c:tx>
          <c:spPr>
            <a:ln w="28575" cap="rnd">
              <a:solidFill>
                <a:schemeClr val="accent4"/>
              </a:solidFill>
              <a:round/>
            </a:ln>
            <a:effectLst/>
          </c:spPr>
          <c:marker>
            <c:symbol val="none"/>
          </c:marker>
          <c:cat>
            <c:numRef>
              <c:f>'Linear example'!$A$7:$A$26</c:f>
              <c:numCache>
                <c:formatCode>General</c:formatCode>
                <c:ptCount val="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numCache>
            </c:numRef>
          </c:cat>
          <c:val>
            <c:numRef>
              <c:f>'Linear example'!$D$7:$D$26</c:f>
              <c:numCache>
                <c:formatCode>General</c:formatCode>
                <c:ptCount val="20"/>
                <c:pt idx="0">
                  <c:v>0.4</c:v>
                </c:pt>
                <c:pt idx="1">
                  <c:v>0.39536423841059604</c:v>
                </c:pt>
                <c:pt idx="2">
                  <c:v>0.39078947368421052</c:v>
                </c:pt>
                <c:pt idx="3">
                  <c:v>0.38627450980392158</c:v>
                </c:pt>
                <c:pt idx="4">
                  <c:v>0.38181818181818183</c:v>
                </c:pt>
                <c:pt idx="5">
                  <c:v>0.3774193548387097</c:v>
                </c:pt>
                <c:pt idx="6">
                  <c:v>0.37307692307692308</c:v>
                </c:pt>
                <c:pt idx="7">
                  <c:v>0.36878980891719743</c:v>
                </c:pt>
                <c:pt idx="8">
                  <c:v>0.36455696202531646</c:v>
                </c:pt>
                <c:pt idx="9">
                  <c:v>0.36037735849056601</c:v>
                </c:pt>
                <c:pt idx="10">
                  <c:v>0.35625000000000001</c:v>
                </c:pt>
                <c:pt idx="11">
                  <c:v>0.35217391304347828</c:v>
                </c:pt>
                <c:pt idx="12">
                  <c:v>0.34814814814814815</c:v>
                </c:pt>
                <c:pt idx="13">
                  <c:v>0.34417177914110431</c:v>
                </c:pt>
                <c:pt idx="14">
                  <c:v>0.34024390243902441</c:v>
                </c:pt>
                <c:pt idx="15">
                  <c:v>0.33636363636363636</c:v>
                </c:pt>
                <c:pt idx="16">
                  <c:v>0.3325301204819277</c:v>
                </c:pt>
                <c:pt idx="17">
                  <c:v>0.32874251497005991</c:v>
                </c:pt>
                <c:pt idx="18">
                  <c:v>0.32500000000000001</c:v>
                </c:pt>
                <c:pt idx="19">
                  <c:v>0.32130177514792901</c:v>
                </c:pt>
              </c:numCache>
            </c:numRef>
          </c:val>
          <c:smooth val="0"/>
          <c:extLst>
            <c:ext xmlns:c16="http://schemas.microsoft.com/office/drawing/2014/chart" uri="{C3380CC4-5D6E-409C-BE32-E72D297353CC}">
              <c16:uniqueId val="{00000003-1EC0-4044-A9CE-CB93DBD2EB86}"/>
            </c:ext>
          </c:extLst>
        </c:ser>
        <c:dLbls>
          <c:showLegendKey val="0"/>
          <c:showVal val="0"/>
          <c:showCatName val="0"/>
          <c:showSerName val="0"/>
          <c:showPercent val="0"/>
          <c:showBubbleSize val="0"/>
        </c:dLbls>
        <c:smooth val="0"/>
        <c:axId val="1240196048"/>
        <c:axId val="1240212848"/>
      </c:lineChart>
      <c:catAx>
        <c:axId val="124019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212848"/>
        <c:crosses val="autoZero"/>
        <c:auto val="1"/>
        <c:lblAlgn val="ctr"/>
        <c:lblOffset val="100"/>
        <c:noMultiLvlLbl val="0"/>
      </c:catAx>
      <c:valAx>
        <c:axId val="124021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196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27</xdr:col>
      <xdr:colOff>581024</xdr:colOff>
      <xdr:row>1</xdr:row>
      <xdr:rowOff>69850</xdr:rowOff>
    </xdr:from>
    <xdr:to>
      <xdr:col>39</xdr:col>
      <xdr:colOff>501649</xdr:colOff>
      <xdr:row>16</xdr:row>
      <xdr:rowOff>139700</xdr:rowOff>
    </xdr:to>
    <xdr:graphicFrame macro="">
      <xdr:nvGraphicFramePr>
        <xdr:cNvPr id="4" name="Chart 3">
          <a:extLst>
            <a:ext uri="{FF2B5EF4-FFF2-40B4-BE49-F238E27FC236}">
              <a16:creationId xmlns:a16="http://schemas.microsoft.com/office/drawing/2014/main" id="{FD635B06-A9C6-4E87-AB19-DCD41E462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542924</xdr:colOff>
      <xdr:row>17</xdr:row>
      <xdr:rowOff>101600</xdr:rowOff>
    </xdr:from>
    <xdr:to>
      <xdr:col>39</xdr:col>
      <xdr:colOff>577849</xdr:colOff>
      <xdr:row>38</xdr:row>
      <xdr:rowOff>6350</xdr:rowOff>
    </xdr:to>
    <xdr:graphicFrame macro="">
      <xdr:nvGraphicFramePr>
        <xdr:cNvPr id="5" name="Chart 4">
          <a:extLst>
            <a:ext uri="{FF2B5EF4-FFF2-40B4-BE49-F238E27FC236}">
              <a16:creationId xmlns:a16="http://schemas.microsoft.com/office/drawing/2014/main" id="{C082588B-0001-4742-AA10-1D5305498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419100</xdr:colOff>
      <xdr:row>1</xdr:row>
      <xdr:rowOff>0</xdr:rowOff>
    </xdr:from>
    <xdr:to>
      <xdr:col>27</xdr:col>
      <xdr:colOff>323850</xdr:colOff>
      <xdr:row>27</xdr:row>
      <xdr:rowOff>38100</xdr:rowOff>
    </xdr:to>
    <xdr:sp macro="" textlink="">
      <xdr:nvSpPr>
        <xdr:cNvPr id="6" name="TextBox 5">
          <a:extLst>
            <a:ext uri="{FF2B5EF4-FFF2-40B4-BE49-F238E27FC236}">
              <a16:creationId xmlns:a16="http://schemas.microsoft.com/office/drawing/2014/main" id="{847F7566-BB74-4BFE-BD52-40C50D264BFD}"/>
            </a:ext>
          </a:extLst>
        </xdr:cNvPr>
        <xdr:cNvSpPr txBox="1"/>
      </xdr:nvSpPr>
      <xdr:spPr>
        <a:xfrm>
          <a:off x="10267950" y="184150"/>
          <a:ext cx="6610350" cy="482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The better way: KCORv</a:t>
          </a:r>
          <a:r>
            <a:rPr lang="en-US" sz="1800" b="1" baseline="0"/>
            <a:t>3</a:t>
          </a:r>
        </a:p>
        <a:p>
          <a:endParaRPr lang="en-US" sz="1100" baseline="0"/>
        </a:p>
        <a:p>
          <a:r>
            <a:rPr lang="en-US" sz="1100" baseline="0"/>
            <a:t>You do it the original way, then dividide each ratio by a straight line y=ax from the baseline end point (which you normalized to 1) to give your final answer.</a:t>
          </a:r>
        </a:p>
        <a:p>
          <a:endParaRPr lang="en-US" sz="1100" baseline="0"/>
        </a:p>
        <a:p>
          <a:r>
            <a:rPr lang="en-US" sz="1100" b="1" baseline="0"/>
            <a:t>Baseline method</a:t>
          </a:r>
        </a:p>
        <a:p>
          <a:r>
            <a:rPr lang="en-US" sz="1100" baseline="0"/>
            <a:t>derive the slope for each cum ratio from the final 4 values in the baseline since those will be most accurate since they have the highest cumulative counts. 4 values eliminates noise in 1 or more values. Use values 4 and 8 and estimate slope.</a:t>
          </a:r>
        </a:p>
        <a:p>
          <a:endParaRPr lang="en-US" sz="1100" baseline="0"/>
        </a:p>
        <a:p>
          <a:r>
            <a:rPr lang="en-US" sz="1100" b="1" baseline="0"/>
            <a:t>Finality method</a:t>
          </a:r>
        </a:p>
        <a:p>
          <a:r>
            <a:rPr lang="en-US" sz="1100" baseline="0"/>
            <a:t>Pick a value r so that KCOR(t) * EXP(-r * t) becomes a zero slope at the fart right since no more harm is being done</a:t>
          </a:r>
        </a:p>
        <a:p>
          <a:endParaRPr lang="en-US" sz="1100" baseline="0"/>
        </a:p>
        <a:p>
          <a:r>
            <a:rPr lang="en-US" sz="1100" b="1" baseline="0"/>
            <a:t>Exact method (preferred since it won't bias away the harm signal post vaccine)</a:t>
          </a:r>
        </a:p>
        <a:p>
          <a:r>
            <a:rPr lang="en-US" sz="1100" baseline="0"/>
            <a:t>1. measure  MEASURE deaths/week AND SLOPE for the full cohort during non-covid before the vaccine. </a:t>
          </a:r>
        </a:p>
        <a:p>
          <a:r>
            <a:rPr lang="en-US" sz="1100" baseline="0"/>
            <a:t>2. You measure the parameters for the unvaxxed during the baseline. </a:t>
          </a:r>
        </a:p>
        <a:p>
          <a:r>
            <a:rPr lang="en-US" sz="1100" baseline="0"/>
            <a:t>3. Then you compute the deaths/week AND slope for the cum vaccinated</a:t>
          </a:r>
        </a:p>
        <a:p>
          <a:endParaRPr lang="en-US" sz="1100" baseline="0"/>
        </a:p>
        <a:p>
          <a:r>
            <a:rPr lang="en-US" sz="1100" baseline="0"/>
            <a:t>You are nomalizing the cum ratio slope, rather than the raw counts. And it's multiplicative normalization, not additive. The idea is to get an exact 1 for a perfect ideal cohort.</a:t>
          </a:r>
        </a:p>
        <a:p>
          <a:endParaRPr lang="en-US" sz="1100" baseline="0"/>
        </a:p>
        <a:p>
          <a:r>
            <a:rPr lang="en-US" sz="1100" baseline="0"/>
            <a:t>doing it all ways would be interesting.</a:t>
          </a:r>
          <a:endParaRPr lang="en-US" sz="1100"/>
        </a:p>
      </xdr:txBody>
    </xdr:sp>
    <xdr:clientData/>
  </xdr:twoCellAnchor>
  <xdr:twoCellAnchor editAs="oneCell">
    <xdr:from>
      <xdr:col>9</xdr:col>
      <xdr:colOff>0</xdr:colOff>
      <xdr:row>30</xdr:row>
      <xdr:rowOff>0</xdr:rowOff>
    </xdr:from>
    <xdr:to>
      <xdr:col>24</xdr:col>
      <xdr:colOff>541714</xdr:colOff>
      <xdr:row>44</xdr:row>
      <xdr:rowOff>79043</xdr:rowOff>
    </xdr:to>
    <xdr:pic>
      <xdr:nvPicPr>
        <xdr:cNvPr id="7" name="Picture 6">
          <a:extLst>
            <a:ext uri="{FF2B5EF4-FFF2-40B4-BE49-F238E27FC236}">
              <a16:creationId xmlns:a16="http://schemas.microsoft.com/office/drawing/2014/main" id="{342BCE41-5EE1-0E5D-7DB2-DC2F865DC87F}"/>
            </a:ext>
          </a:extLst>
        </xdr:cNvPr>
        <xdr:cNvPicPr>
          <a:picLocks noChangeAspect="1"/>
        </xdr:cNvPicPr>
      </xdr:nvPicPr>
      <xdr:blipFill>
        <a:blip xmlns:r="http://schemas.openxmlformats.org/officeDocument/2006/relationships" r:embed="rId3"/>
        <a:stretch>
          <a:fillRect/>
        </a:stretch>
      </xdr:blipFill>
      <xdr:spPr>
        <a:xfrm>
          <a:off x="6051550" y="5524500"/>
          <a:ext cx="9685714" cy="2657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593724</xdr:colOff>
      <xdr:row>4</xdr:row>
      <xdr:rowOff>158750</xdr:rowOff>
    </xdr:from>
    <xdr:to>
      <xdr:col>15</xdr:col>
      <xdr:colOff>304799</xdr:colOff>
      <xdr:row>26</xdr:row>
      <xdr:rowOff>171450</xdr:rowOff>
    </xdr:to>
    <xdr:graphicFrame macro="">
      <xdr:nvGraphicFramePr>
        <xdr:cNvPr id="2" name="Chart 1">
          <a:extLst>
            <a:ext uri="{FF2B5EF4-FFF2-40B4-BE49-F238E27FC236}">
              <a16:creationId xmlns:a16="http://schemas.microsoft.com/office/drawing/2014/main" id="{EF6B72B3-61E0-45DA-9D32-EC4C45BDA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593724</xdr:colOff>
      <xdr:row>4</xdr:row>
      <xdr:rowOff>158750</xdr:rowOff>
    </xdr:from>
    <xdr:to>
      <xdr:col>15</xdr:col>
      <xdr:colOff>304799</xdr:colOff>
      <xdr:row>26</xdr:row>
      <xdr:rowOff>171450</xdr:rowOff>
    </xdr:to>
    <xdr:graphicFrame macro="">
      <xdr:nvGraphicFramePr>
        <xdr:cNvPr id="2" name="Chart 1">
          <a:extLst>
            <a:ext uri="{FF2B5EF4-FFF2-40B4-BE49-F238E27FC236}">
              <a16:creationId xmlns:a16="http://schemas.microsoft.com/office/drawing/2014/main" id="{CDF6A3C9-1EC7-2797-A223-BE124BDDD6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279401</xdr:colOff>
      <xdr:row>0</xdr:row>
      <xdr:rowOff>0</xdr:rowOff>
    </xdr:from>
    <xdr:to>
      <xdr:col>14</xdr:col>
      <xdr:colOff>38101</xdr:colOff>
      <xdr:row>42</xdr:row>
      <xdr:rowOff>125685</xdr:rowOff>
    </xdr:to>
    <xdr:pic>
      <xdr:nvPicPr>
        <xdr:cNvPr id="3" name="Picture 2">
          <a:extLst>
            <a:ext uri="{FF2B5EF4-FFF2-40B4-BE49-F238E27FC236}">
              <a16:creationId xmlns:a16="http://schemas.microsoft.com/office/drawing/2014/main" id="{825B2A97-066B-2942-7A29-E049A96784EB}"/>
            </a:ext>
          </a:extLst>
        </xdr:cNvPr>
        <xdr:cNvPicPr>
          <a:picLocks noChangeAspect="1"/>
        </xdr:cNvPicPr>
      </xdr:nvPicPr>
      <xdr:blipFill>
        <a:blip xmlns:r="http://schemas.openxmlformats.org/officeDocument/2006/relationships" r:embed="rId1"/>
        <a:stretch>
          <a:fillRect/>
        </a:stretch>
      </xdr:blipFill>
      <xdr:spPr>
        <a:xfrm>
          <a:off x="279401" y="0"/>
          <a:ext cx="8293100" cy="7859985"/>
        </a:xfrm>
        <a:prstGeom prst="rect">
          <a:avLst/>
        </a:prstGeom>
      </xdr:spPr>
    </xdr:pic>
    <xdr:clientData/>
  </xdr:twoCellAnchor>
  <xdr:twoCellAnchor editAs="oneCell">
    <xdr:from>
      <xdr:col>0</xdr:col>
      <xdr:colOff>425450</xdr:colOff>
      <xdr:row>42</xdr:row>
      <xdr:rowOff>0</xdr:rowOff>
    </xdr:from>
    <xdr:to>
      <xdr:col>19</xdr:col>
      <xdr:colOff>81145</xdr:colOff>
      <xdr:row>109</xdr:row>
      <xdr:rowOff>61950</xdr:rowOff>
    </xdr:to>
    <xdr:pic>
      <xdr:nvPicPr>
        <xdr:cNvPr id="4" name="Picture 3">
          <a:extLst>
            <a:ext uri="{FF2B5EF4-FFF2-40B4-BE49-F238E27FC236}">
              <a16:creationId xmlns:a16="http://schemas.microsoft.com/office/drawing/2014/main" id="{A609EB47-E2F5-532A-1E84-1D02C244ABA4}"/>
            </a:ext>
          </a:extLst>
        </xdr:cNvPr>
        <xdr:cNvPicPr>
          <a:picLocks noChangeAspect="1"/>
        </xdr:cNvPicPr>
      </xdr:nvPicPr>
      <xdr:blipFill>
        <a:blip xmlns:r="http://schemas.openxmlformats.org/officeDocument/2006/relationships" r:embed="rId2"/>
        <a:stretch>
          <a:fillRect/>
        </a:stretch>
      </xdr:blipFill>
      <xdr:spPr>
        <a:xfrm>
          <a:off x="425450" y="7734300"/>
          <a:ext cx="11238095" cy="1240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tk\Documents\GitHub\Czech\analysis\KCORv2.xlsx" TargetMode="External"/><Relationship Id="rId1" Type="http://schemas.openxmlformats.org/officeDocument/2006/relationships/externalLinkPath" Target="/Users/stk/Documents/GitHub/Czech/analysis/KCOR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jun 14 enroll"/>
      <sheetName val="KCOR v3"/>
      <sheetName val="KCOR v3 basis"/>
      <sheetName val="matched Under 80"/>
      <sheetName val="HVE 1% simulation"/>
      <sheetName val="1940 COVID impact calc"/>
      <sheetName val="mm cohort #2"/>
      <sheetName val="HVE test on MM#2"/>
      <sheetName val="jun enroll old"/>
      <sheetName val="booster enroll"/>
      <sheetName val="jun 1950 only w COVID analysis"/>
      <sheetName val="matched x1950"/>
      <sheetName val="matched Under 75 no blank DOB"/>
      <sheetName val="matched x1935"/>
      <sheetName val="matched x1940"/>
      <sheetName val="matched x1945"/>
      <sheetName val="NPH calculation 10 yr"/>
      <sheetName val="NPH via negative control"/>
      <sheetName val="HVE tests"/>
      <sheetName val="SW attack"/>
      <sheetName val="negative control diff sex"/>
      <sheetName val="negative control 5 yr post cov"/>
      <sheetName val="negative control MASTER"/>
      <sheetName val="negative control UNVAXXED"/>
      <sheetName val="Sample output"/>
      <sheetName val="jun enroll delayed cum"/>
      <sheetName val="jun enroll 2022 cum"/>
      <sheetName val="booster enroll earlier cum"/>
      <sheetName val="booster 1wk delay"/>
      <sheetName val="ACM reduction during COVID"/>
      <sheetName val="PNC enroll"/>
      <sheetName val="neg control UNVAX cross age"/>
      <sheetName val="neg control cross age"/>
      <sheetName val="ideal safe and effective vax"/>
      <sheetName val="booster rollout analysis"/>
      <sheetName val="Czech vaccine rollout"/>
      <sheetName val="ACM deaths"/>
      <sheetName val="Linearity analysis"/>
      <sheetName val="Henjin plot"/>
      <sheetName val="data"/>
      <sheetName val="about"/>
    </sheetNames>
    <sheetDataSet>
      <sheetData sheetId="0"/>
      <sheetData sheetId="1"/>
      <sheetData sheetId="2">
        <row r="4">
          <cell r="D4">
            <v>2</v>
          </cell>
          <cell r="H4">
            <v>2</v>
          </cell>
        </row>
        <row r="5">
          <cell r="D5">
            <v>2.0606060606060606</v>
          </cell>
          <cell r="H5">
            <v>2.0301507537688441</v>
          </cell>
        </row>
        <row r="6">
          <cell r="D6">
            <v>2.1230486685032139</v>
          </cell>
          <cell r="H6">
            <v>2.060806033466887</v>
          </cell>
        </row>
        <row r="7">
          <cell r="D7">
            <v>2.1873834766396749</v>
          </cell>
          <cell r="H7">
            <v>2.0919749497449369</v>
          </cell>
        </row>
        <row r="8">
          <cell r="D8">
            <v>2.253667824416635</v>
          </cell>
          <cell r="H8">
            <v>2.1236667857778535</v>
          </cell>
        </row>
        <row r="9">
          <cell r="D9">
            <v>2.3219607887928966</v>
          </cell>
          <cell r="H9">
            <v>2.1558910006198118</v>
          </cell>
        </row>
        <row r="10">
          <cell r="D10">
            <v>2.392323236938136</v>
          </cell>
          <cell r="H10">
            <v>2.1886572326257445</v>
          </cell>
        </row>
        <row r="11">
          <cell r="D11">
            <v>2.464817880481716</v>
          </cell>
          <cell r="H11">
            <v>2.2219753029402729</v>
          </cell>
        </row>
        <row r="12">
          <cell r="D12">
            <v>2.5395093314054042</v>
          </cell>
          <cell r="H12">
            <v>2.2558552190554657</v>
          </cell>
        </row>
        <row r="13">
          <cell r="D13">
            <v>2.6164641596298104</v>
          </cell>
          <cell r="H13">
            <v>2.2903071784387929</v>
          </cell>
        </row>
        <row r="14">
          <cell r="D14">
            <v>2.6957509523458651</v>
          </cell>
          <cell r="H14">
            <v>2.3253415722326705</v>
          </cell>
        </row>
        <row r="15">
          <cell r="D15">
            <v>2.7774403751442249</v>
          </cell>
          <cell r="H15">
            <v>2.3609689890270196</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5F242-FF56-4BE5-A65B-97F4411BF8D6}">
  <dimension ref="A1:L41"/>
  <sheetViews>
    <sheetView tabSelected="1" workbookViewId="0">
      <selection activeCell="J31" sqref="J31"/>
    </sheetView>
  </sheetViews>
  <sheetFormatPr defaultRowHeight="14.5" x14ac:dyDescent="0.35"/>
  <cols>
    <col min="1" max="1" width="10.08984375" customWidth="1"/>
    <col min="9" max="9" width="15.453125" customWidth="1"/>
  </cols>
  <sheetData>
    <row r="1" spans="1:12" x14ac:dyDescent="0.35">
      <c r="A1" t="s">
        <v>18</v>
      </c>
    </row>
    <row r="2" spans="1:12" x14ac:dyDescent="0.35">
      <c r="B2" t="s">
        <v>2</v>
      </c>
      <c r="C2" t="s">
        <v>3</v>
      </c>
      <c r="L2" t="s">
        <v>1</v>
      </c>
    </row>
    <row r="3" spans="1:12" x14ac:dyDescent="0.35">
      <c r="A3" t="s">
        <v>12</v>
      </c>
      <c r="B3">
        <v>0.01</v>
      </c>
      <c r="C3">
        <v>-8.0000000000000002E-3</v>
      </c>
      <c r="L3" t="s">
        <v>6</v>
      </c>
    </row>
    <row r="4" spans="1:12" x14ac:dyDescent="0.35">
      <c r="A4" t="s">
        <v>13</v>
      </c>
      <c r="B4">
        <v>100</v>
      </c>
      <c r="C4">
        <v>600</v>
      </c>
      <c r="F4" t="s">
        <v>0</v>
      </c>
      <c r="L4" t="s">
        <v>7</v>
      </c>
    </row>
    <row r="5" spans="1:12" x14ac:dyDescent="0.35">
      <c r="L5" t="s">
        <v>8</v>
      </c>
    </row>
    <row r="6" spans="1:12" x14ac:dyDescent="0.35">
      <c r="A6" s="1" t="s">
        <v>14</v>
      </c>
      <c r="B6" s="1" t="s">
        <v>15</v>
      </c>
      <c r="C6" s="1" t="s">
        <v>15</v>
      </c>
      <c r="D6" s="1" t="s">
        <v>16</v>
      </c>
      <c r="F6" t="s">
        <v>2</v>
      </c>
      <c r="G6" t="s">
        <v>3</v>
      </c>
      <c r="H6" t="s">
        <v>4</v>
      </c>
      <c r="I6" s="1" t="s">
        <v>5</v>
      </c>
      <c r="J6" t="s">
        <v>20</v>
      </c>
    </row>
    <row r="7" spans="1:12" x14ac:dyDescent="0.35">
      <c r="A7">
        <v>0</v>
      </c>
      <c r="B7">
        <f>B$4*EXP($A7*B$3)</f>
        <v>100</v>
      </c>
      <c r="C7">
        <f t="shared" ref="C7:C26" si="0">C$4*EXP($A7*C$3)</f>
        <v>600</v>
      </c>
      <c r="D7">
        <f>C7/B7</f>
        <v>6</v>
      </c>
      <c r="F7">
        <f>B4</f>
        <v>100</v>
      </c>
      <c r="G7">
        <f>C4</f>
        <v>600</v>
      </c>
      <c r="H7">
        <f>F7/G7</f>
        <v>0.16666666666666666</v>
      </c>
      <c r="J7">
        <f>LN(H7)</f>
        <v>-1.791759469228055</v>
      </c>
    </row>
    <row r="8" spans="1:12" x14ac:dyDescent="0.35">
      <c r="A8">
        <v>1</v>
      </c>
      <c r="B8">
        <f t="shared" ref="B8:C26" si="1">B$4*EXP($A8*B$3)</f>
        <v>101.00501670841679</v>
      </c>
      <c r="C8">
        <f t="shared" si="0"/>
        <v>595.21914890223638</v>
      </c>
      <c r="D8">
        <f t="shared" ref="D8:D26" si="2">C8/B8</f>
        <v>5.892966194149805</v>
      </c>
      <c r="F8">
        <f>B8+F7</f>
        <v>201.0050167084168</v>
      </c>
      <c r="G8">
        <f t="shared" ref="G8:G25" si="3">C8+G7</f>
        <v>1195.2191489022364</v>
      </c>
      <c r="H8">
        <f t="shared" ref="H8:H26" si="4">F8/G8</f>
        <v>0.16817419373930909</v>
      </c>
      <c r="I8">
        <f>H8/H7</f>
        <v>1.0090451624358545</v>
      </c>
      <c r="J8">
        <f t="shared" ref="J8:J26" si="5">LN(H8)</f>
        <v>-1.7827549692588047</v>
      </c>
    </row>
    <row r="9" spans="1:12" x14ac:dyDescent="0.35">
      <c r="A9">
        <v>2</v>
      </c>
      <c r="B9">
        <f t="shared" si="1"/>
        <v>102.02013400267558</v>
      </c>
      <c r="C9">
        <f t="shared" si="0"/>
        <v>590.47639203317112</v>
      </c>
      <c r="D9">
        <f t="shared" si="2"/>
        <v>5.7878417608987389</v>
      </c>
      <c r="F9">
        <f t="shared" ref="F9:F25" si="6">B9+F8</f>
        <v>303.02515071109235</v>
      </c>
      <c r="G9">
        <f t="shared" si="3"/>
        <v>1785.6955409354075</v>
      </c>
      <c r="H9">
        <f t="shared" si="4"/>
        <v>0.16969586570864009</v>
      </c>
      <c r="I9">
        <f t="shared" ref="I9:I26" si="7">H9/H8</f>
        <v>1.0090481894724572</v>
      </c>
      <c r="J9">
        <f t="shared" si="5"/>
        <v>-1.7737474693920523</v>
      </c>
    </row>
    <row r="10" spans="1:12" x14ac:dyDescent="0.35">
      <c r="A10">
        <v>3</v>
      </c>
      <c r="B10">
        <f t="shared" si="1"/>
        <v>103.0454533953517</v>
      </c>
      <c r="C10">
        <f t="shared" si="0"/>
        <v>585.77142585474553</v>
      </c>
      <c r="D10">
        <f t="shared" si="2"/>
        <v>5.6845926390107886</v>
      </c>
      <c r="F10">
        <f t="shared" si="6"/>
        <v>406.07060410644408</v>
      </c>
      <c r="G10">
        <f t="shared" si="3"/>
        <v>2371.466966790153</v>
      </c>
      <c r="H10">
        <f t="shared" si="4"/>
        <v>0.17123181971034243</v>
      </c>
      <c r="I10">
        <f t="shared" si="7"/>
        <v>1.0090512163940371</v>
      </c>
      <c r="J10">
        <f t="shared" si="5"/>
        <v>-1.7647369697507882</v>
      </c>
    </row>
    <row r="11" spans="1:12" x14ac:dyDescent="0.35">
      <c r="A11">
        <v>4</v>
      </c>
      <c r="B11">
        <f t="shared" si="1"/>
        <v>104.08107741923882</v>
      </c>
      <c r="C11">
        <f t="shared" si="0"/>
        <v>581.10394924751859</v>
      </c>
      <c r="D11">
        <f t="shared" si="2"/>
        <v>5.5831853748672344</v>
      </c>
      <c r="F11">
        <f t="shared" si="6"/>
        <v>510.15168152568287</v>
      </c>
      <c r="G11">
        <f t="shared" si="3"/>
        <v>2952.5709160376719</v>
      </c>
      <c r="H11">
        <f t="shared" si="4"/>
        <v>0.17278219424118105</v>
      </c>
      <c r="I11">
        <f t="shared" si="7"/>
        <v>1.009054243150959</v>
      </c>
      <c r="J11">
        <f t="shared" si="5"/>
        <v>-1.7557234705071916</v>
      </c>
    </row>
    <row r="12" spans="1:12" x14ac:dyDescent="0.35">
      <c r="A12">
        <v>5</v>
      </c>
      <c r="B12">
        <f t="shared" si="1"/>
        <v>105.12710963760242</v>
      </c>
      <c r="C12">
        <f t="shared" si="0"/>
        <v>576.47366349139395</v>
      </c>
      <c r="D12">
        <f t="shared" si="2"/>
        <v>5.4835871116273687</v>
      </c>
      <c r="F12">
        <f t="shared" si="6"/>
        <v>615.27879116328529</v>
      </c>
      <c r="G12">
        <f t="shared" si="3"/>
        <v>3529.0445795290657</v>
      </c>
      <c r="H12">
        <f t="shared" si="4"/>
        <v>0.17434712917267578</v>
      </c>
      <c r="I12">
        <f t="shared" si="7"/>
        <v>1.0090572696936022</v>
      </c>
      <c r="J12">
        <f t="shared" si="5"/>
        <v>-1.7467069718826154</v>
      </c>
    </row>
    <row r="13" spans="1:12" x14ac:dyDescent="0.35">
      <c r="A13">
        <v>6</v>
      </c>
      <c r="B13">
        <f t="shared" si="1"/>
        <v>106.18365465453596</v>
      </c>
      <c r="C13">
        <f t="shared" si="0"/>
        <v>571.88027224650284</v>
      </c>
      <c r="D13">
        <f t="shared" si="2"/>
        <v>5.3857655785826095</v>
      </c>
      <c r="F13">
        <f t="shared" si="6"/>
        <v>721.46244581782128</v>
      </c>
      <c r="G13">
        <f t="shared" si="3"/>
        <v>4100.9248517755686</v>
      </c>
      <c r="H13">
        <f t="shared" si="4"/>
        <v>0.17592676576491062</v>
      </c>
      <c r="I13">
        <f t="shared" si="7"/>
        <v>1.0090602959723549</v>
      </c>
      <c r="J13">
        <f t="shared" si="5"/>
        <v>-1.7376874741475767</v>
      </c>
    </row>
    <row r="14" spans="1:12" x14ac:dyDescent="0.35">
      <c r="A14">
        <v>7</v>
      </c>
      <c r="B14">
        <f t="shared" si="1"/>
        <v>107.25081812542166</v>
      </c>
      <c r="C14">
        <f t="shared" si="0"/>
        <v>567.32348153423777</v>
      </c>
      <c r="D14">
        <f t="shared" si="2"/>
        <v>5.2896890807004961</v>
      </c>
      <c r="F14">
        <f t="shared" si="6"/>
        <v>828.71326394324296</v>
      </c>
      <c r="G14">
        <f t="shared" si="3"/>
        <v>4668.2483333098062</v>
      </c>
      <c r="H14">
        <f t="shared" si="4"/>
        <v>0.17752124668048283</v>
      </c>
      <c r="I14">
        <f t="shared" si="7"/>
        <v>1.0090633219376233</v>
      </c>
      <c r="J14">
        <f t="shared" si="5"/>
        <v>-1.7286649776217391</v>
      </c>
    </row>
    <row r="15" spans="1:12" x14ac:dyDescent="0.35">
      <c r="A15">
        <v>8</v>
      </c>
      <c r="B15">
        <f t="shared" si="1"/>
        <v>108.32870676749586</v>
      </c>
      <c r="C15">
        <f t="shared" si="0"/>
        <v>562.80299971843772</v>
      </c>
      <c r="D15">
        <f t="shared" si="2"/>
        <v>5.1953264883552306</v>
      </c>
      <c r="F15">
        <f t="shared" si="6"/>
        <v>937.04197071073884</v>
      </c>
      <c r="G15">
        <f t="shared" si="3"/>
        <v>5231.0513330282438</v>
      </c>
      <c r="H15">
        <f t="shared" si="4"/>
        <v>0.17913071599859207</v>
      </c>
      <c r="I15">
        <f t="shared" si="7"/>
        <v>1.0090663475398305</v>
      </c>
      <c r="J15">
        <f t="shared" si="5"/>
        <v>-1.7196394826738941</v>
      </c>
    </row>
    <row r="16" spans="1:12" x14ac:dyDescent="0.35">
      <c r="A16">
        <v>9</v>
      </c>
      <c r="B16">
        <f t="shared" si="1"/>
        <v>109.41742837052104</v>
      </c>
      <c r="C16">
        <f t="shared" si="0"/>
        <v>558.31853748672347</v>
      </c>
      <c r="D16">
        <f t="shared" si="2"/>
        <v>5.1026472272413983</v>
      </c>
      <c r="F16">
        <f t="shared" si="6"/>
        <v>1046.4593990812598</v>
      </c>
      <c r="G16">
        <f t="shared" si="3"/>
        <v>5789.3698705149673</v>
      </c>
      <c r="H16">
        <f t="shared" si="4"/>
        <v>0.18075531922927163</v>
      </c>
      <c r="I16">
        <f t="shared" si="7"/>
        <v>1.0090693727294224</v>
      </c>
      <c r="J16">
        <f t="shared" si="5"/>
        <v>-1.7106109897219393</v>
      </c>
    </row>
    <row r="17" spans="1:12" x14ac:dyDescent="0.35">
      <c r="A17">
        <v>10</v>
      </c>
      <c r="B17">
        <f t="shared" si="1"/>
        <v>110.51709180756477</v>
      </c>
      <c r="C17">
        <f t="shared" si="0"/>
        <v>553.86980783198146</v>
      </c>
      <c r="D17">
        <f t="shared" si="2"/>
        <v>5.011621268467632</v>
      </c>
      <c r="F17">
        <f t="shared" si="6"/>
        <v>1156.9764908888246</v>
      </c>
      <c r="G17">
        <f t="shared" si="3"/>
        <v>6343.2396783469485</v>
      </c>
      <c r="H17">
        <f t="shared" si="4"/>
        <v>0.18239520332776285</v>
      </c>
      <c r="I17">
        <f t="shared" si="7"/>
        <v>1.0090723974568692</v>
      </c>
      <c r="J17">
        <f t="shared" si="5"/>
        <v>-1.7015794992328523</v>
      </c>
    </row>
    <row r="18" spans="1:12" x14ac:dyDescent="0.35">
      <c r="A18">
        <v>11</v>
      </c>
      <c r="B18">
        <f t="shared" si="1"/>
        <v>111.62780704588712</v>
      </c>
      <c r="C18">
        <f t="shared" si="0"/>
        <v>549.45652603399537</v>
      </c>
      <c r="D18">
        <f t="shared" si="2"/>
        <v>4.9222191188269866</v>
      </c>
      <c r="F18">
        <f t="shared" si="6"/>
        <v>1268.6042979347117</v>
      </c>
      <c r="G18">
        <f t="shared" si="3"/>
        <v>6892.6962043809435</v>
      </c>
      <c r="H18">
        <f t="shared" si="4"/>
        <v>0.18405051670903422</v>
      </c>
      <c r="I18">
        <f t="shared" si="7"/>
        <v>1.0090754216726674</v>
      </c>
      <c r="J18">
        <f t="shared" si="5"/>
        <v>-1.6925450117226657</v>
      </c>
    </row>
    <row r="19" spans="1:12" x14ac:dyDescent="0.35">
      <c r="A19">
        <v>12</v>
      </c>
      <c r="B19">
        <f t="shared" si="1"/>
        <v>112.74968515793758</v>
      </c>
      <c r="C19">
        <f t="shared" si="0"/>
        <v>545.07840964122374</v>
      </c>
      <c r="D19">
        <f t="shared" si="2"/>
        <v>4.8344118112408783</v>
      </c>
      <c r="F19">
        <f t="shared" si="6"/>
        <v>1381.3539830926493</v>
      </c>
      <c r="G19">
        <f t="shared" si="3"/>
        <v>7437.774614022167</v>
      </c>
      <c r="H19">
        <f t="shared" si="4"/>
        <v>0.18572140926244696</v>
      </c>
      <c r="I19">
        <f t="shared" si="7"/>
        <v>1.009078445327346</v>
      </c>
      <c r="J19">
        <f t="shared" si="5"/>
        <v>-1.6835075277564329</v>
      </c>
    </row>
    <row r="20" spans="1:12" x14ac:dyDescent="0.35">
      <c r="A20">
        <v>13</v>
      </c>
      <c r="B20">
        <f t="shared" si="1"/>
        <v>113.88283833246217</v>
      </c>
      <c r="C20">
        <f t="shared" si="0"/>
        <v>540.73517845272283</v>
      </c>
      <c r="D20">
        <f t="shared" si="2"/>
        <v>4.7481708953735033</v>
      </c>
      <c r="F20">
        <f t="shared" si="6"/>
        <v>1495.2368214251114</v>
      </c>
      <c r="G20">
        <f t="shared" si="3"/>
        <v>7978.5097924748898</v>
      </c>
      <c r="H20">
        <f t="shared" si="4"/>
        <v>0.1874080323665677</v>
      </c>
      <c r="I20">
        <f t="shared" si="7"/>
        <v>1.0090814683714646</v>
      </c>
      <c r="J20">
        <f t="shared" si="5"/>
        <v>-1.6744670479481976</v>
      </c>
    </row>
    <row r="21" spans="1:12" x14ac:dyDescent="0.35">
      <c r="A21">
        <v>14</v>
      </c>
      <c r="B21">
        <f t="shared" si="1"/>
        <v>115.02737988572274</v>
      </c>
      <c r="C21">
        <f t="shared" si="0"/>
        <v>536.42655450021437</v>
      </c>
      <c r="D21">
        <f t="shared" si="2"/>
        <v>4.6634684284136769</v>
      </c>
      <c r="F21">
        <f t="shared" si="6"/>
        <v>1610.2642013108341</v>
      </c>
      <c r="G21">
        <f t="shared" si="3"/>
        <v>8514.9363469751042</v>
      </c>
      <c r="H21">
        <f t="shared" si="4"/>
        <v>0.18911053890413096</v>
      </c>
      <c r="I21">
        <f t="shared" si="7"/>
        <v>1.0090844907556213</v>
      </c>
      <c r="J21">
        <f t="shared" si="5"/>
        <v>-1.665423572960955</v>
      </c>
    </row>
    <row r="22" spans="1:12" x14ac:dyDescent="0.35">
      <c r="A22">
        <v>15</v>
      </c>
      <c r="B22">
        <f t="shared" si="1"/>
        <v>116.1834242728283</v>
      </c>
      <c r="C22">
        <f t="shared" si="0"/>
        <v>532.15226203029454</v>
      </c>
      <c r="D22">
        <f t="shared" si="2"/>
        <v>4.5802769660211196</v>
      </c>
      <c r="F22">
        <f t="shared" si="6"/>
        <v>1726.4476255836623</v>
      </c>
      <c r="G22">
        <f t="shared" si="3"/>
        <v>9047.0886090053991</v>
      </c>
      <c r="H22">
        <f t="shared" si="4"/>
        <v>0.19082908327715176</v>
      </c>
      <c r="I22">
        <f t="shared" si="7"/>
        <v>1.0090875124304521</v>
      </c>
      <c r="J22">
        <f t="shared" si="5"/>
        <v>-1.6563771035066146</v>
      </c>
    </row>
    <row r="23" spans="1:12" x14ac:dyDescent="0.35">
      <c r="A23">
        <v>16</v>
      </c>
      <c r="B23">
        <f t="shared" si="1"/>
        <v>117.35108709918103</v>
      </c>
      <c r="C23">
        <f t="shared" si="0"/>
        <v>527.91202748678631</v>
      </c>
      <c r="D23">
        <f t="shared" si="2"/>
        <v>4.4985695534342476</v>
      </c>
      <c r="F23">
        <f t="shared" si="6"/>
        <v>1843.7987126828434</v>
      </c>
      <c r="G23">
        <f t="shared" si="3"/>
        <v>9575.0006364921846</v>
      </c>
      <c r="H23">
        <f t="shared" si="4"/>
        <v>0.1925638214221907</v>
      </c>
      <c r="I23">
        <f t="shared" si="7"/>
        <v>1.009090533346636</v>
      </c>
      <c r="J23">
        <f t="shared" si="5"/>
        <v>-1.6473276403459556</v>
      </c>
    </row>
    <row r="24" spans="1:12" x14ac:dyDescent="0.35">
      <c r="A24">
        <v>17</v>
      </c>
      <c r="B24">
        <f t="shared" si="1"/>
        <v>118.53048513203655</v>
      </c>
      <c r="C24">
        <f t="shared" si="0"/>
        <v>523.70557949323154</v>
      </c>
      <c r="D24">
        <f t="shared" si="2"/>
        <v>4.4183197167366002</v>
      </c>
      <c r="F24">
        <f t="shared" si="6"/>
        <v>1962.32919781488</v>
      </c>
      <c r="G24">
        <f t="shared" si="3"/>
        <v>10098.706215985416</v>
      </c>
      <c r="H24">
        <f t="shared" si="4"/>
        <v>0.19431491082577246</v>
      </c>
      <c r="I24">
        <f t="shared" si="7"/>
        <v>1.0090935534548962</v>
      </c>
      <c r="J24">
        <f t="shared" si="5"/>
        <v>-1.6382751842885832</v>
      </c>
    </row>
    <row r="25" spans="1:12" x14ac:dyDescent="0.35">
      <c r="A25">
        <v>18</v>
      </c>
      <c r="B25">
        <f t="shared" si="1"/>
        <v>119.72173631218101</v>
      </c>
      <c r="C25">
        <f t="shared" si="0"/>
        <v>519.53264883552299</v>
      </c>
      <c r="D25">
        <f t="shared" si="2"/>
        <v>4.3395014542790546</v>
      </c>
      <c r="F25">
        <f t="shared" si="6"/>
        <v>2082.0509341270608</v>
      </c>
      <c r="G25">
        <f t="shared" si="3"/>
        <v>10618.238864820938</v>
      </c>
      <c r="H25">
        <f t="shared" si="4"/>
        <v>0.19608251053995965</v>
      </c>
      <c r="I25">
        <f t="shared" si="7"/>
        <v>1.0090965727060033</v>
      </c>
      <c r="J25">
        <f t="shared" si="5"/>
        <v>-1.6292197361928811</v>
      </c>
    </row>
    <row r="26" spans="1:12" x14ac:dyDescent="0.35">
      <c r="A26">
        <v>19</v>
      </c>
      <c r="B26">
        <f t="shared" si="1"/>
        <v>120.92495976572515</v>
      </c>
      <c r="C26">
        <f t="shared" si="0"/>
        <v>515.39296844467401</v>
      </c>
      <c r="D26">
        <f t="shared" si="2"/>
        <v>4.2620892282550624</v>
      </c>
      <c r="F26">
        <f t="shared" ref="F26" si="8">B26+F25</f>
        <v>2202.9758938927862</v>
      </c>
      <c r="G26">
        <f t="shared" ref="G26" si="9">C26+G25</f>
        <v>11133.631833265612</v>
      </c>
      <c r="H26">
        <f t="shared" si="4"/>
        <v>0.19786678119808368</v>
      </c>
      <c r="I26">
        <f t="shared" si="7"/>
        <v>1.0090995910507807</v>
      </c>
      <c r="J26">
        <f t="shared" si="5"/>
        <v>-1.6201612969659582</v>
      </c>
      <c r="L26">
        <f>EXP((J26-J7)/19)</f>
        <v>1.0090723896482128</v>
      </c>
    </row>
    <row r="27" spans="1:12" x14ac:dyDescent="0.35">
      <c r="L27" t="s">
        <v>21</v>
      </c>
    </row>
    <row r="29" spans="1:12" x14ac:dyDescent="0.35">
      <c r="B29" t="s">
        <v>19</v>
      </c>
    </row>
    <row r="37" spans="2:2" x14ac:dyDescent="0.35">
      <c r="B37" t="s">
        <v>9</v>
      </c>
    </row>
    <row r="39" spans="2:2" x14ac:dyDescent="0.35">
      <c r="B39" t="s">
        <v>10</v>
      </c>
    </row>
    <row r="41" spans="2:2" x14ac:dyDescent="0.35">
      <c r="B41" t="s">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770B8-5C1F-49DA-B792-3DD95471E2A3}">
  <dimension ref="A1:D26"/>
  <sheetViews>
    <sheetView workbookViewId="0">
      <selection sqref="A1:D26"/>
    </sheetView>
  </sheetViews>
  <sheetFormatPr defaultRowHeight="14.5" x14ac:dyDescent="0.35"/>
  <cols>
    <col min="2" max="2" width="13.6328125" customWidth="1"/>
  </cols>
  <sheetData>
    <row r="1" spans="1:4" x14ac:dyDescent="0.35">
      <c r="A1" t="s">
        <v>18</v>
      </c>
    </row>
    <row r="3" spans="1:4" x14ac:dyDescent="0.35">
      <c r="A3" t="s">
        <v>12</v>
      </c>
      <c r="B3">
        <v>4.0000000000000001E-3</v>
      </c>
      <c r="C3">
        <v>-4.0000000000000001E-3</v>
      </c>
    </row>
    <row r="4" spans="1:4" x14ac:dyDescent="0.35">
      <c r="A4" t="s">
        <v>13</v>
      </c>
      <c r="B4">
        <v>1500</v>
      </c>
      <c r="C4">
        <v>600</v>
      </c>
    </row>
    <row r="6" spans="1:4" x14ac:dyDescent="0.35">
      <c r="A6" s="1" t="s">
        <v>14</v>
      </c>
      <c r="B6" s="1" t="s">
        <v>15</v>
      </c>
      <c r="C6" s="1" t="s">
        <v>15</v>
      </c>
      <c r="D6" s="1" t="s">
        <v>16</v>
      </c>
    </row>
    <row r="7" spans="1:4" x14ac:dyDescent="0.35">
      <c r="A7">
        <v>0</v>
      </c>
      <c r="B7">
        <f>B$4*EXP($A7*B$3)</f>
        <v>1500</v>
      </c>
      <c r="C7">
        <f t="shared" ref="C7:C26" si="0">C$4*EXP($A7*C$3)</f>
        <v>600</v>
      </c>
      <c r="D7">
        <f>C7/B7</f>
        <v>0.4</v>
      </c>
    </row>
    <row r="8" spans="1:4" x14ac:dyDescent="0.35">
      <c r="A8">
        <v>1</v>
      </c>
      <c r="B8">
        <f t="shared" ref="B8:C26" si="1">B$4*EXP($A8*B$3)</f>
        <v>1506.0120160160129</v>
      </c>
      <c r="C8">
        <f t="shared" si="0"/>
        <v>597.60479360639488</v>
      </c>
      <c r="D8">
        <f t="shared" ref="D8:D26" si="2">C8/B8</f>
        <v>0.39681276593482423</v>
      </c>
    </row>
    <row r="9" spans="1:4" x14ac:dyDescent="0.35">
      <c r="A9">
        <v>2</v>
      </c>
      <c r="B9">
        <f t="shared" si="1"/>
        <v>1512.0481282564101</v>
      </c>
      <c r="C9">
        <f t="shared" si="0"/>
        <v>595.21914890223638</v>
      </c>
      <c r="D9">
        <f t="shared" si="2"/>
        <v>0.39365092802211404</v>
      </c>
    </row>
    <row r="10" spans="1:4" x14ac:dyDescent="0.35">
      <c r="A10">
        <v>3</v>
      </c>
      <c r="B10">
        <f t="shared" si="1"/>
        <v>1518.1084332991168</v>
      </c>
      <c r="C10">
        <f t="shared" si="0"/>
        <v>592.84302771715829</v>
      </c>
      <c r="D10">
        <f t="shared" si="2"/>
        <v>0.39051428390316367</v>
      </c>
    </row>
    <row r="11" spans="1:4" x14ac:dyDescent="0.35">
      <c r="A11">
        <v>4</v>
      </c>
      <c r="B11">
        <f t="shared" si="1"/>
        <v>1524.1930281091425</v>
      </c>
      <c r="C11">
        <f t="shared" si="0"/>
        <v>590.47639203317112</v>
      </c>
      <c r="D11">
        <f t="shared" si="2"/>
        <v>0.38740263283167903</v>
      </c>
    </row>
    <row r="12" spans="1:4" x14ac:dyDescent="0.35">
      <c r="A12">
        <v>5</v>
      </c>
      <c r="B12">
        <f t="shared" si="1"/>
        <v>1530.3020100401336</v>
      </c>
      <c r="C12">
        <f t="shared" si="0"/>
        <v>588.11920398405312</v>
      </c>
      <c r="D12">
        <f t="shared" si="2"/>
        <v>0.38431577566092928</v>
      </c>
    </row>
    <row r="13" spans="1:4" x14ac:dyDescent="0.35">
      <c r="A13">
        <v>6</v>
      </c>
      <c r="B13">
        <f t="shared" si="1"/>
        <v>1536.4354768359324</v>
      </c>
      <c r="C13">
        <f t="shared" si="0"/>
        <v>585.77142585474553</v>
      </c>
      <c r="D13">
        <f t="shared" si="2"/>
        <v>0.38125351483100184</v>
      </c>
    </row>
    <row r="14" spans="1:4" x14ac:dyDescent="0.35">
      <c r="A14">
        <v>7</v>
      </c>
      <c r="B14">
        <f t="shared" si="1"/>
        <v>1542.5935266321376</v>
      </c>
      <c r="C14">
        <f t="shared" si="0"/>
        <v>583.43302008074807</v>
      </c>
      <c r="D14">
        <f t="shared" si="2"/>
        <v>0.37821565435615845</v>
      </c>
    </row>
    <row r="15" spans="1:4" x14ac:dyDescent="0.35">
      <c r="A15">
        <v>8</v>
      </c>
      <c r="B15">
        <f t="shared" si="1"/>
        <v>1548.7762579576774</v>
      </c>
      <c r="C15">
        <f t="shared" si="0"/>
        <v>581.10394924751859</v>
      </c>
      <c r="D15">
        <f t="shared" si="2"/>
        <v>0.37520199981229185</v>
      </c>
    </row>
    <row r="16" spans="1:4" x14ac:dyDescent="0.35">
      <c r="A16">
        <v>9</v>
      </c>
      <c r="B16">
        <f t="shared" si="1"/>
        <v>1554.9837697363855</v>
      </c>
      <c r="C16">
        <f t="shared" si="0"/>
        <v>578.78417608987388</v>
      </c>
      <c r="D16">
        <f t="shared" si="2"/>
        <v>0.37221235832448235</v>
      </c>
    </row>
    <row r="17" spans="1:4" x14ac:dyDescent="0.35">
      <c r="A17">
        <v>10</v>
      </c>
      <c r="B17">
        <f t="shared" si="1"/>
        <v>1561.2161612885823</v>
      </c>
      <c r="C17">
        <f t="shared" si="0"/>
        <v>576.47366349139395</v>
      </c>
      <c r="D17">
        <f t="shared" si="2"/>
        <v>0.36924653855465434</v>
      </c>
    </row>
    <row r="18" spans="1:4" x14ac:dyDescent="0.35">
      <c r="A18">
        <v>11</v>
      </c>
      <c r="B18">
        <f t="shared" si="1"/>
        <v>1567.4735323326656</v>
      </c>
      <c r="C18">
        <f t="shared" si="0"/>
        <v>574.17237448382798</v>
      </c>
      <c r="D18">
        <f t="shared" si="2"/>
        <v>0.36630435068933026</v>
      </c>
    </row>
    <row r="19" spans="1:4" x14ac:dyDescent="0.35">
      <c r="A19">
        <v>12</v>
      </c>
      <c r="B19">
        <f t="shared" si="1"/>
        <v>1573.7559829867059</v>
      </c>
      <c r="C19">
        <f t="shared" si="0"/>
        <v>571.88027224650284</v>
      </c>
      <c r="D19">
        <f t="shared" si="2"/>
        <v>0.36338560642748241</v>
      </c>
    </row>
    <row r="20" spans="1:4" x14ac:dyDescent="0.35">
      <c r="A20">
        <v>13</v>
      </c>
      <c r="B20">
        <f t="shared" si="1"/>
        <v>1580.0636137700471</v>
      </c>
      <c r="C20">
        <f t="shared" si="0"/>
        <v>569.59732010573373</v>
      </c>
      <c r="D20">
        <f t="shared" si="2"/>
        <v>0.36049011896848188</v>
      </c>
    </row>
    <row r="21" spans="1:4" x14ac:dyDescent="0.35">
      <c r="A21">
        <v>14</v>
      </c>
      <c r="B21">
        <f t="shared" si="1"/>
        <v>1586.3965256049169</v>
      </c>
      <c r="C21">
        <f t="shared" si="0"/>
        <v>567.32348153423777</v>
      </c>
      <c r="D21">
        <f t="shared" si="2"/>
        <v>0.35761770300014289</v>
      </c>
    </row>
    <row r="22" spans="1:4" x14ac:dyDescent="0.35">
      <c r="A22">
        <v>15</v>
      </c>
      <c r="B22">
        <f t="shared" si="1"/>
        <v>1592.7548198180396</v>
      </c>
      <c r="C22">
        <f t="shared" si="0"/>
        <v>565.05872015054922</v>
      </c>
      <c r="D22">
        <f t="shared" si="2"/>
        <v>0.354768174686863</v>
      </c>
    </row>
    <row r="23" spans="1:4" x14ac:dyDescent="0.35">
      <c r="A23">
        <v>16</v>
      </c>
      <c r="B23">
        <f t="shared" si="1"/>
        <v>1599.1385981422577</v>
      </c>
      <c r="C23">
        <f t="shared" si="0"/>
        <v>562.80299971843772</v>
      </c>
      <c r="D23">
        <f t="shared" si="2"/>
        <v>0.35194135165785756</v>
      </c>
    </row>
    <row r="24" spans="1:4" x14ac:dyDescent="0.35">
      <c r="A24">
        <v>17</v>
      </c>
      <c r="B24">
        <f t="shared" si="1"/>
        <v>1605.5479627181614</v>
      </c>
      <c r="C24">
        <f t="shared" si="0"/>
        <v>560.55628414632815</v>
      </c>
      <c r="D24">
        <f t="shared" si="2"/>
        <v>0.34913705299548775</v>
      </c>
    </row>
    <row r="25" spans="1:4" x14ac:dyDescent="0.35">
      <c r="A25">
        <v>18</v>
      </c>
      <c r="B25">
        <f t="shared" si="1"/>
        <v>1611.9830160957204</v>
      </c>
      <c r="C25">
        <f t="shared" si="0"/>
        <v>558.31853748672347</v>
      </c>
      <c r="D25">
        <f t="shared" si="2"/>
        <v>0.34635509922368202</v>
      </c>
    </row>
    <row r="26" spans="1:4" x14ac:dyDescent="0.35">
      <c r="A26">
        <v>19</v>
      </c>
      <c r="B26">
        <f t="shared" si="1"/>
        <v>1618.4438612359259</v>
      </c>
      <c r="C26">
        <f t="shared" si="0"/>
        <v>556.08972393562931</v>
      </c>
      <c r="D26">
        <f t="shared" si="2"/>
        <v>0.34359531229644935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7ABE1-B671-4DE6-B878-76D7ACD181F3}">
  <dimension ref="A1:D26"/>
  <sheetViews>
    <sheetView workbookViewId="0">
      <selection activeCell="D3" sqref="D3"/>
    </sheetView>
  </sheetViews>
  <sheetFormatPr defaultRowHeight="14.5" x14ac:dyDescent="0.35"/>
  <cols>
    <col min="2" max="2" width="13.6328125" customWidth="1"/>
  </cols>
  <sheetData>
    <row r="1" spans="1:4" x14ac:dyDescent="0.35">
      <c r="A1" t="s">
        <v>17</v>
      </c>
    </row>
    <row r="3" spans="1:4" x14ac:dyDescent="0.35">
      <c r="A3" t="s">
        <v>12</v>
      </c>
      <c r="B3">
        <v>10</v>
      </c>
      <c r="C3">
        <v>-3</v>
      </c>
    </row>
    <row r="4" spans="1:4" x14ac:dyDescent="0.35">
      <c r="A4" t="s">
        <v>13</v>
      </c>
      <c r="B4">
        <v>1500</v>
      </c>
      <c r="C4">
        <v>600</v>
      </c>
    </row>
    <row r="6" spans="1:4" x14ac:dyDescent="0.35">
      <c r="A6" s="1" t="s">
        <v>14</v>
      </c>
      <c r="B6" s="1" t="s">
        <v>15</v>
      </c>
      <c r="C6" s="1" t="s">
        <v>15</v>
      </c>
      <c r="D6" s="1" t="s">
        <v>16</v>
      </c>
    </row>
    <row r="7" spans="1:4" x14ac:dyDescent="0.35">
      <c r="A7">
        <v>0</v>
      </c>
      <c r="B7">
        <f>B$3*$A7+B$4</f>
        <v>1500</v>
      </c>
      <c r="C7">
        <f t="shared" ref="C7:C26" si="0">C$3*$A7+C$4</f>
        <v>600</v>
      </c>
      <c r="D7">
        <f>C7/B7</f>
        <v>0.4</v>
      </c>
    </row>
    <row r="8" spans="1:4" x14ac:dyDescent="0.35">
      <c r="A8">
        <v>1</v>
      </c>
      <c r="B8">
        <f t="shared" ref="B8:C26" si="1">B$3*$A8+B$4</f>
        <v>1510</v>
      </c>
      <c r="C8">
        <f t="shared" si="0"/>
        <v>597</v>
      </c>
      <c r="D8">
        <f t="shared" ref="D8:D26" si="2">C8/B8</f>
        <v>0.39536423841059604</v>
      </c>
    </row>
    <row r="9" spans="1:4" x14ac:dyDescent="0.35">
      <c r="A9">
        <v>2</v>
      </c>
      <c r="B9">
        <f t="shared" si="1"/>
        <v>1520</v>
      </c>
      <c r="C9">
        <f t="shared" si="0"/>
        <v>594</v>
      </c>
      <c r="D9">
        <f t="shared" si="2"/>
        <v>0.39078947368421052</v>
      </c>
    </row>
    <row r="10" spans="1:4" x14ac:dyDescent="0.35">
      <c r="A10">
        <v>3</v>
      </c>
      <c r="B10">
        <f t="shared" si="1"/>
        <v>1530</v>
      </c>
      <c r="C10">
        <f t="shared" si="0"/>
        <v>591</v>
      </c>
      <c r="D10">
        <f t="shared" si="2"/>
        <v>0.38627450980392158</v>
      </c>
    </row>
    <row r="11" spans="1:4" x14ac:dyDescent="0.35">
      <c r="A11">
        <v>4</v>
      </c>
      <c r="B11">
        <f t="shared" si="1"/>
        <v>1540</v>
      </c>
      <c r="C11">
        <f t="shared" si="0"/>
        <v>588</v>
      </c>
      <c r="D11">
        <f t="shared" si="2"/>
        <v>0.38181818181818183</v>
      </c>
    </row>
    <row r="12" spans="1:4" x14ac:dyDescent="0.35">
      <c r="A12">
        <v>5</v>
      </c>
      <c r="B12">
        <f t="shared" si="1"/>
        <v>1550</v>
      </c>
      <c r="C12">
        <f t="shared" si="0"/>
        <v>585</v>
      </c>
      <c r="D12">
        <f t="shared" si="2"/>
        <v>0.3774193548387097</v>
      </c>
    </row>
    <row r="13" spans="1:4" x14ac:dyDescent="0.35">
      <c r="A13">
        <v>6</v>
      </c>
      <c r="B13">
        <f t="shared" si="1"/>
        <v>1560</v>
      </c>
      <c r="C13">
        <f t="shared" si="0"/>
        <v>582</v>
      </c>
      <c r="D13">
        <f t="shared" si="2"/>
        <v>0.37307692307692308</v>
      </c>
    </row>
    <row r="14" spans="1:4" x14ac:dyDescent="0.35">
      <c r="A14">
        <v>7</v>
      </c>
      <c r="B14">
        <f t="shared" si="1"/>
        <v>1570</v>
      </c>
      <c r="C14">
        <f t="shared" si="0"/>
        <v>579</v>
      </c>
      <c r="D14">
        <f t="shared" si="2"/>
        <v>0.36878980891719743</v>
      </c>
    </row>
    <row r="15" spans="1:4" x14ac:dyDescent="0.35">
      <c r="A15">
        <v>8</v>
      </c>
      <c r="B15">
        <f t="shared" si="1"/>
        <v>1580</v>
      </c>
      <c r="C15">
        <f t="shared" si="0"/>
        <v>576</v>
      </c>
      <c r="D15">
        <f t="shared" si="2"/>
        <v>0.36455696202531646</v>
      </c>
    </row>
    <row r="16" spans="1:4" x14ac:dyDescent="0.35">
      <c r="A16">
        <v>9</v>
      </c>
      <c r="B16">
        <f t="shared" si="1"/>
        <v>1590</v>
      </c>
      <c r="C16">
        <f t="shared" si="0"/>
        <v>573</v>
      </c>
      <c r="D16">
        <f t="shared" si="2"/>
        <v>0.36037735849056601</v>
      </c>
    </row>
    <row r="17" spans="1:4" x14ac:dyDescent="0.35">
      <c r="A17">
        <v>10</v>
      </c>
      <c r="B17">
        <f t="shared" si="1"/>
        <v>1600</v>
      </c>
      <c r="C17">
        <f t="shared" si="0"/>
        <v>570</v>
      </c>
      <c r="D17">
        <f t="shared" si="2"/>
        <v>0.35625000000000001</v>
      </c>
    </row>
    <row r="18" spans="1:4" x14ac:dyDescent="0.35">
      <c r="A18">
        <v>11</v>
      </c>
      <c r="B18">
        <f t="shared" si="1"/>
        <v>1610</v>
      </c>
      <c r="C18">
        <f t="shared" si="0"/>
        <v>567</v>
      </c>
      <c r="D18">
        <f t="shared" si="2"/>
        <v>0.35217391304347828</v>
      </c>
    </row>
    <row r="19" spans="1:4" x14ac:dyDescent="0.35">
      <c r="A19">
        <v>12</v>
      </c>
      <c r="B19">
        <f t="shared" si="1"/>
        <v>1620</v>
      </c>
      <c r="C19">
        <f t="shared" si="0"/>
        <v>564</v>
      </c>
      <c r="D19">
        <f t="shared" si="2"/>
        <v>0.34814814814814815</v>
      </c>
    </row>
    <row r="20" spans="1:4" x14ac:dyDescent="0.35">
      <c r="A20">
        <v>13</v>
      </c>
      <c r="B20">
        <f t="shared" si="1"/>
        <v>1630</v>
      </c>
      <c r="C20">
        <f t="shared" si="0"/>
        <v>561</v>
      </c>
      <c r="D20">
        <f t="shared" si="2"/>
        <v>0.34417177914110431</v>
      </c>
    </row>
    <row r="21" spans="1:4" x14ac:dyDescent="0.35">
      <c r="A21">
        <v>14</v>
      </c>
      <c r="B21">
        <f t="shared" si="1"/>
        <v>1640</v>
      </c>
      <c r="C21">
        <f t="shared" si="0"/>
        <v>558</v>
      </c>
      <c r="D21">
        <f t="shared" si="2"/>
        <v>0.34024390243902441</v>
      </c>
    </row>
    <row r="22" spans="1:4" x14ac:dyDescent="0.35">
      <c r="A22">
        <v>15</v>
      </c>
      <c r="B22">
        <f t="shared" si="1"/>
        <v>1650</v>
      </c>
      <c r="C22">
        <f t="shared" si="0"/>
        <v>555</v>
      </c>
      <c r="D22">
        <f t="shared" si="2"/>
        <v>0.33636363636363636</v>
      </c>
    </row>
    <row r="23" spans="1:4" x14ac:dyDescent="0.35">
      <c r="A23">
        <v>16</v>
      </c>
      <c r="B23">
        <f t="shared" si="1"/>
        <v>1660</v>
      </c>
      <c r="C23">
        <f t="shared" si="0"/>
        <v>552</v>
      </c>
      <c r="D23">
        <f t="shared" si="2"/>
        <v>0.3325301204819277</v>
      </c>
    </row>
    <row r="24" spans="1:4" x14ac:dyDescent="0.35">
      <c r="A24">
        <v>17</v>
      </c>
      <c r="B24">
        <f t="shared" si="1"/>
        <v>1670</v>
      </c>
      <c r="C24">
        <f t="shared" si="0"/>
        <v>549</v>
      </c>
      <c r="D24">
        <f t="shared" si="2"/>
        <v>0.32874251497005991</v>
      </c>
    </row>
    <row r="25" spans="1:4" x14ac:dyDescent="0.35">
      <c r="A25">
        <v>18</v>
      </c>
      <c r="B25">
        <f t="shared" si="1"/>
        <v>1680</v>
      </c>
      <c r="C25">
        <f t="shared" si="0"/>
        <v>546</v>
      </c>
      <c r="D25">
        <f t="shared" si="2"/>
        <v>0.32500000000000001</v>
      </c>
    </row>
    <row r="26" spans="1:4" x14ac:dyDescent="0.35">
      <c r="A26">
        <v>19</v>
      </c>
      <c r="B26">
        <f t="shared" si="1"/>
        <v>1690</v>
      </c>
      <c r="C26">
        <f t="shared" si="0"/>
        <v>543</v>
      </c>
      <c r="D26">
        <f t="shared" si="2"/>
        <v>0.32130177514792901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44DAC-9327-4347-A077-58FEBE99EB03}">
  <dimension ref="A1"/>
  <sheetViews>
    <sheetView workbookViewId="0">
      <selection activeCell="U46" sqref="U46"/>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KCOR v3 sim perfect data</vt:lpstr>
      <vt:lpstr>Exponential example</vt:lpstr>
      <vt:lpstr>Linear example</vt:lpstr>
      <vt:lpstr>Why it works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Kirsch</dc:creator>
  <cp:lastModifiedBy>Steve Kirsch</cp:lastModifiedBy>
  <dcterms:created xsi:type="dcterms:W3CDTF">2025-08-02T17:36:16Z</dcterms:created>
  <dcterms:modified xsi:type="dcterms:W3CDTF">2025-08-03T08:00:30Z</dcterms:modified>
</cp:coreProperties>
</file>