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"/>
    </mc:Choice>
  </mc:AlternateContent>
  <xr:revisionPtr revIDLastSave="0" documentId="13_ncr:1_{44D45C71-620F-49BB-BB53-3AA5B5CF1843}" xr6:coauthVersionLast="47" xr6:coauthVersionMax="47" xr10:uidLastSave="{00000000-0000-0000-0000-000000000000}"/>
  <bookViews>
    <workbookView xWindow="-110" yWindow="-110" windowWidth="38620" windowHeight="21100" xr2:uid="{E6A621CE-4E60-4BE2-8679-BF12EF115319}"/>
  </bookViews>
  <sheets>
    <sheet name="covid cases" sheetId="12" r:id="rId1"/>
    <sheet name="sourc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2" l="1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I8" i="12"/>
  <c r="H8" i="12"/>
  <c r="I7" i="12"/>
  <c r="H7" i="12"/>
  <c r="I6" i="12"/>
  <c r="AF6" i="12" s="1" a="1"/>
  <c r="AF6" i="12" s="1"/>
  <c r="H6" i="12"/>
  <c r="AF21" i="12" s="1" a="1"/>
  <c r="AF21" i="12" s="1"/>
  <c r="I5" i="12"/>
  <c r="H5" i="12"/>
  <c r="I4" i="12"/>
  <c r="H4" i="12"/>
  <c r="R53" i="12"/>
  <c r="Q53" i="12"/>
  <c r="P53" i="12"/>
  <c r="R52" i="12"/>
  <c r="Q52" i="12"/>
  <c r="P52" i="12"/>
  <c r="R51" i="12"/>
  <c r="Q51" i="12"/>
  <c r="P51" i="12"/>
  <c r="R50" i="12"/>
  <c r="Q50" i="12"/>
  <c r="P50" i="12"/>
  <c r="R49" i="12"/>
  <c r="Q49" i="12"/>
  <c r="P49" i="12"/>
  <c r="R48" i="12"/>
  <c r="Q48" i="12"/>
  <c r="P48" i="12"/>
  <c r="R47" i="12"/>
  <c r="Q47" i="12"/>
  <c r="P47" i="12"/>
  <c r="R46" i="12"/>
  <c r="Q46" i="12"/>
  <c r="P46" i="12"/>
  <c r="R45" i="12"/>
  <c r="Q45" i="12"/>
  <c r="P45" i="12"/>
  <c r="R44" i="12"/>
  <c r="Q44" i="12"/>
  <c r="P44" i="12"/>
  <c r="R43" i="12"/>
  <c r="Q43" i="12"/>
  <c r="P43" i="12"/>
  <c r="R42" i="12"/>
  <c r="Q42" i="12"/>
  <c r="P42" i="12"/>
  <c r="R41" i="12"/>
  <c r="Q41" i="12"/>
  <c r="P41" i="12"/>
  <c r="R40" i="12"/>
  <c r="Q40" i="12"/>
  <c r="P40" i="12"/>
  <c r="R39" i="12"/>
  <c r="Q39" i="12"/>
  <c r="P39" i="12"/>
  <c r="R38" i="12"/>
  <c r="Q38" i="12"/>
  <c r="P38" i="12"/>
  <c r="R37" i="12"/>
  <c r="Q37" i="12"/>
  <c r="P37" i="12"/>
  <c r="R36" i="12"/>
  <c r="Q36" i="12"/>
  <c r="P36" i="12"/>
  <c r="R35" i="12"/>
  <c r="Q35" i="12"/>
  <c r="P35" i="12"/>
  <c r="R34" i="12"/>
  <c r="Q34" i="12"/>
  <c r="P34" i="12"/>
  <c r="R33" i="12"/>
  <c r="Q33" i="12"/>
  <c r="P33" i="12"/>
  <c r="R32" i="12"/>
  <c r="Q32" i="12"/>
  <c r="P32" i="12"/>
  <c r="R31" i="12"/>
  <c r="Q31" i="12"/>
  <c r="P31" i="12"/>
  <c r="R30" i="12"/>
  <c r="Q30" i="12"/>
  <c r="P30" i="12"/>
  <c r="R29" i="12"/>
  <c r="Q29" i="12"/>
  <c r="P29" i="12"/>
  <c r="R28" i="12"/>
  <c r="Q28" i="12"/>
  <c r="P28" i="12"/>
  <c r="R27" i="12"/>
  <c r="Q27" i="12"/>
  <c r="P27" i="12"/>
  <c r="R26" i="12"/>
  <c r="Q26" i="12"/>
  <c r="P26" i="12"/>
  <c r="R25" i="12"/>
  <c r="Q25" i="12"/>
  <c r="P25" i="12"/>
  <c r="R24" i="12"/>
  <c r="Q24" i="12"/>
  <c r="P24" i="12"/>
  <c r="R23" i="12"/>
  <c r="Q23" i="12"/>
  <c r="P23" i="12"/>
  <c r="R22" i="12"/>
  <c r="Q22" i="12"/>
  <c r="P22" i="12"/>
  <c r="R21" i="12"/>
  <c r="Q21" i="12"/>
  <c r="P21" i="12"/>
  <c r="R20" i="12"/>
  <c r="Q20" i="12"/>
  <c r="P20" i="12"/>
  <c r="R19" i="12"/>
  <c r="Q19" i="12"/>
  <c r="P19" i="12"/>
  <c r="R18" i="12"/>
  <c r="Q18" i="12"/>
  <c r="P18" i="12"/>
  <c r="R17" i="12"/>
  <c r="Q17" i="12"/>
  <c r="P17" i="12"/>
  <c r="R16" i="12"/>
  <c r="Q16" i="12"/>
  <c r="P16" i="12"/>
  <c r="R15" i="12"/>
  <c r="Q15" i="12"/>
  <c r="P15" i="12"/>
  <c r="R14" i="12"/>
  <c r="Q14" i="12"/>
  <c r="P14" i="12"/>
  <c r="R13" i="12"/>
  <c r="Q13" i="12"/>
  <c r="P13" i="12"/>
  <c r="R12" i="12"/>
  <c r="Q12" i="12"/>
  <c r="P12" i="12"/>
  <c r="R11" i="12"/>
  <c r="Q11" i="12"/>
  <c r="P11" i="12"/>
  <c r="R10" i="12"/>
  <c r="Q10" i="12"/>
  <c r="P10" i="12"/>
  <c r="R9" i="12"/>
  <c r="Q9" i="12"/>
  <c r="P9" i="12"/>
  <c r="R8" i="12"/>
  <c r="Q8" i="12"/>
  <c r="P8" i="12"/>
  <c r="R7" i="12"/>
  <c r="Q7" i="12"/>
  <c r="P7" i="12"/>
  <c r="R6" i="12"/>
  <c r="AS6" i="12" s="1" a="1"/>
  <c r="AS6" i="12" s="1"/>
  <c r="Q6" i="12"/>
  <c r="P6" i="12"/>
  <c r="AS37" i="12" s="1" a="1"/>
  <c r="AS37" i="12" s="1"/>
  <c r="R5" i="12"/>
  <c r="Q5" i="12"/>
  <c r="P5" i="12"/>
  <c r="R4" i="12"/>
  <c r="Q4" i="12"/>
  <c r="P4" i="12"/>
  <c r="AF37" i="12" l="1" a="1"/>
  <c r="AF37" i="12" s="1"/>
  <c r="AF44" i="12" s="1"/>
  <c r="AS21" i="12" a="1"/>
  <c r="AS21" i="12" s="1"/>
  <c r="AS28" i="12" s="1"/>
  <c r="AF12" i="12"/>
  <c r="AF13" i="12"/>
  <c r="AF28" i="12"/>
  <c r="AF27" i="12"/>
  <c r="AS27" i="12"/>
  <c r="AS12" i="12"/>
  <c r="AS13" i="12"/>
  <c r="AS44" i="12"/>
  <c r="AS43" i="12"/>
  <c r="AF4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<sst xmlns="http://schemas.openxmlformats.org/spreadsheetml/2006/main" count="128" uniqueCount="98">
  <si>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</si>
  <si>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</si>
  <si>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</si>
  <si>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</si>
  <si>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</si>
  <si>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</si>
  <si>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</si>
  <si>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</si>
  <si>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</si>
  <si>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</si>
  <si>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</si>
  <si>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</si>
  <si>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</si>
  <si>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</si>
  <si>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</si>
  <si>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</si>
  <si>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</si>
  <si>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</si>
  <si>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</si>
  <si>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</si>
  <si>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</si>
  <si>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</si>
  <si>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</si>
  <si>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</si>
  <si>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</si>
  <si>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</si>
  <si>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</si>
  <si>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</si>
  <si>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</si>
  <si>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</si>
  <si>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</si>
  <si>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</si>
  <si>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</si>
  <si>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</si>
  <si>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</si>
  <si>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</si>
  <si>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</si>
  <si>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</si>
  <si>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</si>
  <si>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</si>
  <si>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</si>
  <si>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</si>
  <si>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</si>
  <si>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</si>
  <si>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</si>
  <si>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</si>
  <si>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</si>
  <si>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</si>
  <si>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</si>
  <si>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</si>
  <si>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Grand Total</t>
  </si>
  <si>
    <t>Sum of 2020</t>
  </si>
  <si>
    <t>Sum of 2021</t>
  </si>
  <si>
    <t>Sum of 2022</t>
  </si>
  <si>
    <t>2021/2020</t>
  </si>
  <si>
    <t>2022/2021</t>
  </si>
  <si>
    <t>all age population</t>
  </si>
  <si>
    <t>https://usafacts.org/visualizations/coronavirus-covid-19-spread-map/</t>
  </si>
  <si>
    <t>this is all you need to see what is going on!</t>
  </si>
  <si>
    <t>Static mortality rate shows the slope increased each year</t>
  </si>
  <si>
    <t>Slope being positive for both graphs menas the highly vaxed did worse</t>
  </si>
  <si>
    <t xml:space="preserve"> If the vaccines worked, the trend would have gotten MORE negative!</t>
  </si>
  <si>
    <t>COVID cases yr/yr ratio</t>
  </si>
  <si>
    <t>COVID cases  per 100 people population (static)</t>
  </si>
  <si>
    <t>Note the total cases per 100 went up, likely due to everyone being vaccinated.</t>
  </si>
  <si>
    <t>slope</t>
  </si>
  <si>
    <t>intercept</t>
  </si>
  <si>
    <t>std err</t>
  </si>
  <si>
    <t>r2</t>
  </si>
  <si>
    <t>lower slope</t>
  </si>
  <si>
    <t>upper slope</t>
  </si>
  <si>
    <t>covid cases per 100 population</t>
  </si>
  <si>
    <t>d/100p</t>
  </si>
  <si>
    <t>2021 all age</t>
  </si>
  <si>
    <t>21-2 /2020</t>
  </si>
  <si>
    <t>yr/yr ratios (COVID cases/100population)</t>
  </si>
  <si>
    <t>y axis: Total 2021+2022 cases/100 population divided by 2*2020 number</t>
  </si>
  <si>
    <t>x axis: doses per 100 for each state</t>
  </si>
  <si>
    <t>dots are states</t>
  </si>
  <si>
    <t xml:space="preserve">we are 95% confident that the </t>
  </si>
  <si>
    <t>more vaccinated states had more infections</t>
  </si>
  <si>
    <t xml:space="preserve">the bottom plot is dispositive to the question of whether </t>
  </si>
  <si>
    <t>the vaccines increased cases over the period.</t>
  </si>
  <si>
    <t>The answer is the 95% confidence slopes are .01-.04, both positive.</t>
  </si>
  <si>
    <t>Therefore, we are 95% confident that higher vaccination is associated with higher cases.</t>
  </si>
  <si>
    <t>Also, the 2020 baseline showed that the states TO BE more vaccinated had lower mortality</t>
  </si>
  <si>
    <t>Hawaii ommitted because they didn't report vaccination data.</t>
  </si>
  <si>
    <t>Vaccination data is from CDC official site:</t>
  </si>
  <si>
    <t>https://data.cdc.gov/Vaccinations/COVID-19-Vaccinations-in-the-United-States-County/8xkx-amqh/about_data</t>
  </si>
  <si>
    <t>and was extracted on Jan 4, 2022 to ensure we captured the data at the end of 2021.</t>
  </si>
  <si>
    <t>COVID cases by year from USA Facts by State excluding Hawaii</t>
  </si>
  <si>
    <t>from MCOD</t>
  </si>
  <si>
    <t>Cases from:</t>
  </si>
  <si>
    <t>Population is from MCOD:</t>
  </si>
  <si>
    <t>https://wonder.cdc.gov/mcd-icd10-expanded.html</t>
  </si>
  <si>
    <t>Note that cases are CUMULATIVE at each cell</t>
  </si>
  <si>
    <t>From CDC vax</t>
  </si>
  <si>
    <r>
      <t xml:space="preserve">from the </t>
    </r>
    <r>
      <rPr>
        <b/>
        <sz val="11"/>
        <color theme="1"/>
        <rFont val="Aptos Narrow"/>
        <family val="2"/>
        <scheme val="minor"/>
      </rPr>
      <t>pre-vaccine baseline which was highly negative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</si>
</sst>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cases'!$I$3</c:f>
              <c:strCache>
                <c:ptCount val="1"/>
                <c:pt idx="0">
                  <c:v>2022/2021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y = 0.0035x + 0.4007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0.0827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cases'!$I$4:$I$53</c:f>
              <c:numCache>
                <c:formatCode>General</c:formatCode>
                <c:ptCount val="50"/>
                <c:pt idx="0">
                  <c:v>1.2350805439486185</c:v>
                </c:pt>
                <c:pt idx="1">
                  <c:v>1.2472443289436816</c:v>
                </c:pt>
                <c:pt idx="2">
                  <c:v>1.1568038860877354</c:v>
                </c:pt>
                <c:pt idx="3">
                  <c:v>1.1443643676167841</c:v>
                </c:pt>
                <c:pt idx="4">
                  <c:v>1.8913793016873721</c:v>
                </c:pt>
                <c:pt idx="5">
                  <c:v>1.2232611968448392</c:v>
                </c:pt>
                <c:pt idx="6">
                  <c:v>1.3401613587618022</c:v>
                </c:pt>
                <c:pt idx="7">
                  <c:v>1.143403102369696</c:v>
                </c:pt>
                <c:pt idx="8">
                  <c:v>1.1344548741157521</c:v>
                </c:pt>
                <c:pt idx="9">
                  <c:v>1.0296933217479272</c:v>
                </c:pt>
                <c:pt idx="10">
                  <c:v>1.0172646015405227</c:v>
                </c:pt>
                <c:pt idx="11">
                  <c:v>0.99747781622701048</c:v>
                </c:pt>
                <c:pt idx="12">
                  <c:v>1.0514008005693716</c:v>
                </c:pt>
                <c:pt idx="13">
                  <c:v>1.2615151447069972</c:v>
                </c:pt>
                <c:pt idx="14">
                  <c:v>0.93618955757899425</c:v>
                </c:pt>
                <c:pt idx="15">
                  <c:v>1.3490035752952068</c:v>
                </c:pt>
                <c:pt idx="16">
                  <c:v>1.363916130761667</c:v>
                </c:pt>
                <c:pt idx="17">
                  <c:v>1.2372788362913683</c:v>
                </c:pt>
                <c:pt idx="18">
                  <c:v>1.2574978969688089</c:v>
                </c:pt>
                <c:pt idx="19">
                  <c:v>1.2107314710842938</c:v>
                </c:pt>
                <c:pt idx="20">
                  <c:v>1.2926469420572588</c:v>
                </c:pt>
                <c:pt idx="21">
                  <c:v>1.0836221516779305</c:v>
                </c:pt>
                <c:pt idx="22">
                  <c:v>0.87281308791858614</c:v>
                </c:pt>
                <c:pt idx="23">
                  <c:v>0.75556019477897607</c:v>
                </c:pt>
                <c:pt idx="24">
                  <c:v>1.2740809587842843</c:v>
                </c:pt>
                <c:pt idx="25">
                  <c:v>1.0602404942468959</c:v>
                </c:pt>
                <c:pt idx="26">
                  <c:v>1.4393203977125915</c:v>
                </c:pt>
                <c:pt idx="27">
                  <c:v>1.3038753674243271</c:v>
                </c:pt>
                <c:pt idx="28">
                  <c:v>1.0841146048833079</c:v>
                </c:pt>
                <c:pt idx="29">
                  <c:v>1.0230111246151203</c:v>
                </c:pt>
                <c:pt idx="30">
                  <c:v>1.2853583388393779</c:v>
                </c:pt>
                <c:pt idx="31">
                  <c:v>1.4937510308398758</c:v>
                </c:pt>
                <c:pt idx="32">
                  <c:v>1.283375600136508</c:v>
                </c:pt>
                <c:pt idx="33">
                  <c:v>1.1996278337343664</c:v>
                </c:pt>
                <c:pt idx="34">
                  <c:v>0.98357549991404436</c:v>
                </c:pt>
                <c:pt idx="35">
                  <c:v>1.2932294567985714</c:v>
                </c:pt>
                <c:pt idx="36">
                  <c:v>1.5946643372606442</c:v>
                </c:pt>
                <c:pt idx="37">
                  <c:v>0.9876466232064478</c:v>
                </c:pt>
                <c:pt idx="38">
                  <c:v>1.2847839828551977</c:v>
                </c:pt>
                <c:pt idx="39">
                  <c:v>0.74499127321488168</c:v>
                </c:pt>
                <c:pt idx="40">
                  <c:v>1.16031354001612</c:v>
                </c:pt>
                <c:pt idx="41">
                  <c:v>1.132650009321321</c:v>
                </c:pt>
                <c:pt idx="42">
                  <c:v>1.1927583349662656</c:v>
                </c:pt>
                <c:pt idx="43">
                  <c:v>1.1999476421002273</c:v>
                </c:pt>
                <c:pt idx="44">
                  <c:v>1.3988401097138481</c:v>
                </c:pt>
                <c:pt idx="45">
                  <c:v>1.4684347833441154</c:v>
                </c:pt>
                <c:pt idx="46">
                  <c:v>1.7072949123433154</c:v>
                </c:pt>
                <c:pt idx="47">
                  <c:v>1.4006314029861382</c:v>
                </c:pt>
                <c:pt idx="48">
                  <c:v>1.1592374127885781</c:v>
                </c:pt>
                <c:pt idx="49">
                  <c:v>0.93566042905315772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1-4638-A2B2-A9ADE2B02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cases'!$H$3</c:f>
              <c:strCache>
                <c:ptCount val="1"/>
                <c:pt idx="0">
                  <c:v>2021/2020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cases'!$H$4:$H$53</c:f>
              <c:numCache>
                <c:formatCode>General</c:formatCode>
                <c:ptCount val="50"/>
                <c:pt idx="0">
                  <c:v>2.2289505587245757</c:v>
                </c:pt>
                <c:pt idx="1">
                  <c:v>1.4473381396308505</c:v>
                </c:pt>
                <c:pt idx="2">
                  <c:v>1.5005607654098565</c:v>
                </c:pt>
                <c:pt idx="3">
                  <c:v>1.6886631320875389</c:v>
                </c:pt>
                <c:pt idx="4">
                  <c:v>1.1804964406130829</c:v>
                </c:pt>
                <c:pt idx="5">
                  <c:v>1.854740270440423</c:v>
                </c:pt>
                <c:pt idx="6">
                  <c:v>1.7237121168634482</c:v>
                </c:pt>
                <c:pt idx="7">
                  <c:v>2.3969557913524686</c:v>
                </c:pt>
                <c:pt idx="8">
                  <c:v>2.1038644788483558</c:v>
                </c:pt>
                <c:pt idx="9">
                  <c:v>2.186341542208869</c:v>
                </c:pt>
                <c:pt idx="10">
                  <c:v>1.4934186725908294</c:v>
                </c:pt>
                <c:pt idx="11">
                  <c:v>1.0676046443127161</c:v>
                </c:pt>
                <c:pt idx="12">
                  <c:v>1.2148842553015828</c:v>
                </c:pt>
                <c:pt idx="13">
                  <c:v>1.2555427069623282</c:v>
                </c:pt>
                <c:pt idx="14">
                  <c:v>1.4193495136355627</c:v>
                </c:pt>
                <c:pt idx="15">
                  <c:v>1.2962246419447974</c:v>
                </c:pt>
                <c:pt idx="16">
                  <c:v>2.2116668832748556</c:v>
                </c:pt>
                <c:pt idx="17">
                  <c:v>1.6360663609394925</c:v>
                </c:pt>
                <c:pt idx="18">
                  <c:v>2.0766086262826433</c:v>
                </c:pt>
                <c:pt idx="19">
                  <c:v>1.5967171236365776</c:v>
                </c:pt>
                <c:pt idx="20">
                  <c:v>4.9826415259800774</c:v>
                </c:pt>
                <c:pt idx="21">
                  <c:v>2.2168170580326323</c:v>
                </c:pt>
                <c:pt idx="22">
                  <c:v>1.4485555503060417</c:v>
                </c:pt>
                <c:pt idx="23">
                  <c:v>1.2167451806058183</c:v>
                </c:pt>
                <c:pt idx="24">
                  <c:v>1.5281698678612419</c:v>
                </c:pt>
                <c:pt idx="25">
                  <c:v>1.3940031176092829</c:v>
                </c:pt>
                <c:pt idx="26">
                  <c:v>2.112706268008127</c:v>
                </c:pt>
                <c:pt idx="27">
                  <c:v>0.87702371661947232</c:v>
                </c:pt>
                <c:pt idx="28">
                  <c:v>1.0541990116952702</c:v>
                </c:pt>
                <c:pt idx="29">
                  <c:v>3.4548440802413865</c:v>
                </c:pt>
                <c:pt idx="30">
                  <c:v>1.894961485455912</c:v>
                </c:pt>
                <c:pt idx="31">
                  <c:v>1.4436495859432505</c:v>
                </c:pt>
                <c:pt idx="32">
                  <c:v>1.2704854855236776</c:v>
                </c:pt>
                <c:pt idx="33">
                  <c:v>2.4966991103564076</c:v>
                </c:pt>
                <c:pt idx="34">
                  <c:v>1.864730963027829</c:v>
                </c:pt>
                <c:pt idx="35">
                  <c:v>1.4346385257889107</c:v>
                </c:pt>
                <c:pt idx="36">
                  <c:v>2.69530552135735</c:v>
                </c:pt>
                <c:pt idx="37">
                  <c:v>2.1499881405745778</c:v>
                </c:pt>
                <c:pt idx="38">
                  <c:v>1.7560011546505365</c:v>
                </c:pt>
                <c:pt idx="39">
                  <c:v>2.1831366421712772</c:v>
                </c:pt>
                <c:pt idx="40">
                  <c:v>0.79856667112371593</c:v>
                </c:pt>
                <c:pt idx="41">
                  <c:v>1.4135749516086566</c:v>
                </c:pt>
                <c:pt idx="42">
                  <c:v>1.5946352635548315</c:v>
                </c:pt>
                <c:pt idx="43">
                  <c:v>1.2674494512865795</c:v>
                </c:pt>
                <c:pt idx="44">
                  <c:v>2.1865530935625941</c:v>
                </c:pt>
                <c:pt idx="45">
                  <c:v>7.4300642395106919</c:v>
                </c:pt>
                <c:pt idx="46">
                  <c:v>2.4267860183090941</c:v>
                </c:pt>
                <c:pt idx="47">
                  <c:v>1.140938485368528</c:v>
                </c:pt>
                <c:pt idx="48">
                  <c:v>3.6117452500066616</c:v>
                </c:pt>
                <c:pt idx="49">
                  <c:v>1.6136998277918164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A-44A4-84DD-822F9E7B9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cases'!$R$3</c:f>
              <c:strCache>
                <c:ptCount val="1"/>
                <c:pt idx="0">
                  <c:v>2022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730861767279087"/>
                  <c:y val="-6.5096237970253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cases'!$R$4:$R$53</c:f>
              <c:numCache>
                <c:formatCode>General</c:formatCode>
                <c:ptCount val="50"/>
                <c:pt idx="0">
                  <c:v>17.546671565992828</c:v>
                </c:pt>
                <c:pt idx="1">
                  <c:v>13.249522692408958</c:v>
                </c:pt>
                <c:pt idx="2">
                  <c:v>12.895693084894885</c:v>
                </c:pt>
                <c:pt idx="3">
                  <c:v>13.545581127940999</c:v>
                </c:pt>
                <c:pt idx="4">
                  <c:v>14.065369075399733</c:v>
                </c:pt>
                <c:pt idx="5">
                  <c:v>13.056415958760937</c:v>
                </c:pt>
                <c:pt idx="6">
                  <c:v>12.060570210454181</c:v>
                </c:pt>
                <c:pt idx="7">
                  <c:v>11.143594178650588</c:v>
                </c:pt>
                <c:pt idx="8">
                  <c:v>13.896558902430881</c:v>
                </c:pt>
                <c:pt idx="9">
                  <c:v>13.707656833232612</c:v>
                </c:pt>
                <c:pt idx="10">
                  <c:v>8.0382110087203404</c:v>
                </c:pt>
                <c:pt idx="11">
                  <c:v>9.4355068259284351</c:v>
                </c:pt>
                <c:pt idx="12">
                  <c:v>9.8681310058366378</c:v>
                </c:pt>
                <c:pt idx="13">
                  <c:v>12.122302661446101</c:v>
                </c:pt>
                <c:pt idx="14">
                  <c:v>10.125395193967192</c:v>
                </c:pt>
                <c:pt idx="15">
                  <c:v>13.523721975384301</c:v>
                </c:pt>
                <c:pt idx="16">
                  <c:v>17.871910396227207</c:v>
                </c:pt>
                <c:pt idx="17">
                  <c:v>13.738123989568304</c:v>
                </c:pt>
                <c:pt idx="18">
                  <c:v>12.937114919075896</c:v>
                </c:pt>
                <c:pt idx="19">
                  <c:v>8.8318901610145577</c:v>
                </c:pt>
                <c:pt idx="20">
                  <c:v>11.54308689563573</c:v>
                </c:pt>
                <c:pt idx="21">
                  <c:v>12.740308983963006</c:v>
                </c:pt>
                <c:pt idx="22">
                  <c:v>9.2812825334990094</c:v>
                </c:pt>
                <c:pt idx="23">
                  <c:v>6.7782278186785696</c:v>
                </c:pt>
                <c:pt idx="24">
                  <c:v>14.163024730472912</c:v>
                </c:pt>
                <c:pt idx="25">
                  <c:v>11.166907086336352</c:v>
                </c:pt>
                <c:pt idx="26">
                  <c:v>15.415797385412599</c:v>
                </c:pt>
                <c:pt idx="27">
                  <c:v>13.75041091122384</c:v>
                </c:pt>
                <c:pt idx="28">
                  <c:v>9.8104534049978245</c:v>
                </c:pt>
                <c:pt idx="29">
                  <c:v>11.389368498836392</c:v>
                </c:pt>
                <c:pt idx="30">
                  <c:v>14.408447089459504</c:v>
                </c:pt>
                <c:pt idx="31">
                  <c:v>14.626338798021127</c:v>
                </c:pt>
                <c:pt idx="32">
                  <c:v>11.456894956592228</c:v>
                </c:pt>
                <c:pt idx="33">
                  <c:v>15.090853345588496</c:v>
                </c:pt>
                <c:pt idx="34">
                  <c:v>10.985595681817834</c:v>
                </c:pt>
                <c:pt idx="35">
                  <c:v>13.559604955470423</c:v>
                </c:pt>
                <c:pt idx="36">
                  <c:v>11.54290533537006</c:v>
                </c:pt>
                <c:pt idx="37">
                  <c:v>10.636117399865928</c:v>
                </c:pt>
                <c:pt idx="38">
                  <c:v>17.489718706742224</c:v>
                </c:pt>
                <c:pt idx="39">
                  <c:v>9.5847261044395662</c:v>
                </c:pt>
                <c:pt idx="40">
                  <c:v>10.287464749354426</c:v>
                </c:pt>
                <c:pt idx="41">
                  <c:v>13.502357495505462</c:v>
                </c:pt>
                <c:pt idx="42">
                  <c:v>11.377229195603697</c:v>
                </c:pt>
                <c:pt idx="43">
                  <c:v>12.954548009844411</c:v>
                </c:pt>
                <c:pt idx="44">
                  <c:v>12.446239292626727</c:v>
                </c:pt>
                <c:pt idx="45">
                  <c:v>12.973368940321206</c:v>
                </c:pt>
                <c:pt idx="46">
                  <c:v>13.288330812072152</c:v>
                </c:pt>
                <c:pt idx="47">
                  <c:v>14.258963750600548</c:v>
                </c:pt>
                <c:pt idx="48">
                  <c:v>16.706081043018191</c:v>
                </c:pt>
                <c:pt idx="49">
                  <c:v>11.514480177370777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FE-44E3-8432-DE420DAF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cases'!$Q$3</c:f>
              <c:strCache>
                <c:ptCount val="1"/>
                <c:pt idx="0">
                  <c:v>2021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91097987751529"/>
                  <c:y val="-0.154410177894429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cases'!$Q$4:$Q$53</c:f>
              <c:numCache>
                <c:formatCode>General</c:formatCode>
                <c:ptCount val="50"/>
                <c:pt idx="0">
                  <c:v>14.206904684851709</c:v>
                </c:pt>
                <c:pt idx="1">
                  <c:v>10.623037030467211</c:v>
                </c:pt>
                <c:pt idx="2">
                  <c:v>11.14769170469128</c:v>
                </c:pt>
                <c:pt idx="3">
                  <c:v>11.836772894415251</c:v>
                </c:pt>
                <c:pt idx="4">
                  <c:v>7.4365670930476382</c:v>
                </c:pt>
                <c:pt idx="5">
                  <c:v>10.67344896775716</c:v>
                </c:pt>
                <c:pt idx="6">
                  <c:v>8.9993418565635608</c:v>
                </c:pt>
                <c:pt idx="7">
                  <c:v>9.7459891052906507</c:v>
                </c:pt>
                <c:pt idx="8">
                  <c:v>12.249547531154573</c:v>
                </c:pt>
                <c:pt idx="9">
                  <c:v>13.312368395245647</c:v>
                </c:pt>
                <c:pt idx="10">
                  <c:v>7.901789757106906</c:v>
                </c:pt>
                <c:pt idx="11">
                  <c:v>9.4593650830436715</c:v>
                </c:pt>
                <c:pt idx="12">
                  <c:v>9.3856985846812062</c:v>
                </c:pt>
                <c:pt idx="13">
                  <c:v>9.6093199612452196</c:v>
                </c:pt>
                <c:pt idx="14">
                  <c:v>10.815539558197674</c:v>
                </c:pt>
                <c:pt idx="15">
                  <c:v>10.024971188400936</c:v>
                </c:pt>
                <c:pt idx="16">
                  <c:v>13.103379301076817</c:v>
                </c:pt>
                <c:pt idx="17">
                  <c:v>11.10349873173867</c:v>
                </c:pt>
                <c:pt idx="18">
                  <c:v>10.287981355881973</c:v>
                </c:pt>
                <c:pt idx="19">
                  <c:v>7.2946729906219323</c:v>
                </c:pt>
                <c:pt idx="20">
                  <c:v>8.9298063686785252</c:v>
                </c:pt>
                <c:pt idx="21">
                  <c:v>11.757150741368035</c:v>
                </c:pt>
                <c:pt idx="22">
                  <c:v>10.633757286605611</c:v>
                </c:pt>
                <c:pt idx="23">
                  <c:v>8.971128793598508</c:v>
                </c:pt>
                <c:pt idx="24">
                  <c:v>11.116267481139607</c:v>
                </c:pt>
                <c:pt idx="25">
                  <c:v>10.532428394246878</c:v>
                </c:pt>
                <c:pt idx="26">
                  <c:v>10.710469614626332</c:v>
                </c:pt>
                <c:pt idx="27">
                  <c:v>10.54580158101029</c:v>
                </c:pt>
                <c:pt idx="28">
                  <c:v>9.0492770421202877</c:v>
                </c:pt>
                <c:pt idx="29">
                  <c:v>11.133181472607474</c:v>
                </c:pt>
                <c:pt idx="30">
                  <c:v>11.209673329283177</c:v>
                </c:pt>
                <c:pt idx="31">
                  <c:v>9.7916844882760206</c:v>
                </c:pt>
                <c:pt idx="32">
                  <c:v>8.9271565980945873</c:v>
                </c:pt>
                <c:pt idx="33">
                  <c:v>12.579612544176817</c:v>
                </c:pt>
                <c:pt idx="34">
                  <c:v>11.169041606646237</c:v>
                </c:pt>
                <c:pt idx="35">
                  <c:v>10.485072764300957</c:v>
                </c:pt>
                <c:pt idx="36">
                  <c:v>7.2384545547677845</c:v>
                </c:pt>
                <c:pt idx="37">
                  <c:v>10.769152802178578</c:v>
                </c:pt>
                <c:pt idx="38">
                  <c:v>13.612964467283067</c:v>
                </c:pt>
                <c:pt idx="39">
                  <c:v>12.86555487164075</c:v>
                </c:pt>
                <c:pt idx="40">
                  <c:v>8.866107646396598</c:v>
                </c:pt>
                <c:pt idx="41">
                  <c:v>11.921032432247996</c:v>
                </c:pt>
                <c:pt idx="42">
                  <c:v>9.5385870398679504</c:v>
                </c:pt>
                <c:pt idx="43">
                  <c:v>10.795927718288198</c:v>
                </c:pt>
                <c:pt idx="44">
                  <c:v>8.8975424755104964</c:v>
                </c:pt>
                <c:pt idx="45">
                  <c:v>8.8348281363756058</c:v>
                </c:pt>
                <c:pt idx="46">
                  <c:v>7.7832662160478794</c:v>
                </c:pt>
                <c:pt idx="47">
                  <c:v>10.180382733244819</c:v>
                </c:pt>
                <c:pt idx="48">
                  <c:v>14.411268010088845</c:v>
                </c:pt>
                <c:pt idx="49">
                  <c:v>12.306259642745459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6-4D18-BB8E-D5F68ACAF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cases'!$P$3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46150481189853"/>
                  <c:y val="-0.336877004957713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cases'!$P$4:$P$53</c:f>
              <c:numCache>
                <c:formatCode>General</c:formatCode>
                <c:ptCount val="50"/>
                <c:pt idx="0">
                  <c:v>6.3738087995011519</c:v>
                </c:pt>
                <c:pt idx="1">
                  <c:v>7.3397064166198653</c:v>
                </c:pt>
                <c:pt idx="2">
                  <c:v>7.4290171792186293</c:v>
                </c:pt>
                <c:pt idx="3">
                  <c:v>7.009552509020871</c:v>
                </c:pt>
                <c:pt idx="4">
                  <c:v>6.2995252143119611</c:v>
                </c:pt>
                <c:pt idx="5">
                  <c:v>5.754686592976527</c:v>
                </c:pt>
                <c:pt idx="6">
                  <c:v>5.2209076959667771</c:v>
                </c:pt>
                <c:pt idx="7">
                  <c:v>4.0659861731498737</c:v>
                </c:pt>
                <c:pt idx="8">
                  <c:v>5.8224033222234493</c:v>
                </c:pt>
                <c:pt idx="9">
                  <c:v>6.0888786761999274</c:v>
                </c:pt>
                <c:pt idx="10">
                  <c:v>5.2910747013753578</c:v>
                </c:pt>
                <c:pt idx="11">
                  <c:v>8.8603633690009449</c:v>
                </c:pt>
                <c:pt idx="12">
                  <c:v>7.7255907661354133</c:v>
                </c:pt>
                <c:pt idx="13">
                  <c:v>7.6535189985644525</c:v>
                </c:pt>
                <c:pt idx="14">
                  <c:v>7.6200678228257104</c:v>
                </c:pt>
                <c:pt idx="15">
                  <c:v>7.7339767074323778</c:v>
                </c:pt>
                <c:pt idx="16">
                  <c:v>5.9246622536909372</c:v>
                </c:pt>
                <c:pt idx="17">
                  <c:v>6.7867043763204151</c:v>
                </c:pt>
                <c:pt idx="18">
                  <c:v>4.9542225846853896</c:v>
                </c:pt>
                <c:pt idx="19">
                  <c:v>4.5685443480483672</c:v>
                </c:pt>
                <c:pt idx="20">
                  <c:v>1.7921831867930831</c:v>
                </c:pt>
                <c:pt idx="21">
                  <c:v>5.3036179502345595</c:v>
                </c:pt>
                <c:pt idx="22">
                  <c:v>7.3409385538296954</c:v>
                </c:pt>
                <c:pt idx="23">
                  <c:v>7.3730547172841696</c:v>
                </c:pt>
                <c:pt idx="24">
                  <c:v>7.274235485808549</c:v>
                </c:pt>
                <c:pt idx="25">
                  <c:v>7.5555271442362386</c:v>
                </c:pt>
                <c:pt idx="26">
                  <c:v>5.0695497887286676</c:v>
                </c:pt>
                <c:pt idx="27">
                  <c:v>12.024534093170889</c:v>
                </c:pt>
                <c:pt idx="28">
                  <c:v>8.584031043216438</c:v>
                </c:pt>
                <c:pt idx="29">
                  <c:v>3.2224844925069989</c:v>
                </c:pt>
                <c:pt idx="30">
                  <c:v>5.9155151254096454</c:v>
                </c:pt>
                <c:pt idx="31">
                  <c:v>6.7825908611183774</c:v>
                </c:pt>
                <c:pt idx="32">
                  <c:v>7.0265711020027348</c:v>
                </c:pt>
                <c:pt idx="33">
                  <c:v>5.0384976275259126</c:v>
                </c:pt>
                <c:pt idx="34">
                  <c:v>5.9896262936025222</c:v>
                </c:pt>
                <c:pt idx="35">
                  <c:v>7.3085119183838962</c:v>
                </c:pt>
                <c:pt idx="36">
                  <c:v>2.6855784983969144</c:v>
                </c:pt>
                <c:pt idx="37">
                  <c:v>5.008935909432763</c:v>
                </c:pt>
                <c:pt idx="38">
                  <c:v>7.7522525718339841</c:v>
                </c:pt>
                <c:pt idx="39">
                  <c:v>5.8931514515028631</c:v>
                </c:pt>
                <c:pt idx="40">
                  <c:v>11.102526522826844</c:v>
                </c:pt>
                <c:pt idx="41">
                  <c:v>8.4332510410444037</c:v>
                </c:pt>
                <c:pt idx="42">
                  <c:v>5.9816732125966601</c:v>
                </c:pt>
                <c:pt idx="43">
                  <c:v>8.5178369104419307</c:v>
                </c:pt>
                <c:pt idx="44">
                  <c:v>4.0692094336541151</c:v>
                </c:pt>
                <c:pt idx="45">
                  <c:v>1.1890648386853551</c:v>
                </c:pt>
                <c:pt idx="46">
                  <c:v>3.207232181711269</c:v>
                </c:pt>
                <c:pt idx="47">
                  <c:v>8.9228147387424759</c:v>
                </c:pt>
                <c:pt idx="48">
                  <c:v>3.9901119853517533</c:v>
                </c:pt>
                <c:pt idx="49">
                  <c:v>7.6261144921762307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7-428A-AAAD-D0C39A1E5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'covid cases'!$J$3</c:f>
              <c:strCache>
                <c:ptCount val="1"/>
                <c:pt idx="0">
                  <c:v>21-2 /2020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915266841644796"/>
                  <c:y val="-0.33287146398366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4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 cases'!$F$4:$F$53</c:f>
              <c:numCache>
                <c:formatCode>General</c:formatCode>
                <c:ptCount val="50"/>
                <c:pt idx="0">
                  <c:v>142</c:v>
                </c:pt>
                <c:pt idx="1">
                  <c:v>117</c:v>
                </c:pt>
                <c:pt idx="2">
                  <c:v>130</c:v>
                </c:pt>
                <c:pt idx="3">
                  <c:v>143</c:v>
                </c:pt>
                <c:pt idx="4">
                  <c:v>174</c:v>
                </c:pt>
                <c:pt idx="5">
                  <c:v>168</c:v>
                </c:pt>
                <c:pt idx="6">
                  <c:v>192</c:v>
                </c:pt>
                <c:pt idx="7">
                  <c:v>186</c:v>
                </c:pt>
                <c:pt idx="8">
                  <c:v>160</c:v>
                </c:pt>
                <c:pt idx="9">
                  <c:v>157</c:v>
                </c:pt>
                <c:pt idx="10">
                  <c:v>124</c:v>
                </c:pt>
                <c:pt idx="11">
                  <c:v>149</c:v>
                </c:pt>
                <c:pt idx="12">
                  <c:v>110</c:v>
                </c:pt>
                <c:pt idx="13">
                  <c:v>163</c:v>
                </c:pt>
                <c:pt idx="14">
                  <c:v>127</c:v>
                </c:pt>
                <c:pt idx="15">
                  <c:v>146</c:v>
                </c:pt>
                <c:pt idx="16">
                  <c:v>136</c:v>
                </c:pt>
                <c:pt idx="17">
                  <c:v>125</c:v>
                </c:pt>
                <c:pt idx="18">
                  <c:v>192</c:v>
                </c:pt>
                <c:pt idx="19">
                  <c:v>175</c:v>
                </c:pt>
                <c:pt idx="20">
                  <c:v>193</c:v>
                </c:pt>
                <c:pt idx="21">
                  <c:v>144</c:v>
                </c:pt>
                <c:pt idx="22">
                  <c:v>166</c:v>
                </c:pt>
                <c:pt idx="23">
                  <c:v>133</c:v>
                </c:pt>
                <c:pt idx="24">
                  <c:v>120</c:v>
                </c:pt>
                <c:pt idx="25">
                  <c:v>134</c:v>
                </c:pt>
                <c:pt idx="26">
                  <c:v>145</c:v>
                </c:pt>
                <c:pt idx="27">
                  <c:v>133</c:v>
                </c:pt>
                <c:pt idx="28">
                  <c:v>140</c:v>
                </c:pt>
                <c:pt idx="29">
                  <c:v>173</c:v>
                </c:pt>
                <c:pt idx="30">
                  <c:v>168</c:v>
                </c:pt>
                <c:pt idx="31">
                  <c:v>172</c:v>
                </c:pt>
                <c:pt idx="32">
                  <c:v>141</c:v>
                </c:pt>
                <c:pt idx="33">
                  <c:v>178</c:v>
                </c:pt>
                <c:pt idx="34">
                  <c:v>139</c:v>
                </c:pt>
                <c:pt idx="35">
                  <c:v>136</c:v>
                </c:pt>
                <c:pt idx="36">
                  <c:v>166</c:v>
                </c:pt>
                <c:pt idx="37">
                  <c:v>162</c:v>
                </c:pt>
                <c:pt idx="38">
                  <c:v>193</c:v>
                </c:pt>
                <c:pt idx="39">
                  <c:v>133</c:v>
                </c:pt>
                <c:pt idx="40">
                  <c:v>147</c:v>
                </c:pt>
                <c:pt idx="41">
                  <c:v>127</c:v>
                </c:pt>
                <c:pt idx="42">
                  <c:v>138</c:v>
                </c:pt>
                <c:pt idx="43">
                  <c:v>139</c:v>
                </c:pt>
                <c:pt idx="44">
                  <c:v>171</c:v>
                </c:pt>
                <c:pt idx="45">
                  <c:v>200</c:v>
                </c:pt>
                <c:pt idx="46">
                  <c:v>168</c:v>
                </c:pt>
                <c:pt idx="47">
                  <c:v>157</c:v>
                </c:pt>
                <c:pt idx="48">
                  <c:v>139</c:v>
                </c:pt>
                <c:pt idx="49">
                  <c:v>121</c:v>
                </c:pt>
              </c:numCache>
            </c:numRef>
          </c:xVal>
          <c:yVal>
            <c:numRef>
              <c:f>'covid cases'!$J$4:$J$53</c:f>
              <c:numCache>
                <c:formatCode>General</c:formatCode>
                <c:ptCount val="50"/>
                <c:pt idx="0">
                  <c:v>2.490942013614351</c:v>
                </c:pt>
                <c:pt idx="1">
                  <c:v>1.6262612131746634</c:v>
                </c:pt>
                <c:pt idx="2">
                  <c:v>1.6182076450733827</c:v>
                </c:pt>
                <c:pt idx="3">
                  <c:v>1.8105545246783366</c:v>
                </c:pt>
                <c:pt idx="4">
                  <c:v>1.706631487052142</c:v>
                </c:pt>
                <c:pt idx="5">
                  <c:v>2.0617860367478476</c:v>
                </c:pt>
                <c:pt idx="6">
                  <c:v>2.0168822447566743</c:v>
                </c:pt>
                <c:pt idx="7">
                  <c:v>2.5688212397139454</c:v>
                </c:pt>
                <c:pt idx="8">
                  <c:v>2.2453018956784345</c:v>
                </c:pt>
                <c:pt idx="9">
                  <c:v>2.218801413640703</c:v>
                </c:pt>
                <c:pt idx="10">
                  <c:v>1.5063103117485579</c:v>
                </c:pt>
                <c:pt idx="11">
                  <c:v>1.0662582967577892</c:v>
                </c:pt>
                <c:pt idx="12">
                  <c:v>1.246107266962396</c:v>
                </c:pt>
                <c:pt idx="13">
                  <c:v>1.4197144233108623</c:v>
                </c:pt>
                <c:pt idx="14">
                  <c:v>1.3740648534280004</c:v>
                </c:pt>
                <c:pt idx="15">
                  <c:v>1.5224181591570392</c:v>
                </c:pt>
                <c:pt idx="16">
                  <c:v>2.6140975106224058</c:v>
                </c:pt>
                <c:pt idx="17">
                  <c:v>1.830168322049081</c:v>
                </c:pt>
                <c:pt idx="18">
                  <c:v>2.3439698033301775</c:v>
                </c:pt>
                <c:pt idx="19">
                  <c:v>1.7649563978212865</c:v>
                </c:pt>
                <c:pt idx="20">
                  <c:v>5.7117189289528687</c:v>
                </c:pt>
                <c:pt idx="21">
                  <c:v>2.3095045641671463</c:v>
                </c:pt>
                <c:pt idx="22">
                  <c:v>1.3564368965951323</c:v>
                </c:pt>
                <c:pt idx="23">
                  <c:v>1.0680347031303654</c:v>
                </c:pt>
                <c:pt idx="24">
                  <c:v>1.7375909991455731</c:v>
                </c:pt>
                <c:pt idx="25">
                  <c:v>1.4359908360025313</c:v>
                </c:pt>
                <c:pt idx="26">
                  <c:v>2.5767837469637347</c:v>
                </c:pt>
                <c:pt idx="27">
                  <c:v>1.0102766686832678</c:v>
                </c:pt>
                <c:pt idx="28">
                  <c:v>1.0985357783638308</c:v>
                </c:pt>
                <c:pt idx="29">
                  <c:v>3.4945940040695089</c:v>
                </c:pt>
                <c:pt idx="30">
                  <c:v>2.1653330162830615</c:v>
                </c:pt>
                <c:pt idx="31">
                  <c:v>1.8000513215587706</c:v>
                </c:pt>
                <c:pt idx="32">
                  <c:v>1.450497778986175</c:v>
                </c:pt>
                <c:pt idx="33">
                  <c:v>2.7459044277998923</c:v>
                </c:pt>
                <c:pt idx="34">
                  <c:v>1.8494173260965618</c:v>
                </c:pt>
                <c:pt idx="35">
                  <c:v>1.6449776635986035</c:v>
                </c:pt>
                <c:pt idx="36">
                  <c:v>3.4967065571438112</c:v>
                </c:pt>
                <c:pt idx="37">
                  <c:v>2.1367083337734845</c:v>
                </c:pt>
                <c:pt idx="38">
                  <c:v>2.0060416560103893</c:v>
                </c:pt>
                <c:pt idx="39">
                  <c:v>1.9047771944122593</c:v>
                </c:pt>
                <c:pt idx="40">
                  <c:v>0.86257719611708172</c:v>
                </c:pt>
                <c:pt idx="41">
                  <c:v>1.5073303168622938</c:v>
                </c:pt>
                <c:pt idx="42">
                  <c:v>1.748324882695492</c:v>
                </c:pt>
                <c:pt idx="43">
                  <c:v>1.3941612159195687</c:v>
                </c:pt>
                <c:pt idx="44">
                  <c:v>2.6225956314284233</c:v>
                </c:pt>
                <c:pt idx="45">
                  <c:v>9.1703145056447166</c:v>
                </c:pt>
                <c:pt idx="46">
                  <c:v>3.2850127203570509</c:v>
                </c:pt>
                <c:pt idx="47">
                  <c:v>1.3694863784255646</c:v>
                </c:pt>
                <c:pt idx="48">
                  <c:v>3.8993077346379095</c:v>
                </c:pt>
                <c:pt idx="49">
                  <c:v>1.5617874505132572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EE-4E1C-B710-9ACA82FDC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4944"/>
        <c:axId val="162493024"/>
      </c:scatterChart>
      <c:valAx>
        <c:axId val="1624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024"/>
        <c:crosses val="autoZero"/>
        <c:crossBetween val="midCat"/>
      </c:valAx>
      <c:valAx>
        <c:axId val="1624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434975</xdr:colOff>
      <xdr:row>2</xdr:row>
      <xdr:rowOff>38100</xdr:rowOff>
    </xdr:from>
    <xdr:to>
      <xdr:col>29</xdr:col>
      <xdr:colOff>130175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AD365-7704-46DA-86C3-80F93228A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463550</xdr:colOff>
      <xdr:row>17</xdr:row>
      <xdr:rowOff>165100</xdr:rowOff>
    </xdr:from>
    <xdr:to>
      <xdr:col>29</xdr:col>
      <xdr:colOff>158750</xdr:colOff>
      <xdr:row>32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16CA0D-5480-422A-BF8E-C3115B554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42</xdr:col>
      <xdr:colOff>304800</xdr:colOff>
      <xdr:row>16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D51E4-FF02-4B8B-8ADF-8254AC819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34925</xdr:colOff>
      <xdr:row>17</xdr:row>
      <xdr:rowOff>133350</xdr:rowOff>
    </xdr:from>
    <xdr:to>
      <xdr:col>42</xdr:col>
      <xdr:colOff>339725</xdr:colOff>
      <xdr:row>32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33E2E3-40FB-47BB-A860-FA9EDAF13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15875</xdr:colOff>
      <xdr:row>33</xdr:row>
      <xdr:rowOff>120650</xdr:rowOff>
    </xdr:from>
    <xdr:to>
      <xdr:col>42</xdr:col>
      <xdr:colOff>320675</xdr:colOff>
      <xdr:row>48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3380AD-DBE5-4B0A-BA0B-F67665AE7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514350</xdr:colOff>
      <xdr:row>34</xdr:row>
      <xdr:rowOff>0</xdr:rowOff>
    </xdr:from>
    <xdr:to>
      <xdr:col>29</xdr:col>
      <xdr:colOff>209550</xdr:colOff>
      <xdr:row>48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13359F-A379-4FAC-94FC-2C7116DAF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E87C-088F-4243-BAF1-14D416AEB5B1}">
  <dimension ref="A1:AZ57"/>
  <sheetViews>
    <sheetView tabSelected="1" workbookViewId="0">
      <selection activeCell="J4" sqref="J4"/>
    </sheetView>
  </sheetViews>
  <sheetFormatPr defaultRowHeight="14.5" x14ac:dyDescent="0.35"/>
  <cols>
    <col min="1" max="1" width="12.453125" bestFit="1" customWidth="1"/>
    <col min="2" max="4" width="11" bestFit="1" customWidth="1"/>
    <col min="7" max="7" width="14.08984375" customWidth="1"/>
    <col min="8" max="8" width="10.81640625" customWidth="1"/>
    <col min="31" max="31" width="10.26953125" customWidth="1"/>
    <col min="44" max="44" width="11.08984375" customWidth="1"/>
    <col min="45" max="45" width="11.81640625" bestFit="1" customWidth="1"/>
  </cols>
  <sheetData>
    <row r="1" spans="1:52" x14ac:dyDescent="0.35">
      <c r="A1" t="s">
        <v>90</v>
      </c>
      <c r="F1" t="s">
        <v>96</v>
      </c>
      <c r="H1" t="s">
        <v>75</v>
      </c>
      <c r="M1" s="1" t="s">
        <v>56</v>
      </c>
      <c r="P1" s="1" t="s">
        <v>71</v>
      </c>
      <c r="X1" s="1" t="s">
        <v>62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63</v>
      </c>
    </row>
    <row r="2" spans="1:52" x14ac:dyDescent="0.35">
      <c r="F2" s="1" t="s">
        <v>73</v>
      </c>
      <c r="M2" t="s">
        <v>91</v>
      </c>
      <c r="W2" t="s">
        <v>60</v>
      </c>
      <c r="AL2" t="s">
        <v>58</v>
      </c>
    </row>
    <row r="3" spans="1:52" x14ac:dyDescent="0.35">
      <c r="B3" s="1" t="s">
        <v>51</v>
      </c>
      <c r="C3" s="1" t="s">
        <v>52</v>
      </c>
      <c r="D3" s="1" t="s">
        <v>53</v>
      </c>
      <c r="F3" s="1" t="s">
        <v>72</v>
      </c>
      <c r="G3" s="1"/>
      <c r="H3" s="1" t="s">
        <v>54</v>
      </c>
      <c r="I3" s="1" t="s">
        <v>55</v>
      </c>
      <c r="J3" s="1" t="s">
        <v>74</v>
      </c>
      <c r="L3" s="1">
        <v>2020</v>
      </c>
      <c r="M3" s="1">
        <v>2021</v>
      </c>
      <c r="N3" s="1">
        <v>2022</v>
      </c>
      <c r="P3" s="1">
        <v>2020</v>
      </c>
      <c r="Q3" s="1">
        <v>2021</v>
      </c>
      <c r="R3" s="1">
        <v>2022</v>
      </c>
    </row>
    <row r="4" spans="1:52" x14ac:dyDescent="0.35">
      <c r="A4" t="s">
        <v>1</v>
      </c>
      <c r="B4">
        <v>46304</v>
      </c>
      <c r="C4">
        <v>103603</v>
      </c>
      <c r="D4">
        <v>127977</v>
      </c>
      <c r="F4">
        <v>142</v>
      </c>
      <c r="H4">
        <f>Q4/P4</f>
        <v>2.2289505587245757</v>
      </c>
      <c r="I4">
        <f t="shared" ref="I4:I53" si="0">R4/Q4</f>
        <v>1.2350805439486185</v>
      </c>
      <c r="J4">
        <f>AVERAGE(Q4, R4)/P4</f>
        <v>2.490942013614351</v>
      </c>
      <c r="L4">
        <v>726473</v>
      </c>
      <c r="M4">
        <v>729244</v>
      </c>
      <c r="N4">
        <v>729352</v>
      </c>
      <c r="P4">
        <f t="shared" ref="P4:R35" si="1">B4/L4*100</f>
        <v>6.3738087995011519</v>
      </c>
      <c r="Q4">
        <f t="shared" si="1"/>
        <v>14.206904684851709</v>
      </c>
      <c r="R4">
        <f t="shared" si="1"/>
        <v>17.546671565992828</v>
      </c>
    </row>
    <row r="5" spans="1:52" x14ac:dyDescent="0.35">
      <c r="A5" t="s">
        <v>0</v>
      </c>
      <c r="B5">
        <v>361226</v>
      </c>
      <c r="C5">
        <v>535388</v>
      </c>
      <c r="D5">
        <v>672320</v>
      </c>
      <c r="F5">
        <v>117</v>
      </c>
      <c r="H5">
        <f t="shared" ref="H5:H53" si="2">Q5/P5</f>
        <v>1.4473381396308505</v>
      </c>
      <c r="I5">
        <f t="shared" si="0"/>
        <v>1.2472443289436816</v>
      </c>
      <c r="J5">
        <f t="shared" ref="J5:J53" si="3">AVERAGE(Q5, R5)/P5</f>
        <v>1.6262612131746634</v>
      </c>
      <c r="L5">
        <v>4921532</v>
      </c>
      <c r="M5">
        <v>5039877</v>
      </c>
      <c r="N5">
        <v>5074296</v>
      </c>
      <c r="P5">
        <f t="shared" si="1"/>
        <v>7.3397064166198653</v>
      </c>
      <c r="Q5">
        <f t="shared" si="1"/>
        <v>10.623037030467211</v>
      </c>
      <c r="R5">
        <f t="shared" si="1"/>
        <v>13.249522692408958</v>
      </c>
      <c r="AW5" s="1"/>
      <c r="AX5" s="1"/>
      <c r="AY5" s="1"/>
      <c r="AZ5" s="1"/>
    </row>
    <row r="6" spans="1:52" x14ac:dyDescent="0.35">
      <c r="A6" t="s">
        <v>3</v>
      </c>
      <c r="B6">
        <v>225138</v>
      </c>
      <c r="C6">
        <v>337317</v>
      </c>
      <c r="D6">
        <v>392756</v>
      </c>
      <c r="F6">
        <v>130</v>
      </c>
      <c r="H6">
        <f t="shared" si="2"/>
        <v>1.5005607654098565</v>
      </c>
      <c r="I6">
        <f t="shared" si="0"/>
        <v>1.1568038860877354</v>
      </c>
      <c r="J6">
        <f t="shared" si="3"/>
        <v>1.6182076450733827</v>
      </c>
      <c r="L6">
        <v>3030522</v>
      </c>
      <c r="M6">
        <v>3025891</v>
      </c>
      <c r="N6">
        <v>3045637</v>
      </c>
      <c r="P6">
        <f t="shared" si="1"/>
        <v>7.4290171792186293</v>
      </c>
      <c r="Q6">
        <f t="shared" si="1"/>
        <v>11.14769170469128</v>
      </c>
      <c r="R6">
        <f t="shared" si="1"/>
        <v>12.895693084894885</v>
      </c>
      <c r="AE6" t="s">
        <v>65</v>
      </c>
      <c r="AF6" cm="1">
        <f t="array" ref="AF6:AG10">LINEST($I$4:$I$53, $F$4:$F$53, TRUE, TRUE)</f>
        <v>3.7506388867966857E-3</v>
      </c>
      <c r="AG6">
        <v>0.63698659124240575</v>
      </c>
      <c r="AH6" t="s">
        <v>66</v>
      </c>
      <c r="AR6" t="s">
        <v>65</v>
      </c>
      <c r="AS6" cm="1">
        <f t="array" ref="AS6:AT10">LINEST($R$4:$R$53, $F$4:$F$53, TRUE, TRUE)</f>
        <v>1.4109869357028158E-2</v>
      </c>
      <c r="AT6">
        <v>10.385338953950377</v>
      </c>
      <c r="AU6" t="s">
        <v>66</v>
      </c>
    </row>
    <row r="7" spans="1:52" x14ac:dyDescent="0.35">
      <c r="A7" t="s">
        <v>2</v>
      </c>
      <c r="B7" s="5">
        <v>520207</v>
      </c>
      <c r="C7" s="5">
        <v>861281</v>
      </c>
      <c r="D7" s="5">
        <v>996846</v>
      </c>
      <c r="E7" s="5"/>
      <c r="F7" s="5">
        <v>143</v>
      </c>
      <c r="G7" s="5"/>
      <c r="H7" s="5">
        <f t="shared" si="2"/>
        <v>1.6886631320875389</v>
      </c>
      <c r="I7" s="5">
        <f t="shared" si="0"/>
        <v>1.1443643676167841</v>
      </c>
      <c r="J7" s="5">
        <f t="shared" si="3"/>
        <v>1.8105545246783366</v>
      </c>
      <c r="K7" s="5"/>
      <c r="L7" s="5">
        <v>7421401</v>
      </c>
      <c r="M7" s="5">
        <v>7276316</v>
      </c>
      <c r="N7" s="5">
        <v>7359197</v>
      </c>
      <c r="O7" s="5"/>
      <c r="P7" s="5">
        <f t="shared" si="1"/>
        <v>7.009552509020871</v>
      </c>
      <c r="Q7" s="5">
        <f t="shared" si="1"/>
        <v>11.836772894415251</v>
      </c>
      <c r="R7" s="5">
        <f t="shared" si="1"/>
        <v>13.545581127940999</v>
      </c>
      <c r="AE7" t="s">
        <v>67</v>
      </c>
      <c r="AF7">
        <v>1.2443181415612049E-3</v>
      </c>
      <c r="AG7">
        <v>0.19104623907252616</v>
      </c>
      <c r="AR7" t="s">
        <v>67</v>
      </c>
      <c r="AS7">
        <v>1.4788628771790772E-2</v>
      </c>
      <c r="AT7">
        <v>2.2705703738639968</v>
      </c>
    </row>
    <row r="8" spans="1:52" x14ac:dyDescent="0.35">
      <c r="A8" t="s">
        <v>4</v>
      </c>
      <c r="B8" s="5">
        <v>2480002</v>
      </c>
      <c r="C8" s="5">
        <v>2917948</v>
      </c>
      <c r="D8" s="5">
        <v>5489621</v>
      </c>
      <c r="E8" s="5"/>
      <c r="F8" s="5">
        <v>174</v>
      </c>
      <c r="G8" s="5"/>
      <c r="H8" s="5">
        <f t="shared" si="2"/>
        <v>1.1804964406130829</v>
      </c>
      <c r="I8" s="5">
        <f t="shared" si="0"/>
        <v>1.8913793016873721</v>
      </c>
      <c r="J8" s="5">
        <f t="shared" si="3"/>
        <v>1.706631487052142</v>
      </c>
      <c r="K8" s="5"/>
      <c r="L8" s="5">
        <v>39368078</v>
      </c>
      <c r="M8" s="5">
        <v>39237836</v>
      </c>
      <c r="N8" s="5">
        <v>39029342</v>
      </c>
      <c r="O8" s="5"/>
      <c r="P8" s="5">
        <f t="shared" si="1"/>
        <v>6.2995252143119611</v>
      </c>
      <c r="Q8" s="5">
        <f t="shared" si="1"/>
        <v>7.4365670930476382</v>
      </c>
      <c r="R8" s="5">
        <f t="shared" si="1"/>
        <v>14.065369075399733</v>
      </c>
      <c r="AE8" t="s">
        <v>68</v>
      </c>
      <c r="AF8">
        <v>0.15915563476604333</v>
      </c>
      <c r="AG8">
        <v>0.20017176973042555</v>
      </c>
      <c r="AR8" t="s">
        <v>68</v>
      </c>
      <c r="AS8">
        <v>1.8611858381314485E-2</v>
      </c>
      <c r="AT8">
        <v>2.3790266285288588</v>
      </c>
    </row>
    <row r="9" spans="1:52" x14ac:dyDescent="0.35">
      <c r="A9" t="s">
        <v>5</v>
      </c>
      <c r="B9" s="5">
        <v>334082</v>
      </c>
      <c r="C9" s="5">
        <v>620088</v>
      </c>
      <c r="D9" s="5">
        <v>762279</v>
      </c>
      <c r="E9" s="5"/>
      <c r="F9" s="5">
        <v>168</v>
      </c>
      <c r="G9" s="5"/>
      <c r="H9" s="5">
        <f t="shared" si="2"/>
        <v>1.854740270440423</v>
      </c>
      <c r="I9" s="5">
        <f t="shared" si="0"/>
        <v>1.2232611968448392</v>
      </c>
      <c r="J9" s="5">
        <f t="shared" si="3"/>
        <v>2.0617860367478476</v>
      </c>
      <c r="K9" s="5"/>
      <c r="L9" s="5">
        <v>5805390</v>
      </c>
      <c r="M9" s="5">
        <v>5809631</v>
      </c>
      <c r="N9" s="5">
        <v>5838348</v>
      </c>
      <c r="O9" s="5"/>
      <c r="P9" s="5">
        <f t="shared" si="1"/>
        <v>5.754686592976527</v>
      </c>
      <c r="Q9" s="5">
        <f t="shared" si="1"/>
        <v>10.67344896775716</v>
      </c>
      <c r="R9" s="5">
        <f t="shared" si="1"/>
        <v>13.056415958760937</v>
      </c>
      <c r="AF9">
        <v>9.0854750113529903</v>
      </c>
      <c r="AG9">
        <v>48</v>
      </c>
      <c r="AS9">
        <v>0.91031179654319727</v>
      </c>
      <c r="AT9">
        <v>48</v>
      </c>
    </row>
    <row r="10" spans="1:52" x14ac:dyDescent="0.35">
      <c r="A10" t="s">
        <v>6</v>
      </c>
      <c r="B10" s="5">
        <v>185708</v>
      </c>
      <c r="C10" s="5">
        <v>324480</v>
      </c>
      <c r="D10" s="5">
        <v>437341</v>
      </c>
      <c r="E10" s="5"/>
      <c r="F10" s="5">
        <v>192</v>
      </c>
      <c r="G10" s="5"/>
      <c r="H10" s="5">
        <f t="shared" si="2"/>
        <v>1.7237121168634482</v>
      </c>
      <c r="I10" s="5">
        <f t="shared" si="0"/>
        <v>1.3401613587618022</v>
      </c>
      <c r="J10" s="5">
        <f t="shared" si="3"/>
        <v>2.0168822447566743</v>
      </c>
      <c r="K10" s="5"/>
      <c r="L10" s="5">
        <v>3557006</v>
      </c>
      <c r="M10" s="5">
        <v>3605597</v>
      </c>
      <c r="N10" s="5">
        <v>3626205</v>
      </c>
      <c r="O10" s="5"/>
      <c r="P10" s="5">
        <f t="shared" si="1"/>
        <v>5.2209076959667771</v>
      </c>
      <c r="Q10" s="5">
        <f t="shared" si="1"/>
        <v>8.9993418565635608</v>
      </c>
      <c r="R10" s="5">
        <f t="shared" si="1"/>
        <v>12.060570210454181</v>
      </c>
      <c r="AF10">
        <v>0.36404351235700405</v>
      </c>
      <c r="AG10">
        <v>1.9232993950565045</v>
      </c>
      <c r="AS10">
        <v>5.152153302320869</v>
      </c>
      <c r="AT10">
        <v>271.66884956397064</v>
      </c>
    </row>
    <row r="11" spans="1:52" x14ac:dyDescent="0.35">
      <c r="A11" t="s">
        <v>8</v>
      </c>
      <c r="B11" s="5">
        <v>28983</v>
      </c>
      <c r="C11" s="5">
        <v>65303</v>
      </c>
      <c r="D11" s="5">
        <v>74863</v>
      </c>
      <c r="E11" s="5"/>
      <c r="F11" s="5">
        <v>186</v>
      </c>
      <c r="G11" s="5"/>
      <c r="H11" s="5">
        <f t="shared" si="2"/>
        <v>2.3969557913524686</v>
      </c>
      <c r="I11" s="5">
        <f t="shared" si="0"/>
        <v>1.143403102369696</v>
      </c>
      <c r="J11" s="5">
        <f t="shared" si="3"/>
        <v>2.5688212397139454</v>
      </c>
      <c r="K11" s="5"/>
      <c r="L11" s="5">
        <v>712816</v>
      </c>
      <c r="M11" s="5">
        <v>670050</v>
      </c>
      <c r="N11" s="5">
        <v>671803</v>
      </c>
      <c r="O11" s="5"/>
      <c r="P11" s="5">
        <f t="shared" si="1"/>
        <v>4.0659861731498737</v>
      </c>
      <c r="Q11" s="5">
        <f t="shared" si="1"/>
        <v>9.7459891052906507</v>
      </c>
      <c r="R11" s="5">
        <f t="shared" si="1"/>
        <v>11.143594178650588</v>
      </c>
    </row>
    <row r="12" spans="1:52" x14ac:dyDescent="0.35">
      <c r="A12" t="s">
        <v>7</v>
      </c>
      <c r="B12" s="5">
        <v>57456</v>
      </c>
      <c r="C12" s="5">
        <v>122910</v>
      </c>
      <c r="D12" s="5">
        <v>141522</v>
      </c>
      <c r="E12" s="5"/>
      <c r="F12" s="5">
        <v>160</v>
      </c>
      <c r="G12" s="5"/>
      <c r="H12" s="5">
        <f t="shared" si="2"/>
        <v>2.1038644788483558</v>
      </c>
      <c r="I12" s="5">
        <f t="shared" si="0"/>
        <v>1.1344548741157521</v>
      </c>
      <c r="J12" s="5">
        <f t="shared" si="3"/>
        <v>2.2453018956784345</v>
      </c>
      <c r="K12" s="5"/>
      <c r="L12" s="5">
        <v>986809</v>
      </c>
      <c r="M12" s="5">
        <v>1003384</v>
      </c>
      <c r="N12" s="5">
        <v>1018396</v>
      </c>
      <c r="O12" s="5"/>
      <c r="P12" s="5">
        <f t="shared" si="1"/>
        <v>5.8224033222234493</v>
      </c>
      <c r="Q12" s="5">
        <f t="shared" si="1"/>
        <v>12.249547531154573</v>
      </c>
      <c r="R12" s="5">
        <f t="shared" si="1"/>
        <v>13.896558902430881</v>
      </c>
      <c r="AE12" t="s">
        <v>69</v>
      </c>
      <c r="AF12">
        <f>AF6-(1.96*AF7)</f>
        <v>1.311775329336724E-3</v>
      </c>
      <c r="AR12" t="s">
        <v>69</v>
      </c>
      <c r="AS12">
        <f>AS6-(1.96*AS7)</f>
        <v>-1.4875843035681756E-2</v>
      </c>
    </row>
    <row r="13" spans="1:52" x14ac:dyDescent="0.35">
      <c r="A13" t="s">
        <v>9</v>
      </c>
      <c r="B13" s="5">
        <v>1323315</v>
      </c>
      <c r="C13" s="5">
        <v>2899584</v>
      </c>
      <c r="D13" s="5">
        <v>3049244</v>
      </c>
      <c r="E13" s="5"/>
      <c r="F13" s="5">
        <v>157</v>
      </c>
      <c r="G13" s="5"/>
      <c r="H13" s="5">
        <f t="shared" si="2"/>
        <v>2.186341542208869</v>
      </c>
      <c r="I13" s="5">
        <f t="shared" si="0"/>
        <v>1.0296933217479272</v>
      </c>
      <c r="J13" s="5">
        <f t="shared" si="3"/>
        <v>2.218801413640703</v>
      </c>
      <c r="K13" s="5"/>
      <c r="L13" s="5">
        <v>21733312</v>
      </c>
      <c r="M13" s="5">
        <v>21781128</v>
      </c>
      <c r="N13" s="5">
        <v>22244823</v>
      </c>
      <c r="O13" s="5"/>
      <c r="P13" s="5">
        <f t="shared" si="1"/>
        <v>6.0888786761999274</v>
      </c>
      <c r="Q13" s="5">
        <f t="shared" si="1"/>
        <v>13.312368395245647</v>
      </c>
      <c r="R13" s="5">
        <f t="shared" si="1"/>
        <v>13.707656833232612</v>
      </c>
      <c r="AE13" t="s">
        <v>70</v>
      </c>
      <c r="AF13">
        <f>AF6+(1.96*AF7)</f>
        <v>6.1895024442566475E-3</v>
      </c>
      <c r="AR13" t="s">
        <v>70</v>
      </c>
      <c r="AS13">
        <f>AS6+(1.96*AS7)</f>
        <v>4.3095581749738071E-2</v>
      </c>
    </row>
    <row r="14" spans="1:52" x14ac:dyDescent="0.35">
      <c r="A14" t="s">
        <v>10</v>
      </c>
      <c r="B14" s="5">
        <v>566675</v>
      </c>
      <c r="C14" s="5">
        <v>853359</v>
      </c>
      <c r="D14" s="5">
        <v>877200</v>
      </c>
      <c r="E14" s="5"/>
      <c r="F14" s="5">
        <v>124</v>
      </c>
      <c r="G14" s="5"/>
      <c r="H14" s="5">
        <f t="shared" si="2"/>
        <v>1.4934186725908294</v>
      </c>
      <c r="I14" s="5">
        <f t="shared" si="0"/>
        <v>1.0172646015405227</v>
      </c>
      <c r="J14" s="5">
        <f t="shared" si="3"/>
        <v>1.5063103117485579</v>
      </c>
      <c r="K14" s="5"/>
      <c r="L14" s="5">
        <v>10710017</v>
      </c>
      <c r="M14" s="5">
        <v>10799566</v>
      </c>
      <c r="N14" s="5">
        <v>10912876</v>
      </c>
      <c r="O14" s="5"/>
      <c r="P14" s="5">
        <f t="shared" si="1"/>
        <v>5.2910747013753578</v>
      </c>
      <c r="Q14" s="5">
        <f t="shared" si="1"/>
        <v>7.901789757106906</v>
      </c>
      <c r="R14" s="5">
        <f t="shared" si="1"/>
        <v>8.0382110087203404</v>
      </c>
    </row>
    <row r="15" spans="1:52" x14ac:dyDescent="0.35">
      <c r="A15" t="s">
        <v>14</v>
      </c>
      <c r="B15" s="5">
        <v>280303</v>
      </c>
      <c r="C15" s="5">
        <v>302045</v>
      </c>
      <c r="D15" s="5">
        <v>301985</v>
      </c>
      <c r="E15" s="5"/>
      <c r="F15" s="5">
        <v>149</v>
      </c>
      <c r="G15" s="5"/>
      <c r="H15" s="5">
        <f t="shared" si="2"/>
        <v>1.0676046443127161</v>
      </c>
      <c r="I15" s="5">
        <f t="shared" si="0"/>
        <v>0.99747781622701048</v>
      </c>
      <c r="J15" s="5">
        <f t="shared" si="3"/>
        <v>1.0662582967577892</v>
      </c>
      <c r="K15" s="5"/>
      <c r="L15" s="5">
        <v>3163561</v>
      </c>
      <c r="M15" s="5">
        <v>3193079</v>
      </c>
      <c r="N15" s="5">
        <v>3200517</v>
      </c>
      <c r="O15" s="5"/>
      <c r="P15" s="5">
        <f t="shared" si="1"/>
        <v>8.8603633690009449</v>
      </c>
      <c r="Q15" s="5">
        <f t="shared" si="1"/>
        <v>9.4593650830436715</v>
      </c>
      <c r="R15" s="5">
        <f t="shared" si="1"/>
        <v>9.4355068259284351</v>
      </c>
    </row>
    <row r="16" spans="1:52" x14ac:dyDescent="0.35">
      <c r="A16" t="s">
        <v>11</v>
      </c>
      <c r="B16" s="5">
        <v>141074</v>
      </c>
      <c r="C16" s="5">
        <v>178308</v>
      </c>
      <c r="D16" s="5">
        <v>191153</v>
      </c>
      <c r="E16" s="5"/>
      <c r="F16" s="5">
        <v>110</v>
      </c>
      <c r="G16" s="5"/>
      <c r="H16" s="5">
        <f t="shared" si="2"/>
        <v>1.2148842553015828</v>
      </c>
      <c r="I16" s="5">
        <f t="shared" si="0"/>
        <v>1.0514008005693716</v>
      </c>
      <c r="J16" s="5">
        <f t="shared" si="3"/>
        <v>1.246107266962396</v>
      </c>
      <c r="K16" s="5"/>
      <c r="L16" s="5">
        <v>1826061</v>
      </c>
      <c r="M16" s="5">
        <v>1899784</v>
      </c>
      <c r="N16" s="5">
        <v>1937074</v>
      </c>
      <c r="O16" s="5"/>
      <c r="P16" s="5">
        <f t="shared" si="1"/>
        <v>7.7255907661354133</v>
      </c>
      <c r="Q16" s="5">
        <f t="shared" si="1"/>
        <v>9.3856985846812062</v>
      </c>
      <c r="R16" s="5">
        <f t="shared" si="1"/>
        <v>9.8681310058366378</v>
      </c>
    </row>
    <row r="17" spans="1:47" x14ac:dyDescent="0.35">
      <c r="A17" t="s">
        <v>12</v>
      </c>
      <c r="B17" s="5">
        <v>963389</v>
      </c>
      <c r="C17" s="5">
        <v>1217642</v>
      </c>
      <c r="D17" s="5">
        <v>1525232</v>
      </c>
      <c r="E17" s="5"/>
      <c r="F17" s="5">
        <v>163</v>
      </c>
      <c r="G17" s="5"/>
      <c r="H17" s="5">
        <f t="shared" si="2"/>
        <v>1.2555427069623282</v>
      </c>
      <c r="I17" s="5">
        <f t="shared" si="0"/>
        <v>1.2615151447069972</v>
      </c>
      <c r="J17" s="5">
        <f t="shared" si="3"/>
        <v>1.4197144233108623</v>
      </c>
      <c r="K17" s="5"/>
      <c r="L17" s="5">
        <v>12587530</v>
      </c>
      <c r="M17" s="5">
        <v>12671469</v>
      </c>
      <c r="N17" s="5">
        <v>12582032</v>
      </c>
      <c r="O17" s="5"/>
      <c r="P17" s="5">
        <f t="shared" si="1"/>
        <v>7.6535189985644525</v>
      </c>
      <c r="Q17" s="5">
        <f t="shared" si="1"/>
        <v>9.6093199612452196</v>
      </c>
      <c r="R17" s="5">
        <f t="shared" si="1"/>
        <v>12.122302661446101</v>
      </c>
    </row>
    <row r="18" spans="1:47" x14ac:dyDescent="0.35">
      <c r="A18" t="s">
        <v>13</v>
      </c>
      <c r="B18" s="5">
        <v>514732</v>
      </c>
      <c r="C18" s="5">
        <v>736104</v>
      </c>
      <c r="D18" s="5">
        <v>691872</v>
      </c>
      <c r="E18" s="5"/>
      <c r="F18" s="5">
        <v>127</v>
      </c>
      <c r="G18" s="5"/>
      <c r="H18" s="5">
        <f t="shared" si="2"/>
        <v>1.4193495136355627</v>
      </c>
      <c r="I18" s="5">
        <f t="shared" si="0"/>
        <v>0.93618955757899425</v>
      </c>
      <c r="J18" s="5">
        <f t="shared" si="3"/>
        <v>1.3740648534280004</v>
      </c>
      <c r="K18" s="5"/>
      <c r="L18" s="5">
        <v>6754953</v>
      </c>
      <c r="M18" s="5">
        <v>6805985</v>
      </c>
      <c r="N18" s="5">
        <v>6833037</v>
      </c>
      <c r="O18" s="5"/>
      <c r="P18" s="5">
        <f t="shared" si="1"/>
        <v>7.6200678228257104</v>
      </c>
      <c r="Q18" s="5">
        <f t="shared" si="1"/>
        <v>10.815539558197674</v>
      </c>
      <c r="R18" s="5">
        <f t="shared" si="1"/>
        <v>10.125395193967192</v>
      </c>
    </row>
    <row r="19" spans="1:47" x14ac:dyDescent="0.35">
      <c r="A19" t="s">
        <v>15</v>
      </c>
      <c r="B19" s="5">
        <v>225353</v>
      </c>
      <c r="C19" s="5">
        <v>294191</v>
      </c>
      <c r="D19" s="5">
        <v>397212</v>
      </c>
      <c r="E19" s="5"/>
      <c r="F19" s="5">
        <v>146</v>
      </c>
      <c r="G19" s="5"/>
      <c r="H19" s="5">
        <f t="shared" si="2"/>
        <v>1.2962246419447974</v>
      </c>
      <c r="I19" s="5">
        <f t="shared" si="0"/>
        <v>1.3490035752952068</v>
      </c>
      <c r="J19" s="5">
        <f t="shared" si="3"/>
        <v>1.5224181591570392</v>
      </c>
      <c r="K19" s="5"/>
      <c r="L19" s="5">
        <v>2913805</v>
      </c>
      <c r="M19" s="5">
        <v>2934582</v>
      </c>
      <c r="N19" s="5">
        <v>2937150</v>
      </c>
      <c r="O19" s="5"/>
      <c r="P19" s="5">
        <f t="shared" si="1"/>
        <v>7.7339767074323778</v>
      </c>
      <c r="Q19" s="5">
        <f t="shared" si="1"/>
        <v>10.024971188400936</v>
      </c>
      <c r="R19" s="5">
        <f t="shared" si="1"/>
        <v>13.523721975384301</v>
      </c>
    </row>
    <row r="20" spans="1:47" x14ac:dyDescent="0.35">
      <c r="A20" t="s">
        <v>16</v>
      </c>
      <c r="B20" s="5">
        <v>265262</v>
      </c>
      <c r="C20" s="5">
        <v>590883</v>
      </c>
      <c r="D20" s="5">
        <v>806436</v>
      </c>
      <c r="E20" s="5"/>
      <c r="F20" s="5">
        <v>136</v>
      </c>
      <c r="G20" s="5"/>
      <c r="H20" s="5">
        <f t="shared" si="2"/>
        <v>2.2116668832748556</v>
      </c>
      <c r="I20" s="5">
        <f t="shared" si="0"/>
        <v>1.363916130761667</v>
      </c>
      <c r="J20" s="5">
        <f t="shared" si="3"/>
        <v>2.6140975106224058</v>
      </c>
      <c r="K20" s="5"/>
      <c r="L20" s="5">
        <v>4477251</v>
      </c>
      <c r="M20" s="5">
        <v>4509394</v>
      </c>
      <c r="N20" s="5">
        <v>4512310</v>
      </c>
      <c r="O20" s="5"/>
      <c r="P20" s="5">
        <f t="shared" si="1"/>
        <v>5.9246622536909372</v>
      </c>
      <c r="Q20" s="5">
        <f t="shared" si="1"/>
        <v>13.103379301076817</v>
      </c>
      <c r="R20" s="5">
        <f t="shared" si="1"/>
        <v>17.871910396227207</v>
      </c>
    </row>
    <row r="21" spans="1:47" x14ac:dyDescent="0.35">
      <c r="A21" t="s">
        <v>17</v>
      </c>
      <c r="B21" s="5">
        <v>315264</v>
      </c>
      <c r="C21" s="5">
        <v>513431</v>
      </c>
      <c r="D21" s="5">
        <v>630613</v>
      </c>
      <c r="E21" s="5"/>
      <c r="F21" s="5">
        <v>125</v>
      </c>
      <c r="G21" s="5"/>
      <c r="H21" s="5">
        <f t="shared" si="2"/>
        <v>1.6360663609394925</v>
      </c>
      <c r="I21" s="5">
        <f t="shared" si="0"/>
        <v>1.2372788362913683</v>
      </c>
      <c r="J21" s="5">
        <f t="shared" si="3"/>
        <v>1.830168322049081</v>
      </c>
      <c r="K21" s="5"/>
      <c r="L21" s="5">
        <v>4645318</v>
      </c>
      <c r="M21" s="5">
        <v>4624047</v>
      </c>
      <c r="N21" s="5">
        <v>4590241</v>
      </c>
      <c r="O21" s="5"/>
      <c r="P21" s="5">
        <f t="shared" si="1"/>
        <v>6.7867043763204151</v>
      </c>
      <c r="Q21" s="5">
        <f t="shared" si="1"/>
        <v>11.10349873173867</v>
      </c>
      <c r="R21" s="5">
        <f t="shared" si="1"/>
        <v>13.738123989568304</v>
      </c>
      <c r="AE21" t="s">
        <v>65</v>
      </c>
      <c r="AF21" cm="1">
        <f t="array" ref="AF21:AG25">LINEST($H$4:$H$53, $F$4:$F$53, TRUE, TRUE)</f>
        <v>2.3237046832463311E-2</v>
      </c>
      <c r="AG21">
        <v>-1.5975327528613672</v>
      </c>
      <c r="AH21" t="s">
        <v>66</v>
      </c>
      <c r="AR21" t="s">
        <v>65</v>
      </c>
      <c r="AS21" cm="1">
        <f t="array" ref="AS21:AT25">LINEST($Q$4:$Q$53, $F$4:$F$53, TRUE, TRUE)</f>
        <v>-1.6921042837805371E-2</v>
      </c>
      <c r="AT21">
        <v>13.064905637071229</v>
      </c>
      <c r="AU21" t="s">
        <v>66</v>
      </c>
    </row>
    <row r="22" spans="1:47" s="2" customFormat="1" x14ac:dyDescent="0.35">
      <c r="A22" t="s">
        <v>20</v>
      </c>
      <c r="B22" s="5">
        <v>341523</v>
      </c>
      <c r="C22" s="5">
        <v>718587</v>
      </c>
      <c r="D22" s="5">
        <v>903266</v>
      </c>
      <c r="E22" s="5"/>
      <c r="F22" s="5">
        <v>192</v>
      </c>
      <c r="G22" s="5"/>
      <c r="H22" s="5">
        <f t="shared" si="2"/>
        <v>2.0766086262826433</v>
      </c>
      <c r="I22" s="5">
        <f t="shared" si="0"/>
        <v>1.2574978969688089</v>
      </c>
      <c r="J22" s="5">
        <f t="shared" si="3"/>
        <v>2.3439698033301775</v>
      </c>
      <c r="K22" s="5"/>
      <c r="L22" s="5">
        <v>6893574</v>
      </c>
      <c r="M22" s="5">
        <v>6984723</v>
      </c>
      <c r="N22" s="5">
        <v>6981974</v>
      </c>
      <c r="O22" s="5"/>
      <c r="P22" s="5">
        <f t="shared" si="1"/>
        <v>4.9542225846853896</v>
      </c>
      <c r="Q22" s="5">
        <f t="shared" si="1"/>
        <v>10.287981355881973</v>
      </c>
      <c r="R22" s="5">
        <f t="shared" si="1"/>
        <v>12.937114919075896</v>
      </c>
      <c r="AE22" t="s">
        <v>67</v>
      </c>
      <c r="AF22">
        <v>5.9099203584923902E-3</v>
      </c>
      <c r="AG22">
        <v>0.9073789250484785</v>
      </c>
      <c r="AH22"/>
      <c r="AR22" t="s">
        <v>67</v>
      </c>
      <c r="AS22">
        <v>1.0619289120457719E-2</v>
      </c>
      <c r="AT22">
        <v>1.6304313023531134</v>
      </c>
      <c r="AU22"/>
    </row>
    <row r="23" spans="1:47" x14ac:dyDescent="0.35">
      <c r="A23" t="s">
        <v>19</v>
      </c>
      <c r="B23" s="5">
        <v>276662</v>
      </c>
      <c r="C23" s="5">
        <v>449726</v>
      </c>
      <c r="D23" s="5">
        <v>544456</v>
      </c>
      <c r="E23" s="5"/>
      <c r="F23" s="5">
        <v>175</v>
      </c>
      <c r="G23" s="5"/>
      <c r="H23" s="5">
        <f t="shared" si="2"/>
        <v>1.5967171236365776</v>
      </c>
      <c r="I23" s="5">
        <f t="shared" si="0"/>
        <v>1.2107314710842938</v>
      </c>
      <c r="J23" s="5">
        <f t="shared" si="3"/>
        <v>1.7649563978212865</v>
      </c>
      <c r="K23" s="5"/>
      <c r="L23" s="5">
        <v>6055802</v>
      </c>
      <c r="M23" s="5">
        <v>6165129</v>
      </c>
      <c r="N23" s="5">
        <v>6164660</v>
      </c>
      <c r="O23" s="5"/>
      <c r="P23" s="5">
        <f t="shared" si="1"/>
        <v>4.5685443480483672</v>
      </c>
      <c r="Q23" s="5">
        <f t="shared" si="1"/>
        <v>7.2946729906219323</v>
      </c>
      <c r="R23" s="5">
        <f t="shared" si="1"/>
        <v>8.8318901610145577</v>
      </c>
      <c r="AE23" t="s">
        <v>68</v>
      </c>
      <c r="AF23">
        <v>0.24361341088460772</v>
      </c>
      <c r="AG23">
        <v>0.95072086278596135</v>
      </c>
      <c r="AR23" t="s">
        <v>68</v>
      </c>
      <c r="AS23">
        <v>5.0238502119520703E-2</v>
      </c>
      <c r="AT23">
        <v>1.7083106205090386</v>
      </c>
    </row>
    <row r="24" spans="1:47" x14ac:dyDescent="0.35">
      <c r="A24" t="s">
        <v>18</v>
      </c>
      <c r="B24" s="5">
        <v>24197</v>
      </c>
      <c r="C24" s="5">
        <v>122539</v>
      </c>
      <c r="D24" s="5">
        <v>159911</v>
      </c>
      <c r="E24" s="5"/>
      <c r="F24" s="5">
        <v>193</v>
      </c>
      <c r="G24" s="5"/>
      <c r="H24" s="5">
        <f t="shared" si="2"/>
        <v>4.9826415259800774</v>
      </c>
      <c r="I24" s="5">
        <f t="shared" si="0"/>
        <v>1.2926469420572588</v>
      </c>
      <c r="J24" s="5">
        <f t="shared" si="3"/>
        <v>5.7117189289528687</v>
      </c>
      <c r="K24" s="5"/>
      <c r="L24" s="5">
        <v>1350141</v>
      </c>
      <c r="M24" s="5">
        <v>1372247</v>
      </c>
      <c r="N24" s="5">
        <v>1385340</v>
      </c>
      <c r="O24" s="5"/>
      <c r="P24" s="5">
        <f t="shared" si="1"/>
        <v>1.7921831867930831</v>
      </c>
      <c r="Q24" s="5">
        <f t="shared" si="1"/>
        <v>8.9298063686785252</v>
      </c>
      <c r="R24" s="5">
        <f t="shared" si="1"/>
        <v>11.54308689563573</v>
      </c>
      <c r="AF24">
        <v>15.459612704314157</v>
      </c>
      <c r="AG24">
        <v>48</v>
      </c>
      <c r="AS24">
        <v>2.5390038521444227</v>
      </c>
      <c r="AT24">
        <v>48</v>
      </c>
    </row>
    <row r="25" spans="1:47" x14ac:dyDescent="0.35">
      <c r="A25" t="s">
        <v>21</v>
      </c>
      <c r="B25" s="5">
        <v>528588</v>
      </c>
      <c r="C25" s="5">
        <v>1181689</v>
      </c>
      <c r="D25" s="5">
        <v>1278377</v>
      </c>
      <c r="E25" s="5"/>
      <c r="F25" s="5">
        <v>144</v>
      </c>
      <c r="G25" s="5"/>
      <c r="H25" s="5">
        <f t="shared" si="2"/>
        <v>2.2168170580326323</v>
      </c>
      <c r="I25" s="5">
        <f t="shared" si="0"/>
        <v>1.0836221516779305</v>
      </c>
      <c r="J25" s="5">
        <f t="shared" si="3"/>
        <v>2.3095045641671463</v>
      </c>
      <c r="K25" s="5"/>
      <c r="L25" s="5">
        <v>9966555</v>
      </c>
      <c r="M25" s="5">
        <v>10050811</v>
      </c>
      <c r="N25" s="5">
        <v>10034113</v>
      </c>
      <c r="O25" s="5"/>
      <c r="P25" s="5">
        <f t="shared" si="1"/>
        <v>5.3036179502345595</v>
      </c>
      <c r="Q25" s="5">
        <f t="shared" si="1"/>
        <v>11.757150741368035</v>
      </c>
      <c r="R25" s="5">
        <f t="shared" si="1"/>
        <v>12.740308983963006</v>
      </c>
      <c r="AF25">
        <v>13.973482592144904</v>
      </c>
      <c r="AG25">
        <v>43.385767628951172</v>
      </c>
      <c r="AS25">
        <v>7.4096388640396071</v>
      </c>
      <c r="AT25">
        <v>140.07960845491087</v>
      </c>
    </row>
    <row r="26" spans="1:47" x14ac:dyDescent="0.35">
      <c r="A26" t="s">
        <v>22</v>
      </c>
      <c r="B26" s="5">
        <v>415302</v>
      </c>
      <c r="C26" s="5">
        <v>606910</v>
      </c>
      <c r="D26" s="5">
        <v>530628</v>
      </c>
      <c r="E26" s="5"/>
      <c r="F26" s="5">
        <v>166</v>
      </c>
      <c r="G26" s="5"/>
      <c r="H26" s="5">
        <f t="shared" si="2"/>
        <v>1.4485555503060417</v>
      </c>
      <c r="I26" s="5">
        <f t="shared" si="0"/>
        <v>0.87281308791858614</v>
      </c>
      <c r="J26" s="5">
        <f t="shared" si="3"/>
        <v>1.3564368965951323</v>
      </c>
      <c r="K26" s="5"/>
      <c r="L26" s="5">
        <v>5657342</v>
      </c>
      <c r="M26" s="5">
        <v>5707390</v>
      </c>
      <c r="N26" s="5">
        <v>5717184</v>
      </c>
      <c r="O26" s="5"/>
      <c r="P26" s="5">
        <f t="shared" si="1"/>
        <v>7.3409385538296954</v>
      </c>
      <c r="Q26" s="5">
        <f t="shared" si="1"/>
        <v>10.633757286605611</v>
      </c>
      <c r="R26" s="5">
        <f t="shared" si="1"/>
        <v>9.2812825334990094</v>
      </c>
    </row>
    <row r="27" spans="1:47" x14ac:dyDescent="0.35">
      <c r="A27" t="s">
        <v>24</v>
      </c>
      <c r="B27" s="5">
        <v>453557</v>
      </c>
      <c r="C27" s="5">
        <v>553356</v>
      </c>
      <c r="D27" s="5">
        <v>418756</v>
      </c>
      <c r="E27" s="5"/>
      <c r="F27" s="5">
        <v>133</v>
      </c>
      <c r="G27" s="5"/>
      <c r="H27" s="5">
        <f t="shared" si="2"/>
        <v>1.2167451806058183</v>
      </c>
      <c r="I27" s="5">
        <f t="shared" si="0"/>
        <v>0.75556019477897607</v>
      </c>
      <c r="J27" s="5">
        <f t="shared" si="3"/>
        <v>1.0680347031303654</v>
      </c>
      <c r="K27" s="5"/>
      <c r="L27" s="5">
        <v>6151548</v>
      </c>
      <c r="M27" s="5">
        <v>6168187</v>
      </c>
      <c r="N27" s="5">
        <v>6177957</v>
      </c>
      <c r="O27" s="5"/>
      <c r="P27" s="5">
        <f t="shared" si="1"/>
        <v>7.3730547172841696</v>
      </c>
      <c r="Q27" s="5">
        <f t="shared" si="1"/>
        <v>8.971128793598508</v>
      </c>
      <c r="R27" s="5">
        <f t="shared" si="1"/>
        <v>6.7782278186785696</v>
      </c>
      <c r="AE27" t="s">
        <v>69</v>
      </c>
      <c r="AF27">
        <f>AF21-(1.96*AF22)</f>
        <v>1.1653602929818227E-2</v>
      </c>
      <c r="AR27" t="s">
        <v>69</v>
      </c>
      <c r="AS27">
        <f>AS21-(1.96*AS22)</f>
        <v>-3.7734849513902505E-2</v>
      </c>
    </row>
    <row r="28" spans="1:47" x14ac:dyDescent="0.35">
      <c r="A28" t="s">
        <v>23</v>
      </c>
      <c r="B28" s="5">
        <v>215811</v>
      </c>
      <c r="C28" s="5">
        <v>327926</v>
      </c>
      <c r="D28" s="5">
        <v>416401</v>
      </c>
      <c r="E28" s="5"/>
      <c r="F28" s="5">
        <v>120</v>
      </c>
      <c r="G28" s="5"/>
      <c r="H28" s="5">
        <f t="shared" si="2"/>
        <v>1.5281698678612419</v>
      </c>
      <c r="I28" s="5">
        <f t="shared" si="0"/>
        <v>1.2740809587842843</v>
      </c>
      <c r="J28" s="5">
        <f t="shared" si="3"/>
        <v>1.7375909991455731</v>
      </c>
      <c r="K28" s="5"/>
      <c r="L28" s="5">
        <v>2966786</v>
      </c>
      <c r="M28" s="5">
        <v>2949965</v>
      </c>
      <c r="N28" s="5">
        <v>2940057</v>
      </c>
      <c r="O28" s="5"/>
      <c r="P28" s="5">
        <f t="shared" si="1"/>
        <v>7.274235485808549</v>
      </c>
      <c r="Q28" s="5">
        <f t="shared" si="1"/>
        <v>11.116267481139607</v>
      </c>
      <c r="R28" s="5">
        <f t="shared" si="1"/>
        <v>14.163024730472912</v>
      </c>
      <c r="AE28" t="s">
        <v>70</v>
      </c>
      <c r="AF28">
        <f>AF21+(1.96*AF22)</f>
        <v>3.4820490735108393E-2</v>
      </c>
      <c r="AR28" t="s">
        <v>70</v>
      </c>
      <c r="AS28">
        <f>AS21+(1.96*AS22)</f>
        <v>3.8927638382917594E-3</v>
      </c>
    </row>
    <row r="29" spans="1:47" s="2" customFormat="1" x14ac:dyDescent="0.35">
      <c r="A29" t="s">
        <v>25</v>
      </c>
      <c r="B29" s="5">
        <v>81553</v>
      </c>
      <c r="C29" s="5">
        <v>116171</v>
      </c>
      <c r="D29" s="5">
        <v>125331</v>
      </c>
      <c r="E29" s="5"/>
      <c r="F29" s="5">
        <v>134</v>
      </c>
      <c r="G29" s="5"/>
      <c r="H29" s="5">
        <f t="shared" si="2"/>
        <v>1.3940031176092829</v>
      </c>
      <c r="I29" s="5">
        <f t="shared" si="0"/>
        <v>1.0602404942468959</v>
      </c>
      <c r="J29" s="5">
        <f t="shared" si="3"/>
        <v>1.4359908360025313</v>
      </c>
      <c r="K29" s="5"/>
      <c r="L29" s="5">
        <v>1079382</v>
      </c>
      <c r="M29" s="5">
        <v>1102984</v>
      </c>
      <c r="N29" s="5">
        <v>1122343</v>
      </c>
      <c r="O29" s="5"/>
      <c r="P29" s="5">
        <f t="shared" si="1"/>
        <v>7.5555271442362386</v>
      </c>
      <c r="Q29" s="5">
        <f t="shared" si="1"/>
        <v>10.532428394246878</v>
      </c>
      <c r="R29" s="5">
        <f t="shared" si="1"/>
        <v>11.166907086336352</v>
      </c>
    </row>
    <row r="30" spans="1:47" x14ac:dyDescent="0.35">
      <c r="A30" t="s">
        <v>32</v>
      </c>
      <c r="B30" s="5">
        <v>537414</v>
      </c>
      <c r="C30" s="5">
        <v>1130079</v>
      </c>
      <c r="D30" s="5">
        <v>1649332</v>
      </c>
      <c r="E30" s="5"/>
      <c r="F30" s="5">
        <v>145</v>
      </c>
      <c r="G30" s="5"/>
      <c r="H30" s="5">
        <f t="shared" si="2"/>
        <v>2.112706268008127</v>
      </c>
      <c r="I30" s="5">
        <f t="shared" si="0"/>
        <v>1.4393203977125915</v>
      </c>
      <c r="J30" s="5">
        <f t="shared" si="3"/>
        <v>2.5767837469637347</v>
      </c>
      <c r="K30" s="5"/>
      <c r="L30" s="5">
        <v>10600823</v>
      </c>
      <c r="M30" s="5">
        <v>10551162</v>
      </c>
      <c r="N30" s="5">
        <v>10698973</v>
      </c>
      <c r="O30" s="5"/>
      <c r="P30" s="5">
        <f t="shared" si="1"/>
        <v>5.0695497887286676</v>
      </c>
      <c r="Q30" s="5">
        <f t="shared" si="1"/>
        <v>10.710469614626332</v>
      </c>
      <c r="R30" s="5">
        <f t="shared" si="1"/>
        <v>15.415797385412599</v>
      </c>
    </row>
    <row r="31" spans="1:47" x14ac:dyDescent="0.35">
      <c r="A31" t="s">
        <v>33</v>
      </c>
      <c r="B31" s="5">
        <v>91828</v>
      </c>
      <c r="C31" s="5">
        <v>81551</v>
      </c>
      <c r="D31" s="5">
        <v>106664</v>
      </c>
      <c r="E31" s="5"/>
      <c r="F31" s="5">
        <v>133</v>
      </c>
      <c r="G31" s="5"/>
      <c r="H31" s="5">
        <f t="shared" si="2"/>
        <v>0.87702371661947232</v>
      </c>
      <c r="I31" s="5">
        <f t="shared" si="0"/>
        <v>1.3038753674243271</v>
      </c>
      <c r="J31" s="5">
        <f t="shared" si="3"/>
        <v>1.0102766686832678</v>
      </c>
      <c r="K31" s="5"/>
      <c r="L31" s="5">
        <v>763672</v>
      </c>
      <c r="M31" s="5">
        <v>773303</v>
      </c>
      <c r="N31" s="5">
        <v>775715</v>
      </c>
      <c r="O31" s="5"/>
      <c r="P31" s="5">
        <f t="shared" si="1"/>
        <v>12.024534093170889</v>
      </c>
      <c r="Q31" s="5">
        <f t="shared" si="1"/>
        <v>10.54580158101029</v>
      </c>
      <c r="R31" s="5">
        <f t="shared" si="1"/>
        <v>13.75041091122384</v>
      </c>
    </row>
    <row r="32" spans="1:47" x14ac:dyDescent="0.35">
      <c r="A32" t="s">
        <v>26</v>
      </c>
      <c r="B32" s="5">
        <v>165867</v>
      </c>
      <c r="C32" s="5">
        <v>177072</v>
      </c>
      <c r="D32" s="5">
        <v>192455</v>
      </c>
      <c r="E32" s="5"/>
      <c r="F32" s="5">
        <v>140</v>
      </c>
      <c r="G32" s="5"/>
      <c r="H32" s="5">
        <f t="shared" si="2"/>
        <v>1.0541990116952702</v>
      </c>
      <c r="I32" s="5">
        <f t="shared" si="0"/>
        <v>1.0841146048833079</v>
      </c>
      <c r="J32" s="5">
        <f t="shared" si="3"/>
        <v>1.0985357783638308</v>
      </c>
      <c r="K32" s="5"/>
      <c r="L32" s="5">
        <v>1932274</v>
      </c>
      <c r="M32" s="5">
        <v>1956753</v>
      </c>
      <c r="N32" s="5">
        <v>1961734</v>
      </c>
      <c r="O32" s="5"/>
      <c r="P32" s="5">
        <f t="shared" si="1"/>
        <v>8.584031043216438</v>
      </c>
      <c r="Q32" s="5">
        <f t="shared" si="1"/>
        <v>9.0492770421202877</v>
      </c>
      <c r="R32" s="5">
        <f t="shared" si="1"/>
        <v>9.8104534049978245</v>
      </c>
    </row>
    <row r="33" spans="1:47" x14ac:dyDescent="0.35">
      <c r="A33" t="s">
        <v>28</v>
      </c>
      <c r="B33" s="5">
        <v>44028</v>
      </c>
      <c r="C33" s="5">
        <v>154639</v>
      </c>
      <c r="D33" s="5">
        <v>158908</v>
      </c>
      <c r="E33" s="5"/>
      <c r="F33" s="5">
        <v>173</v>
      </c>
      <c r="G33" s="5"/>
      <c r="H33" s="5">
        <f t="shared" si="2"/>
        <v>3.4548440802413865</v>
      </c>
      <c r="I33" s="5">
        <f t="shared" si="0"/>
        <v>1.0230111246151203</v>
      </c>
      <c r="J33" s="5">
        <f t="shared" si="3"/>
        <v>3.4945940040695089</v>
      </c>
      <c r="K33" s="5"/>
      <c r="L33" s="5">
        <v>1366275</v>
      </c>
      <c r="M33" s="5">
        <v>1388992</v>
      </c>
      <c r="N33" s="5">
        <v>1395231</v>
      </c>
      <c r="O33" s="5"/>
      <c r="P33" s="5">
        <f t="shared" si="1"/>
        <v>3.2224844925069989</v>
      </c>
      <c r="Q33" s="5">
        <f t="shared" si="1"/>
        <v>11.133181472607474</v>
      </c>
      <c r="R33" s="5">
        <f t="shared" si="1"/>
        <v>11.389368498836392</v>
      </c>
    </row>
    <row r="34" spans="1:47" x14ac:dyDescent="0.35">
      <c r="A34" t="s">
        <v>29</v>
      </c>
      <c r="B34" s="5">
        <v>525438</v>
      </c>
      <c r="C34" s="5">
        <v>1038815</v>
      </c>
      <c r="D34" s="5">
        <v>1334467</v>
      </c>
      <c r="E34" s="5"/>
      <c r="F34" s="5">
        <v>168</v>
      </c>
      <c r="G34" s="5"/>
      <c r="H34" s="5">
        <f t="shared" si="2"/>
        <v>1.894961485455912</v>
      </c>
      <c r="I34" s="5">
        <f t="shared" si="0"/>
        <v>1.2853583388393779</v>
      </c>
      <c r="J34" s="5">
        <f t="shared" si="3"/>
        <v>2.1653330162830615</v>
      </c>
      <c r="K34" s="5"/>
      <c r="L34" s="5">
        <v>8882371</v>
      </c>
      <c r="M34" s="5">
        <v>9267130</v>
      </c>
      <c r="N34" s="5">
        <v>9261699</v>
      </c>
      <c r="O34" s="5"/>
      <c r="P34" s="5">
        <f t="shared" si="1"/>
        <v>5.9155151254096454</v>
      </c>
      <c r="Q34" s="5">
        <f t="shared" si="1"/>
        <v>11.209673329283177</v>
      </c>
      <c r="R34" s="5">
        <f t="shared" si="1"/>
        <v>14.408447089459504</v>
      </c>
    </row>
    <row r="35" spans="1:47" x14ac:dyDescent="0.35">
      <c r="A35" t="s">
        <v>30</v>
      </c>
      <c r="B35" s="5">
        <v>142863</v>
      </c>
      <c r="C35" s="5">
        <v>207180</v>
      </c>
      <c r="D35" s="5">
        <v>309013</v>
      </c>
      <c r="E35" s="5"/>
      <c r="F35" s="5">
        <v>172</v>
      </c>
      <c r="G35" s="5"/>
      <c r="H35" s="5">
        <f t="shared" si="2"/>
        <v>1.4436495859432505</v>
      </c>
      <c r="I35" s="5">
        <f t="shared" si="0"/>
        <v>1.4937510308398758</v>
      </c>
      <c r="J35" s="5">
        <f t="shared" si="3"/>
        <v>1.8000513215587706</v>
      </c>
      <c r="K35" s="5"/>
      <c r="L35" s="5">
        <v>2106319</v>
      </c>
      <c r="M35" s="5">
        <v>2115877</v>
      </c>
      <c r="N35" s="5">
        <v>2112716</v>
      </c>
      <c r="O35" s="5"/>
      <c r="P35" s="5">
        <f t="shared" si="1"/>
        <v>6.7825908611183774</v>
      </c>
      <c r="Q35" s="5">
        <f t="shared" si="1"/>
        <v>9.7916844882760206</v>
      </c>
      <c r="R35" s="5">
        <f t="shared" si="1"/>
        <v>14.626338798021127</v>
      </c>
    </row>
    <row r="36" spans="1:47" x14ac:dyDescent="0.35">
      <c r="A36" t="s">
        <v>27</v>
      </c>
      <c r="B36" s="5">
        <v>220512</v>
      </c>
      <c r="C36" s="5">
        <v>280669</v>
      </c>
      <c r="D36" s="5">
        <v>364074</v>
      </c>
      <c r="E36" s="5"/>
      <c r="F36" s="5">
        <v>141</v>
      </c>
      <c r="G36" s="5"/>
      <c r="H36" s="5">
        <f t="shared" si="2"/>
        <v>1.2704854855236776</v>
      </c>
      <c r="I36" s="5">
        <f t="shared" si="0"/>
        <v>1.283375600136508</v>
      </c>
      <c r="J36" s="5">
        <f t="shared" si="3"/>
        <v>1.450497778986175</v>
      </c>
      <c r="K36" s="5"/>
      <c r="L36" s="5">
        <v>3138259</v>
      </c>
      <c r="M36" s="5">
        <v>3143991</v>
      </c>
      <c r="N36" s="5">
        <v>3177772</v>
      </c>
      <c r="O36" s="5"/>
      <c r="P36" s="5">
        <f t="shared" ref="P36:R53" si="4">B36/L36*100</f>
        <v>7.0265711020027348</v>
      </c>
      <c r="Q36" s="5">
        <f t="shared" si="4"/>
        <v>8.9271565980945873</v>
      </c>
      <c r="R36" s="5">
        <f t="shared" si="4"/>
        <v>11.456894956592228</v>
      </c>
    </row>
    <row r="37" spans="1:47" x14ac:dyDescent="0.35">
      <c r="A37" t="s">
        <v>31</v>
      </c>
      <c r="B37" s="5">
        <v>974283</v>
      </c>
      <c r="C37" s="5">
        <v>2495281</v>
      </c>
      <c r="D37" s="5">
        <v>2969450</v>
      </c>
      <c r="E37" s="5"/>
      <c r="F37" s="5">
        <v>178</v>
      </c>
      <c r="G37" s="5"/>
      <c r="H37" s="5">
        <f t="shared" si="2"/>
        <v>2.4966991103564076</v>
      </c>
      <c r="I37" s="5">
        <f t="shared" si="0"/>
        <v>1.1996278337343664</v>
      </c>
      <c r="J37" s="5">
        <f t="shared" si="3"/>
        <v>2.7459044277998923</v>
      </c>
      <c r="K37" s="5"/>
      <c r="L37" s="5">
        <v>19336776</v>
      </c>
      <c r="M37" s="5">
        <v>19835913</v>
      </c>
      <c r="N37" s="5">
        <v>19677151</v>
      </c>
      <c r="O37" s="5"/>
      <c r="P37" s="5">
        <f t="shared" si="4"/>
        <v>5.0384976275259126</v>
      </c>
      <c r="Q37" s="5">
        <f t="shared" si="4"/>
        <v>12.579612544176817</v>
      </c>
      <c r="R37" s="5">
        <f t="shared" si="4"/>
        <v>15.090853345588496</v>
      </c>
      <c r="AE37" t="s">
        <v>65</v>
      </c>
      <c r="AF37" cm="1">
        <f t="array" ref="AF37:AG41">LINEST($J$4:$J$53, $F$4:$F$53, TRUE, TRUE)</f>
        <v>3.0231041372468518E-2</v>
      </c>
      <c r="AG37">
        <v>-2.4408206121224914</v>
      </c>
      <c r="AH37" t="s">
        <v>66</v>
      </c>
      <c r="AR37" t="s">
        <v>65</v>
      </c>
      <c r="AS37" cm="1">
        <f t="array" ref="AS37:AT41">LINEST($P$4:$P$53, $F$4:$F$53, TRUE, TRUE)</f>
        <v>-4.9415042951342282E-2</v>
      </c>
      <c r="AT37">
        <v>13.833268555322178</v>
      </c>
      <c r="AU37" t="s">
        <v>66</v>
      </c>
    </row>
    <row r="38" spans="1:47" x14ac:dyDescent="0.35">
      <c r="A38" t="s">
        <v>34</v>
      </c>
      <c r="B38" s="5">
        <v>700380</v>
      </c>
      <c r="C38" s="5">
        <v>1315715</v>
      </c>
      <c r="D38" s="5">
        <v>1291473</v>
      </c>
      <c r="E38" s="5"/>
      <c r="F38" s="5">
        <v>139</v>
      </c>
      <c r="G38" s="5"/>
      <c r="H38" s="5">
        <f t="shared" si="2"/>
        <v>1.864730963027829</v>
      </c>
      <c r="I38" s="5">
        <f t="shared" si="0"/>
        <v>0.98357549991404436</v>
      </c>
      <c r="J38" s="5">
        <f t="shared" si="3"/>
        <v>1.8494173260965618</v>
      </c>
      <c r="K38" s="5"/>
      <c r="L38" s="5">
        <v>11693217</v>
      </c>
      <c r="M38" s="5">
        <v>11780017</v>
      </c>
      <c r="N38" s="5">
        <v>11756058</v>
      </c>
      <c r="O38" s="5"/>
      <c r="P38" s="5">
        <f t="shared" si="4"/>
        <v>5.9896262936025222</v>
      </c>
      <c r="Q38" s="5">
        <f t="shared" si="4"/>
        <v>11.169041606646237</v>
      </c>
      <c r="R38" s="5">
        <f t="shared" si="4"/>
        <v>10.985595681817834</v>
      </c>
      <c r="AE38" t="s">
        <v>67</v>
      </c>
      <c r="AF38">
        <v>7.0873737705982572E-3</v>
      </c>
      <c r="AG38">
        <v>1.0881590957721041</v>
      </c>
      <c r="AR38" t="s">
        <v>67</v>
      </c>
      <c r="AS38">
        <v>1.0978355385501411E-2</v>
      </c>
      <c r="AT38">
        <v>1.6855604989975892</v>
      </c>
    </row>
    <row r="39" spans="1:47" x14ac:dyDescent="0.35">
      <c r="A39" t="s">
        <v>35</v>
      </c>
      <c r="B39" s="5">
        <v>290936</v>
      </c>
      <c r="C39" s="5">
        <v>418002</v>
      </c>
      <c r="D39" s="5">
        <v>545069</v>
      </c>
      <c r="E39" s="5"/>
      <c r="F39" s="5">
        <v>136</v>
      </c>
      <c r="G39" s="5"/>
      <c r="H39" s="5">
        <f t="shared" si="2"/>
        <v>1.4346385257889107</v>
      </c>
      <c r="I39" s="5">
        <f t="shared" si="0"/>
        <v>1.2932294567985714</v>
      </c>
      <c r="J39" s="5">
        <f t="shared" si="3"/>
        <v>1.6449776635986035</v>
      </c>
      <c r="K39" s="5"/>
      <c r="L39" s="5">
        <v>3980783</v>
      </c>
      <c r="M39" s="5">
        <v>3986639</v>
      </c>
      <c r="N39" s="5">
        <v>4019800</v>
      </c>
      <c r="O39" s="5"/>
      <c r="P39" s="5">
        <f t="shared" si="4"/>
        <v>7.3085119183838962</v>
      </c>
      <c r="Q39" s="5">
        <f t="shared" si="4"/>
        <v>10.485072764300957</v>
      </c>
      <c r="R39" s="5">
        <f t="shared" si="4"/>
        <v>13.559604955470423</v>
      </c>
      <c r="AE39" t="s">
        <v>68</v>
      </c>
      <c r="AF39">
        <v>0.27486212210871019</v>
      </c>
      <c r="AG39">
        <v>1.1401361942868293</v>
      </c>
      <c r="AR39" t="s">
        <v>68</v>
      </c>
      <c r="AS39">
        <v>0.29680841565868893</v>
      </c>
      <c r="AT39">
        <v>1.7660731229781506</v>
      </c>
    </row>
    <row r="40" spans="1:47" x14ac:dyDescent="0.35">
      <c r="A40" t="s">
        <v>36</v>
      </c>
      <c r="B40" s="5">
        <v>113909</v>
      </c>
      <c r="C40" s="5">
        <v>307356</v>
      </c>
      <c r="D40" s="5">
        <v>489435</v>
      </c>
      <c r="E40" s="5"/>
      <c r="F40" s="5">
        <v>166</v>
      </c>
      <c r="G40" s="5"/>
      <c r="H40" s="5">
        <f t="shared" si="2"/>
        <v>2.69530552135735</v>
      </c>
      <c r="I40" s="5">
        <f t="shared" si="0"/>
        <v>1.5946643372606442</v>
      </c>
      <c r="J40" s="5">
        <f t="shared" si="3"/>
        <v>3.4967065571438112</v>
      </c>
      <c r="K40" s="5"/>
      <c r="L40" s="5">
        <v>4241507</v>
      </c>
      <c r="M40" s="5">
        <v>4246155</v>
      </c>
      <c r="N40" s="5">
        <v>4240137</v>
      </c>
      <c r="O40" s="5"/>
      <c r="P40" s="5">
        <f t="shared" si="4"/>
        <v>2.6855784983969144</v>
      </c>
      <c r="Q40" s="5">
        <f t="shared" si="4"/>
        <v>7.2384545547677845</v>
      </c>
      <c r="R40" s="5">
        <f t="shared" si="4"/>
        <v>11.54290533537006</v>
      </c>
      <c r="AF40">
        <v>18.194307956418736</v>
      </c>
      <c r="AG40">
        <v>48</v>
      </c>
      <c r="AS40">
        <v>20.260202580442201</v>
      </c>
      <c r="AT40">
        <v>48</v>
      </c>
    </row>
    <row r="41" spans="1:47" x14ac:dyDescent="0.35">
      <c r="A41" t="s">
        <v>37</v>
      </c>
      <c r="B41" s="5">
        <v>640305</v>
      </c>
      <c r="C41" s="5">
        <v>1396119</v>
      </c>
      <c r="D41" s="5">
        <v>1379718</v>
      </c>
      <c r="E41" s="5"/>
      <c r="F41" s="5">
        <v>162</v>
      </c>
      <c r="G41" s="5"/>
      <c r="H41" s="5">
        <f t="shared" si="2"/>
        <v>2.1499881405745778</v>
      </c>
      <c r="I41" s="5">
        <f t="shared" si="0"/>
        <v>0.9876466232064478</v>
      </c>
      <c r="J41" s="5">
        <f t="shared" si="3"/>
        <v>2.1367083337734845</v>
      </c>
      <c r="K41" s="5"/>
      <c r="L41" s="5">
        <v>12783254</v>
      </c>
      <c r="M41" s="5">
        <v>12964056</v>
      </c>
      <c r="N41" s="5">
        <v>12972008</v>
      </c>
      <c r="O41" s="5"/>
      <c r="P41" s="5">
        <f t="shared" si="4"/>
        <v>5.008935909432763</v>
      </c>
      <c r="Q41" s="5">
        <f t="shared" si="4"/>
        <v>10.769152802178578</v>
      </c>
      <c r="R41" s="5">
        <f t="shared" si="4"/>
        <v>10.636117399865928</v>
      </c>
      <c r="AF41">
        <v>23.650972708261861</v>
      </c>
      <c r="AG41">
        <v>62.395705993097025</v>
      </c>
      <c r="AS41">
        <v>63.191861077090664</v>
      </c>
      <c r="AT41">
        <v>149.71268523387829</v>
      </c>
    </row>
    <row r="42" spans="1:47" x14ac:dyDescent="0.35">
      <c r="A42" t="s">
        <v>38</v>
      </c>
      <c r="B42" s="5">
        <v>81951</v>
      </c>
      <c r="C42" s="5">
        <v>149145</v>
      </c>
      <c r="D42" s="5">
        <v>191291</v>
      </c>
      <c r="E42" s="5"/>
      <c r="F42" s="5">
        <v>193</v>
      </c>
      <c r="G42" s="5"/>
      <c r="H42" s="5">
        <f t="shared" si="2"/>
        <v>1.7560011546505365</v>
      </c>
      <c r="I42" s="5">
        <f t="shared" si="0"/>
        <v>1.2847839828551977</v>
      </c>
      <c r="J42" s="5">
        <f t="shared" si="3"/>
        <v>2.0060416560103893</v>
      </c>
      <c r="K42" s="5"/>
      <c r="L42" s="5">
        <v>1057125</v>
      </c>
      <c r="M42" s="5">
        <v>1095610</v>
      </c>
      <c r="N42" s="5">
        <v>1093734</v>
      </c>
      <c r="O42" s="5"/>
      <c r="P42" s="5">
        <f t="shared" si="4"/>
        <v>7.7522525718339841</v>
      </c>
      <c r="Q42" s="5">
        <f t="shared" si="4"/>
        <v>13.612964467283067</v>
      </c>
      <c r="R42" s="5">
        <f t="shared" si="4"/>
        <v>17.489718706742224</v>
      </c>
    </row>
    <row r="43" spans="1:47" s="3" customFormat="1" x14ac:dyDescent="0.35">
      <c r="A43" t="s">
        <v>39</v>
      </c>
      <c r="B43" s="5">
        <v>307507</v>
      </c>
      <c r="C43" s="5">
        <v>667813</v>
      </c>
      <c r="D43" s="5">
        <v>506326</v>
      </c>
      <c r="E43" s="5"/>
      <c r="F43" s="5">
        <v>133</v>
      </c>
      <c r="G43" s="5"/>
      <c r="H43" s="5">
        <f t="shared" si="2"/>
        <v>2.1831366421712772</v>
      </c>
      <c r="I43" s="5">
        <f t="shared" si="0"/>
        <v>0.74499127321488168</v>
      </c>
      <c r="J43" s="5">
        <f t="shared" si="3"/>
        <v>1.9047771944122593</v>
      </c>
      <c r="K43" s="5"/>
      <c r="L43" s="5">
        <v>5218040</v>
      </c>
      <c r="M43" s="5">
        <v>5190705</v>
      </c>
      <c r="N43" s="5">
        <v>5282634</v>
      </c>
      <c r="O43" s="5"/>
      <c r="P43" s="5">
        <f t="shared" si="4"/>
        <v>5.8931514515028631</v>
      </c>
      <c r="Q43" s="5">
        <f t="shared" si="4"/>
        <v>12.86555487164075</v>
      </c>
      <c r="R43" s="5">
        <f t="shared" si="4"/>
        <v>9.5847261044395662</v>
      </c>
      <c r="AE43" t="s">
        <v>69</v>
      </c>
      <c r="AF43">
        <f>AF37-(1.96*AF38)</f>
        <v>1.6339788782095934E-2</v>
      </c>
      <c r="AG43"/>
      <c r="AH43"/>
      <c r="AR43" t="s">
        <v>69</v>
      </c>
      <c r="AS43">
        <f>AS37-(1.96*AS38)</f>
        <v>-7.0932619506925046E-2</v>
      </c>
      <c r="AT43"/>
      <c r="AU43"/>
    </row>
    <row r="44" spans="1:47" x14ac:dyDescent="0.35">
      <c r="A44" t="s">
        <v>40</v>
      </c>
      <c r="B44" s="5">
        <v>99010</v>
      </c>
      <c r="C44" s="5">
        <v>79385</v>
      </c>
      <c r="D44" s="5">
        <v>93461</v>
      </c>
      <c r="E44" s="5"/>
      <c r="F44" s="5">
        <v>147</v>
      </c>
      <c r="G44" s="5"/>
      <c r="H44" s="5">
        <f t="shared" si="2"/>
        <v>0.79856667112371593</v>
      </c>
      <c r="I44" s="5">
        <f t="shared" si="0"/>
        <v>1.16031354001612</v>
      </c>
      <c r="J44" s="5">
        <f t="shared" si="3"/>
        <v>0.86257719611708172</v>
      </c>
      <c r="K44" s="5"/>
      <c r="L44" s="5">
        <v>891779</v>
      </c>
      <c r="M44" s="5">
        <v>895376</v>
      </c>
      <c r="N44" s="5">
        <v>908494</v>
      </c>
      <c r="O44" s="5"/>
      <c r="P44" s="5">
        <f t="shared" si="4"/>
        <v>11.102526522826844</v>
      </c>
      <c r="Q44" s="5">
        <f t="shared" si="4"/>
        <v>8.866107646396598</v>
      </c>
      <c r="R44" s="5">
        <f t="shared" si="4"/>
        <v>10.287464749354426</v>
      </c>
      <c r="AE44" t="s">
        <v>70</v>
      </c>
      <c r="AF44">
        <f>AF37+(1.96*AF38)</f>
        <v>4.4122293962841105E-2</v>
      </c>
      <c r="AR44" t="s">
        <v>70</v>
      </c>
      <c r="AS44">
        <f>AS37+(1.96*AS38)</f>
        <v>-2.7897466395759518E-2</v>
      </c>
    </row>
    <row r="45" spans="1:47" x14ac:dyDescent="0.35">
      <c r="A45" t="s">
        <v>41</v>
      </c>
      <c r="B45" s="5">
        <v>580784</v>
      </c>
      <c r="C45" s="5">
        <v>831518</v>
      </c>
      <c r="D45" s="5">
        <v>952097</v>
      </c>
      <c r="E45" s="5"/>
      <c r="F45" s="5">
        <v>127</v>
      </c>
      <c r="G45" s="5"/>
      <c r="H45" s="5">
        <f t="shared" si="2"/>
        <v>1.4135749516086566</v>
      </c>
      <c r="I45" s="5">
        <f t="shared" si="0"/>
        <v>1.132650009321321</v>
      </c>
      <c r="J45" s="5">
        <f t="shared" si="3"/>
        <v>1.5073303168622938</v>
      </c>
      <c r="K45" s="5"/>
      <c r="L45" s="5">
        <v>6886834</v>
      </c>
      <c r="M45" s="5">
        <v>6975218</v>
      </c>
      <c r="N45" s="5">
        <v>7051339</v>
      </c>
      <c r="O45" s="5"/>
      <c r="P45" s="5">
        <f t="shared" si="4"/>
        <v>8.4332510410444037</v>
      </c>
      <c r="Q45" s="5">
        <f t="shared" si="4"/>
        <v>11.921032432247996</v>
      </c>
      <c r="R45" s="5">
        <f t="shared" si="4"/>
        <v>13.502357495505462</v>
      </c>
    </row>
    <row r="46" spans="1:47" x14ac:dyDescent="0.35">
      <c r="A46" t="s">
        <v>42</v>
      </c>
      <c r="B46" s="5">
        <v>1756172</v>
      </c>
      <c r="C46" s="5">
        <v>2816351</v>
      </c>
      <c r="D46" s="5">
        <v>3416091</v>
      </c>
      <c r="E46" s="5"/>
      <c r="F46" s="5">
        <v>138</v>
      </c>
      <c r="G46" s="5"/>
      <c r="H46" s="5">
        <f t="shared" si="2"/>
        <v>1.5946352635548315</v>
      </c>
      <c r="I46" s="5">
        <f t="shared" si="0"/>
        <v>1.1927583349662656</v>
      </c>
      <c r="J46" s="5">
        <f t="shared" si="3"/>
        <v>1.748324882695492</v>
      </c>
      <c r="K46" s="5"/>
      <c r="L46" s="5">
        <v>29359210</v>
      </c>
      <c r="M46" s="5">
        <v>29525872</v>
      </c>
      <c r="N46" s="5">
        <v>30025685</v>
      </c>
      <c r="O46" s="5"/>
      <c r="P46" s="5">
        <f t="shared" si="4"/>
        <v>5.9816732125966601</v>
      </c>
      <c r="Q46" s="5">
        <f t="shared" si="4"/>
        <v>9.5385870398679504</v>
      </c>
      <c r="R46" s="5">
        <f t="shared" si="4"/>
        <v>11.377229195603697</v>
      </c>
      <c r="AE46" t="s">
        <v>79</v>
      </c>
    </row>
    <row r="47" spans="1:47" x14ac:dyDescent="0.35">
      <c r="A47" t="s">
        <v>43</v>
      </c>
      <c r="B47" s="5">
        <v>276732</v>
      </c>
      <c r="C47" s="5">
        <v>360260</v>
      </c>
      <c r="D47" s="5">
        <v>437836</v>
      </c>
      <c r="E47" s="5"/>
      <c r="F47" s="5">
        <v>139</v>
      </c>
      <c r="G47" s="5"/>
      <c r="H47" s="5">
        <f t="shared" si="2"/>
        <v>1.2674494512865795</v>
      </c>
      <c r="I47" s="5">
        <f t="shared" si="0"/>
        <v>1.1999476421002273</v>
      </c>
      <c r="J47" s="5">
        <f t="shared" si="3"/>
        <v>1.3941612159195687</v>
      </c>
      <c r="K47" s="5"/>
      <c r="L47" s="5">
        <v>3248853</v>
      </c>
      <c r="M47" s="5">
        <v>3336999</v>
      </c>
      <c r="N47" s="5">
        <v>3379786</v>
      </c>
      <c r="O47" s="5"/>
      <c r="P47" s="5">
        <f t="shared" si="4"/>
        <v>8.5178369104419307</v>
      </c>
      <c r="Q47" s="5">
        <f t="shared" si="4"/>
        <v>10.795927718288198</v>
      </c>
      <c r="R47" s="5">
        <f t="shared" si="4"/>
        <v>12.954548009844411</v>
      </c>
      <c r="AE47" t="s">
        <v>80</v>
      </c>
    </row>
    <row r="48" spans="1:47" x14ac:dyDescent="0.35">
      <c r="A48" t="s">
        <v>45</v>
      </c>
      <c r="B48" s="5">
        <v>349568</v>
      </c>
      <c r="C48" s="5">
        <v>768950</v>
      </c>
      <c r="D48" s="5">
        <v>1080784</v>
      </c>
      <c r="E48" s="5"/>
      <c r="F48" s="5">
        <v>171</v>
      </c>
      <c r="G48" s="5"/>
      <c r="H48" s="5">
        <f t="shared" si="2"/>
        <v>2.1865530935625941</v>
      </c>
      <c r="I48" s="5">
        <f t="shared" si="0"/>
        <v>1.3988401097138481</v>
      </c>
      <c r="J48" s="5">
        <f t="shared" si="3"/>
        <v>2.6225956314284233</v>
      </c>
      <c r="K48" s="5"/>
      <c r="L48" s="5">
        <v>8590563</v>
      </c>
      <c r="M48" s="5">
        <v>8642274</v>
      </c>
      <c r="N48" s="5">
        <v>8683619</v>
      </c>
      <c r="O48" s="5"/>
      <c r="P48" s="5">
        <f t="shared" si="4"/>
        <v>4.0692094336541151</v>
      </c>
      <c r="Q48" s="5">
        <f t="shared" si="4"/>
        <v>8.8975424755104964</v>
      </c>
      <c r="R48" s="5">
        <f t="shared" si="4"/>
        <v>12.446239292626727</v>
      </c>
    </row>
    <row r="49" spans="1:36" x14ac:dyDescent="0.35">
      <c r="A49" t="s">
        <v>44</v>
      </c>
      <c r="B49" s="5">
        <v>7412</v>
      </c>
      <c r="C49" s="5">
        <v>57035</v>
      </c>
      <c r="D49" s="5">
        <v>83946</v>
      </c>
      <c r="E49" s="5"/>
      <c r="F49" s="5">
        <v>200</v>
      </c>
      <c r="G49" s="5"/>
      <c r="H49" s="5">
        <f t="shared" si="2"/>
        <v>7.4300642395106919</v>
      </c>
      <c r="I49" s="5">
        <f t="shared" si="0"/>
        <v>1.4684347833441154</v>
      </c>
      <c r="J49" s="5">
        <f t="shared" si="3"/>
        <v>9.1703145056447166</v>
      </c>
      <c r="K49" s="5"/>
      <c r="L49" s="5">
        <v>623347</v>
      </c>
      <c r="M49" s="5">
        <v>645570</v>
      </c>
      <c r="N49" s="5">
        <v>647064</v>
      </c>
      <c r="O49" s="5"/>
      <c r="P49" s="5">
        <f t="shared" si="4"/>
        <v>1.1890648386853551</v>
      </c>
      <c r="Q49" s="5">
        <f t="shared" si="4"/>
        <v>8.8348281363756058</v>
      </c>
      <c r="R49" s="5">
        <f t="shared" si="4"/>
        <v>12.973368940321206</v>
      </c>
    </row>
    <row r="50" spans="1:36" s="3" customFormat="1" x14ac:dyDescent="0.35">
      <c r="A50" t="s">
        <v>46</v>
      </c>
      <c r="B50" s="5">
        <v>246752</v>
      </c>
      <c r="C50" s="5">
        <v>602323</v>
      </c>
      <c r="D50" s="5">
        <v>1034601</v>
      </c>
      <c r="E50" s="5"/>
      <c r="F50" s="5">
        <v>168</v>
      </c>
      <c r="G50" s="5"/>
      <c r="H50" s="5">
        <f t="shared" si="2"/>
        <v>2.4267860183090941</v>
      </c>
      <c r="I50" s="5">
        <f t="shared" si="0"/>
        <v>1.7072949123433154</v>
      </c>
      <c r="J50" s="5">
        <f t="shared" si="3"/>
        <v>3.2850127203570509</v>
      </c>
      <c r="K50" s="5"/>
      <c r="L50" s="5">
        <v>7693612</v>
      </c>
      <c r="M50" s="5">
        <v>7738692</v>
      </c>
      <c r="N50" s="5">
        <v>7785786</v>
      </c>
      <c r="O50" s="5"/>
      <c r="P50" s="5">
        <f t="shared" si="4"/>
        <v>3.207232181711269</v>
      </c>
      <c r="Q50" s="5">
        <f t="shared" si="4"/>
        <v>7.7832662160478794</v>
      </c>
      <c r="R50" s="5">
        <f t="shared" si="4"/>
        <v>13.288330812072152</v>
      </c>
      <c r="V50" s="4" t="s">
        <v>77</v>
      </c>
    </row>
    <row r="51" spans="1:36" x14ac:dyDescent="0.35">
      <c r="A51" t="s">
        <v>48</v>
      </c>
      <c r="B51" s="5">
        <v>520437</v>
      </c>
      <c r="C51" s="5">
        <v>600226</v>
      </c>
      <c r="D51" s="5">
        <v>840215</v>
      </c>
      <c r="E51" s="5"/>
      <c r="F51" s="5">
        <v>157</v>
      </c>
      <c r="G51" s="5"/>
      <c r="H51" s="5">
        <f t="shared" si="2"/>
        <v>1.140938485368528</v>
      </c>
      <c r="I51" s="5">
        <f t="shared" si="0"/>
        <v>1.4006314029861382</v>
      </c>
      <c r="J51" s="5">
        <f t="shared" si="3"/>
        <v>1.3694863784255646</v>
      </c>
      <c r="K51" s="5"/>
      <c r="L51" s="5">
        <v>5832655</v>
      </c>
      <c r="M51" s="5">
        <v>5895908</v>
      </c>
      <c r="N51" s="5">
        <v>5892539</v>
      </c>
      <c r="O51" s="5"/>
      <c r="P51" s="5">
        <f t="shared" si="4"/>
        <v>8.9228147387424759</v>
      </c>
      <c r="Q51" s="5">
        <f t="shared" si="4"/>
        <v>10.180382733244819</v>
      </c>
      <c r="R51" s="5">
        <f t="shared" si="4"/>
        <v>14.258963750600548</v>
      </c>
      <c r="V51" s="1" t="s">
        <v>76</v>
      </c>
      <c r="AJ51" s="1" t="s">
        <v>59</v>
      </c>
    </row>
    <row r="52" spans="1:36" x14ac:dyDescent="0.35">
      <c r="A52" t="s">
        <v>47</v>
      </c>
      <c r="B52" s="5">
        <v>71215</v>
      </c>
      <c r="C52" s="5">
        <v>256947</v>
      </c>
      <c r="D52" s="5">
        <v>296559</v>
      </c>
      <c r="E52" s="5"/>
      <c r="F52" s="5">
        <v>139</v>
      </c>
      <c r="G52" s="5"/>
      <c r="H52" s="5">
        <f t="shared" si="2"/>
        <v>3.6117452500066616</v>
      </c>
      <c r="I52" s="5">
        <f t="shared" si="0"/>
        <v>1.1592374127885781</v>
      </c>
      <c r="J52" s="5">
        <f t="shared" si="3"/>
        <v>3.8993077346379095</v>
      </c>
      <c r="K52" s="5"/>
      <c r="L52" s="5">
        <v>1784787</v>
      </c>
      <c r="M52" s="5">
        <v>1782959</v>
      </c>
      <c r="N52" s="5">
        <v>1775156</v>
      </c>
      <c r="O52" s="5"/>
      <c r="P52" s="5">
        <f t="shared" si="4"/>
        <v>3.9901119853517533</v>
      </c>
      <c r="Q52" s="5">
        <f t="shared" si="4"/>
        <v>14.411268010088845</v>
      </c>
      <c r="R52" s="5">
        <f t="shared" si="4"/>
        <v>16.706081043018191</v>
      </c>
      <c r="V52" s="1" t="s">
        <v>78</v>
      </c>
      <c r="AJ52" t="s">
        <v>97</v>
      </c>
    </row>
    <row r="53" spans="1:36" x14ac:dyDescent="0.35">
      <c r="A53" t="s">
        <v>49</v>
      </c>
      <c r="B53" s="5">
        <v>44409</v>
      </c>
      <c r="C53" s="5">
        <v>71229</v>
      </c>
      <c r="D53" s="5">
        <v>66943</v>
      </c>
      <c r="E53" s="5"/>
      <c r="F53" s="5">
        <v>121</v>
      </c>
      <c r="G53" s="5"/>
      <c r="H53" s="5">
        <f t="shared" si="2"/>
        <v>1.6136998277918164</v>
      </c>
      <c r="I53" s="5">
        <f t="shared" si="0"/>
        <v>0.93566042905315772</v>
      </c>
      <c r="J53" s="5">
        <f t="shared" si="3"/>
        <v>1.5617874505132572</v>
      </c>
      <c r="K53" s="5"/>
      <c r="L53" s="5">
        <v>582328</v>
      </c>
      <c r="M53" s="5">
        <v>578803</v>
      </c>
      <c r="N53" s="5">
        <v>581381</v>
      </c>
      <c r="O53" s="5"/>
      <c r="P53" s="5">
        <f t="shared" si="4"/>
        <v>7.6261144921762307</v>
      </c>
      <c r="Q53" s="5">
        <f t="shared" si="4"/>
        <v>12.306259642745459</v>
      </c>
      <c r="R53" s="5">
        <f t="shared" si="4"/>
        <v>11.514480177370777</v>
      </c>
      <c r="AJ53" t="s">
        <v>61</v>
      </c>
    </row>
    <row r="54" spans="1:36" s="2" customFormat="1" x14ac:dyDescent="0.35">
      <c r="A54" s="1" t="s">
        <v>50</v>
      </c>
      <c r="B54" s="1">
        <v>19961378</v>
      </c>
      <c r="C54" s="1">
        <v>33814429</v>
      </c>
      <c r="D54" s="1">
        <v>41733806</v>
      </c>
      <c r="I54"/>
      <c r="V54" s="2" t="s">
        <v>81</v>
      </c>
    </row>
    <row r="55" spans="1:36" x14ac:dyDescent="0.35">
      <c r="V55" t="s">
        <v>82</v>
      </c>
      <c r="AJ55" t="s">
        <v>64</v>
      </c>
    </row>
    <row r="56" spans="1:36" x14ac:dyDescent="0.35">
      <c r="V56" t="s">
        <v>83</v>
      </c>
    </row>
    <row r="57" spans="1:36" x14ac:dyDescent="0.35">
      <c r="V57" s="1" t="s">
        <v>84</v>
      </c>
      <c r="AJ57" t="s">
        <v>85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7DC5-2A70-4F37-8E8D-F737C05AE3A7}">
  <dimension ref="B2:B15"/>
  <sheetViews>
    <sheetView workbookViewId="0">
      <selection activeCell="B15" sqref="B15"/>
    </sheetView>
  </sheetViews>
  <sheetFormatPr defaultRowHeight="14.5" x14ac:dyDescent="0.35"/>
  <sheetData>
    <row r="2" spans="2:2" x14ac:dyDescent="0.35">
      <c r="B2" t="s">
        <v>92</v>
      </c>
    </row>
    <row r="3" spans="2:2" x14ac:dyDescent="0.35">
      <c r="B3" t="s">
        <v>57</v>
      </c>
    </row>
    <row r="4" spans="2:2" x14ac:dyDescent="0.35">
      <c r="B4" t="s">
        <v>95</v>
      </c>
    </row>
    <row r="7" spans="2:2" x14ac:dyDescent="0.35">
      <c r="B7" t="s">
        <v>87</v>
      </c>
    </row>
    <row r="8" spans="2:2" x14ac:dyDescent="0.35">
      <c r="B8" t="s">
        <v>88</v>
      </c>
    </row>
    <row r="9" spans="2:2" x14ac:dyDescent="0.35">
      <c r="B9" t="s">
        <v>89</v>
      </c>
    </row>
    <row r="12" spans="2:2" x14ac:dyDescent="0.35">
      <c r="B12" t="s">
        <v>93</v>
      </c>
    </row>
    <row r="13" spans="2:2" x14ac:dyDescent="0.35">
      <c r="B13" t="s">
        <v>94</v>
      </c>
    </row>
    <row r="15" spans="2:2" x14ac:dyDescent="0.35">
      <c r="B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cases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2025-01-05T06:02:00Z</dcterms:created>
  <dcterms:modified xsi:type="dcterms:W3CDTF">2025-01-11T06:37:32Z</dcterms:modified>
</cp:coreProperties>
</file>