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3420" yWindow="465" windowWidth="20730" windowHeight="11760" tabRatio="924" activeTab="3"/>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0001"/>
  <extLst>
    <ext xmlns:mx="http://schemas.microsoft.com/office/mac/excel/2008/main" uri="{7523E5D3-25F3-A5E0-1632-64F254C22452}">
      <mx:ArchID Flags="2"/>
    </ext>
  </extLst>
</workbook>
</file>

<file path=xl/calcChain.xml><?xml version="1.0" encoding="utf-8"?>
<calcChain xmlns="http://schemas.openxmlformats.org/spreadsheetml/2006/main">
  <c r="I72" i="12" l="1"/>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G20" i="14"/>
  <c r="G21" i="14"/>
  <c r="G22" i="14"/>
  <c r="G23" i="14"/>
  <c r="G24" i="14"/>
  <c r="G25" i="14"/>
  <c r="G26" i="14"/>
  <c r="G27" i="14"/>
  <c r="G28" i="14"/>
  <c r="G29" i="14"/>
  <c r="G30" i="14"/>
  <c r="G31" i="14"/>
  <c r="G32" i="14"/>
  <c r="G33" i="14"/>
  <c r="G34" i="14"/>
  <c r="G35" i="14"/>
  <c r="G36" i="14"/>
  <c r="G37" i="14"/>
  <c r="G38" i="14"/>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A8" i="14"/>
  <c r="A11" i="14"/>
  <c r="A14" i="14"/>
  <c r="I38" i="14"/>
  <c r="I35" i="14"/>
  <c r="G9" i="14"/>
  <c r="H5" i="14"/>
  <c r="H6" i="14"/>
  <c r="H7" i="14"/>
  <c r="H8" i="14"/>
  <c r="H9" i="14"/>
  <c r="G8" i="14"/>
  <c r="G7" i="14"/>
  <c r="G6" i="14"/>
  <c r="I6" i="14"/>
  <c r="I7" i="14"/>
  <c r="I8" i="14"/>
  <c r="I9" i="14"/>
  <c r="J5" i="14"/>
  <c r="J6" i="14"/>
  <c r="J7" i="14"/>
  <c r="J8" i="14"/>
  <c r="J9" i="14"/>
  <c r="G10" i="14"/>
  <c r="G11" i="14"/>
  <c r="G12" i="14"/>
  <c r="G13" i="14"/>
  <c r="G14" i="14"/>
  <c r="G15" i="14"/>
  <c r="K4" i="14"/>
  <c r="K9" i="14"/>
  <c r="L4" i="14"/>
  <c r="L9" i="14"/>
  <c r="M4" i="14"/>
  <c r="M9" i="14"/>
  <c r="H10" i="14"/>
  <c r="I10" i="14"/>
  <c r="J10" i="14"/>
  <c r="K10" i="14"/>
  <c r="L10" i="14"/>
  <c r="M10" i="14"/>
  <c r="H11" i="14"/>
  <c r="I11" i="14"/>
  <c r="J11" i="14"/>
  <c r="K11" i="14"/>
  <c r="L11" i="14"/>
  <c r="M11" i="14"/>
  <c r="H12" i="14"/>
  <c r="I12" i="14"/>
  <c r="J12" i="14"/>
  <c r="K12" i="14"/>
  <c r="L12" i="14"/>
  <c r="M12" i="14"/>
  <c r="H13" i="14"/>
  <c r="I13" i="14"/>
  <c r="J13" i="14"/>
  <c r="K13" i="14"/>
  <c r="L13" i="14"/>
  <c r="M13" i="14"/>
  <c r="H14" i="14"/>
  <c r="I14" i="14"/>
  <c r="J14" i="14"/>
  <c r="K14" i="14"/>
  <c r="L14" i="14"/>
  <c r="M14" i="14"/>
  <c r="H15" i="14"/>
  <c r="I15" i="14"/>
  <c r="J15" i="14"/>
  <c r="K15" i="14"/>
  <c r="L15" i="14"/>
  <c r="M15" i="14"/>
  <c r="G39" i="14"/>
  <c r="G40" i="14"/>
  <c r="G41" i="14"/>
  <c r="G42" i="14"/>
  <c r="G43" i="14"/>
  <c r="G44" i="14"/>
  <c r="G45" i="14"/>
  <c r="G46" i="14"/>
  <c r="G47" i="14"/>
  <c r="G48" i="14"/>
  <c r="G49" i="14"/>
  <c r="G50" i="14"/>
  <c r="G5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text>
        <r>
          <rPr>
            <b/>
            <sz val="9"/>
            <color indexed="81"/>
            <rFont val="Calibri"/>
            <family val="2"/>
          </rPr>
          <t>Instructions: Update the portion in &lt;&gt; with your product's name.</t>
        </r>
      </text>
    </comment>
    <comment ref="A4" authorId="0">
      <text>
        <r>
          <rPr>
            <b/>
            <sz val="9"/>
            <color indexed="81"/>
            <rFont val="Calibri"/>
            <family val="2"/>
          </rPr>
          <t>Instructions (not required):</t>
        </r>
        <r>
          <rPr>
            <sz val="9"/>
            <color indexed="81"/>
            <rFont val="Calibri"/>
            <family val="2"/>
          </rPr>
          <t xml:space="preserve">
Insert the project start date.</t>
        </r>
      </text>
    </comment>
    <comment ref="A5" author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text>
        <r>
          <rPr>
            <b/>
            <sz val="9"/>
            <color indexed="81"/>
            <rFont val="Calibri"/>
            <family val="2"/>
          </rPr>
          <t>Instructions: Update the portion in &lt;&gt; with your product's name.</t>
        </r>
      </text>
    </comment>
    <comment ref="A19" author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<sst xmlns="http://schemas.openxmlformats.org/spreadsheetml/2006/main" count="504" uniqueCount="95">
  <si>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</si>
  <si>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</si>
  <si>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</si>
  <si>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</si>
  <si>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</si>
  <si>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</si>
  <si>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</si>
  <si>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</si>
  <si>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</si>
  <si>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</si>
  <si>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</si>
  <si>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</si>
  <si>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</si>
  <si>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</si>
  <si>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</si>
  <si>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</si>
  <si>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</si>
  <si>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</si>
  <si>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</si>
  <si>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</si>
  <si>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</si>
  <si>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</si>
  <si>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</si>
  <si>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</si>
  <si>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</si>
  <si>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</si>
  <si>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</si>
  <si>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</si>
  <si>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</si>
  <si>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</si>
  <si>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</si>
  <si>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</si>
  <si>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</si>
  <si>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</si>
  <si>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</si>
  <si>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</si>
  <si>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</si>
  <si>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</si>
  <si>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</si>
  <si>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</si>
  <si>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</si>
  <si>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</si>
  <si>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</si>
  <si>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</si>
  <si>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</si>
  <si>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</si>
  <si>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</si>
  <si>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</si>
  <si>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</si>
  <si>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</si>
  <si>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</si>
  <si>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</si>
  <si>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</si>
  <si>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</si>
  <si>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</si>
  <si>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</si>
  <si>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</si>
  <si>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</si>
  <si>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</si>
  <si>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</si>
  <si>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</si>
  <si>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</si>
  <si>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</si>
  <si>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</si>
  <si>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</si>
  <si>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</si>
  <si>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</si>
  <si>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</si>
  <si>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</si>
  <si>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</si>
  <si>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</si>
  <si>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</si>
  <si>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</si>
  <si>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</si>
  <si>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</si>
  <si>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</si>
  <si>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</si>
  <si>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</si>
  <si>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</si>
  <si>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</si>
  <si>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</si>
  <si>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</si>
  <si>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</si>
  <si>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</si>
  <si>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</si>
  <si>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</si>
  <si>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 3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</si>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</sst>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6"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99">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1'!$F$5:$F$15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1'!$J$5:$J$15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1'!$F$5:$F$15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1'!$I$5:$I$15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marker val="1"/>
        <c:smooth val="0"/>
        <c:axId val="159438720"/>
        <c:axId val="159440256"/>
      </c:lineChart>
      <c:catAx>
        <c:axId val="159438720"/>
        <c:scaling>
          <c:orientation val="minMax"/>
        </c:scaling>
        <c:delete val="0"/>
        <c:axPos val="b"/>
        <c:numFmt formatCode="General" sourceLinked="1"/>
        <c:majorTickMark val="out"/>
        <c:minorTickMark val="none"/>
        <c:tickLblPos val="nextTo"/>
        <c:txPr>
          <a:bodyPr/>
          <a:lstStyle/>
          <a:p>
            <a:pPr>
              <a:defRPr sz="1100"/>
            </a:pPr>
            <a:endParaRPr lang="es-ES"/>
          </a:p>
        </c:txPr>
        <c:crossAx val="159440256"/>
        <c:crosses val="autoZero"/>
        <c:auto val="1"/>
        <c:lblAlgn val="ctr"/>
        <c:lblOffset val="100"/>
        <c:tickLblSkip val="1"/>
        <c:noMultiLvlLbl val="0"/>
      </c:catAx>
      <c:valAx>
        <c:axId val="159440256"/>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159438720"/>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ES"/>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marker val="1"/>
        <c:smooth val="0"/>
        <c:axId val="192200064"/>
        <c:axId val="192091264"/>
      </c:lineChart>
      <c:catAx>
        <c:axId val="192200064"/>
        <c:scaling>
          <c:orientation val="minMax"/>
        </c:scaling>
        <c:delete val="0"/>
        <c:axPos val="b"/>
        <c:numFmt formatCode="General" sourceLinked="1"/>
        <c:majorTickMark val="out"/>
        <c:minorTickMark val="none"/>
        <c:tickLblPos val="nextTo"/>
        <c:txPr>
          <a:bodyPr/>
          <a:lstStyle/>
          <a:p>
            <a:pPr>
              <a:defRPr lang="en-US" sz="1100"/>
            </a:pPr>
            <a:endParaRPr lang="es-ES"/>
          </a:p>
        </c:txPr>
        <c:crossAx val="192091264"/>
        <c:crosses val="autoZero"/>
        <c:auto val="1"/>
        <c:lblAlgn val="ctr"/>
        <c:lblOffset val="100"/>
        <c:tickLblSkip val="1"/>
        <c:noMultiLvlLbl val="0"/>
      </c:catAx>
      <c:valAx>
        <c:axId val="19209126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txPr>
          <a:bodyPr/>
          <a:lstStyle/>
          <a:p>
            <a:pPr>
              <a:defRPr lang="en-US"/>
            </a:pPr>
            <a:endParaRPr lang="es-ES"/>
          </a:p>
        </c:txPr>
        <c:crossAx val="192200064"/>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E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marker val="1"/>
        <c:smooth val="0"/>
        <c:axId val="192578688"/>
        <c:axId val="192580224"/>
      </c:lineChart>
      <c:catAx>
        <c:axId val="192578688"/>
        <c:scaling>
          <c:orientation val="minMax"/>
        </c:scaling>
        <c:delete val="0"/>
        <c:axPos val="b"/>
        <c:numFmt formatCode="General" sourceLinked="1"/>
        <c:majorTickMark val="out"/>
        <c:minorTickMark val="none"/>
        <c:tickLblPos val="nextTo"/>
        <c:txPr>
          <a:bodyPr/>
          <a:lstStyle/>
          <a:p>
            <a:pPr>
              <a:defRPr lang="en-US" sz="1100"/>
            </a:pPr>
            <a:endParaRPr lang="es-ES"/>
          </a:p>
        </c:txPr>
        <c:crossAx val="192580224"/>
        <c:crosses val="autoZero"/>
        <c:auto val="1"/>
        <c:lblAlgn val="ctr"/>
        <c:lblOffset val="100"/>
        <c:tickLblSkip val="1"/>
        <c:noMultiLvlLbl val="0"/>
      </c:catAx>
      <c:valAx>
        <c:axId val="19258022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txPr>
          <a:bodyPr/>
          <a:lstStyle/>
          <a:p>
            <a:pPr>
              <a:defRPr lang="en-US"/>
            </a:pPr>
            <a:endParaRPr lang="es-ES"/>
          </a:p>
        </c:txPr>
        <c:crossAx val="192578688"/>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ES"/>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layout/>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251425152"/>
        <c:axId val="25142707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251433344"/>
        <c:axId val="251434880"/>
      </c:lineChart>
      <c:catAx>
        <c:axId val="25142515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
          </a:p>
        </c:txPr>
        <c:crossAx val="251427072"/>
        <c:crosses val="autoZero"/>
        <c:auto val="1"/>
        <c:lblAlgn val="ctr"/>
        <c:lblOffset val="100"/>
        <c:noMultiLvlLbl val="0"/>
      </c:catAx>
      <c:valAx>
        <c:axId val="25142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layout/>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
          </a:p>
        </c:txPr>
        <c:crossAx val="251425152"/>
        <c:crosses val="autoZero"/>
        <c:crossBetween val="between"/>
      </c:valAx>
      <c:catAx>
        <c:axId val="251433344"/>
        <c:scaling>
          <c:orientation val="minMax"/>
        </c:scaling>
        <c:delete val="1"/>
        <c:axPos val="b"/>
        <c:numFmt formatCode="General" sourceLinked="0"/>
        <c:majorTickMark val="out"/>
        <c:minorTickMark val="none"/>
        <c:tickLblPos val="nextTo"/>
        <c:crossAx val="251434880"/>
        <c:crosses val="autoZero"/>
        <c:auto val="1"/>
        <c:lblAlgn val="ctr"/>
        <c:lblOffset val="100"/>
        <c:noMultiLvlLbl val="0"/>
      </c:catAx>
      <c:valAx>
        <c:axId val="251434880"/>
        <c:scaling>
          <c:orientation val="minMax"/>
        </c:scaling>
        <c:delete val="0"/>
        <c:axPos val="r"/>
        <c:title>
          <c:tx>
            <c:rich>
              <a:bodyPr rot="5400000" vert="horz"/>
              <a:lstStyle/>
              <a:p>
                <a:pPr>
                  <a:defRPr sz="1400" b="1" i="0"/>
                </a:pPr>
                <a:r>
                  <a:rPr lang="en-US" sz="1400" b="1" i="0"/>
                  <a:t>Story Points Remaining</a:t>
                </a:r>
              </a:p>
            </c:rich>
          </c:tx>
          <c:layout/>
          <c:overlay val="0"/>
        </c:title>
        <c:numFmt formatCode="General" sourceLinked="1"/>
        <c:majorTickMark val="out"/>
        <c:minorTickMark val="none"/>
        <c:tickLblPos val="nextTo"/>
        <c:txPr>
          <a:bodyPr/>
          <a:lstStyle/>
          <a:p>
            <a:pPr>
              <a:defRPr sz="1100"/>
            </a:pPr>
            <a:endParaRPr lang="es-ES"/>
          </a:p>
        </c:txPr>
        <c:crossAx val="25143334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260960256"/>
        <c:axId val="26096217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219699072"/>
        <c:axId val="219697152"/>
      </c:lineChart>
      <c:catAx>
        <c:axId val="2609602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ES"/>
          </a:p>
        </c:txPr>
        <c:crossAx val="260962176"/>
        <c:crosses val="autoZero"/>
        <c:auto val="1"/>
        <c:lblAlgn val="ctr"/>
        <c:lblOffset val="100"/>
        <c:noMultiLvlLbl val="0"/>
      </c:catAx>
      <c:valAx>
        <c:axId val="26096217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ES"/>
          </a:p>
        </c:txPr>
        <c:crossAx val="260960256"/>
        <c:crosses val="autoZero"/>
        <c:crossBetween val="between"/>
      </c:valAx>
      <c:valAx>
        <c:axId val="21969715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ES"/>
          </a:p>
        </c:txPr>
        <c:crossAx val="219699072"/>
        <c:crosses val="max"/>
        <c:crossBetween val="between"/>
      </c:valAx>
      <c:catAx>
        <c:axId val="219699072"/>
        <c:scaling>
          <c:orientation val="minMax"/>
        </c:scaling>
        <c:delete val="1"/>
        <c:axPos val="b"/>
        <c:numFmt formatCode="General" sourceLinked="0"/>
        <c:majorTickMark val="out"/>
        <c:minorTickMark val="none"/>
        <c:tickLblPos val="none"/>
        <c:crossAx val="219697152"/>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1473200</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42578125" style="290" customWidth="1"/>
  </cols>
  <sheetData>
    <row r="1" spans="1:1" ht="51" customHeight="1" x14ac:dyDescent="0.2"/>
    <row r="2" spans="1:1" ht="18.95" x14ac:dyDescent="0.25">
      <c r="A2" s="292" t="s">
        <v>76</v>
      </c>
    </row>
    <row r="3" spans="1:1" ht="60" x14ac:dyDescent="0.2">
      <c r="A3" s="293" t="s">
        <v>93</v>
      </c>
    </row>
    <row r="5" spans="1:1" ht="18.95" x14ac:dyDescent="0.25">
      <c r="A5" s="292" t="s">
        <v>77</v>
      </c>
    </row>
    <row r="6" spans="1:1" ht="315" x14ac:dyDescent="0.2">
      <c r="A6" s="293" t="s">
        <v>81</v>
      </c>
    </row>
    <row r="8" spans="1:1" ht="18.95" x14ac:dyDescent="0.25">
      <c r="A8" s="292" t="s">
        <v>78</v>
      </c>
    </row>
    <row r="9" spans="1:1" ht="120" x14ac:dyDescent="0.2">
      <c r="A9" s="293" t="s">
        <v>94</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M1001"/>
  <sheetViews>
    <sheetView zoomScale="75" zoomScaleNormal="75" zoomScalePageLayoutView="75" workbookViewId="0">
      <pane ySplit="19" topLeftCell="A20" activePane="bottomLeft" state="frozen"/>
      <selection pane="bottomLeft" activeCell="C37" sqref="C37"/>
    </sheetView>
  </sheetViews>
  <sheetFormatPr baseColWidth="10" defaultColWidth="10.85546875" defaultRowHeight="15" x14ac:dyDescent="0.25"/>
  <cols>
    <col min="1" max="1" width="9.28515625" style="190" customWidth="1"/>
    <col min="2" max="4" width="36.28515625" style="166" customWidth="1"/>
    <col min="5" max="5" width="11.28515625" style="166" customWidth="1"/>
    <col min="6" max="6" width="8.7109375" style="202" customWidth="1"/>
    <col min="7" max="7" width="8.7109375" style="192" customWidth="1"/>
    <col min="8" max="13" width="8.7109375" style="170" customWidth="1"/>
    <col min="14" max="16" width="7.85546875" style="170" customWidth="1"/>
    <col min="17" max="16384" width="10.85546875" style="170"/>
  </cols>
  <sheetData>
    <row r="1" spans="1:13" ht="54.95" customHeight="1" x14ac:dyDescent="0.2"/>
    <row r="2" spans="1:13" ht="18.95" x14ac:dyDescent="0.2">
      <c r="A2" s="289" t="s">
        <v>75</v>
      </c>
      <c r="B2" s="165"/>
      <c r="D2" s="234" t="s">
        <v>35</v>
      </c>
      <c r="E2" s="167"/>
      <c r="F2" s="196" t="s">
        <v>56</v>
      </c>
      <c r="G2" s="168"/>
      <c r="H2" s="168"/>
      <c r="I2" s="169"/>
      <c r="J2" s="169"/>
      <c r="K2" s="238" t="s">
        <v>24</v>
      </c>
      <c r="L2" s="280" t="s">
        <v>23</v>
      </c>
      <c r="M2" s="239" t="s">
        <v>22</v>
      </c>
    </row>
    <row r="3" spans="1:13" x14ac:dyDescent="0.2">
      <c r="A3" s="165"/>
      <c r="D3" s="241" t="s">
        <v>71</v>
      </c>
      <c r="E3" s="171"/>
      <c r="F3" s="197"/>
      <c r="G3" s="172" t="s">
        <v>25</v>
      </c>
      <c r="H3" s="172" t="s">
        <v>26</v>
      </c>
      <c r="I3" s="172" t="s">
        <v>25</v>
      </c>
      <c r="J3" s="172" t="s">
        <v>28</v>
      </c>
      <c r="K3" s="238" t="s">
        <v>29</v>
      </c>
      <c r="L3" s="280" t="s">
        <v>29</v>
      </c>
      <c r="M3" s="239" t="s">
        <v>29</v>
      </c>
    </row>
    <row r="4" spans="1:13" x14ac:dyDescent="0.2">
      <c r="A4" s="205">
        <v>42670</v>
      </c>
      <c r="B4" s="173" t="s">
        <v>58</v>
      </c>
      <c r="D4" s="241" t="s">
        <v>72</v>
      </c>
      <c r="E4" s="171"/>
      <c r="F4" s="197" t="s">
        <v>20</v>
      </c>
      <c r="G4" s="172" t="s">
        <v>21</v>
      </c>
      <c r="H4" s="172" t="s">
        <v>29</v>
      </c>
      <c r="I4" s="172" t="s">
        <v>31</v>
      </c>
      <c r="J4" s="172" t="s">
        <v>31</v>
      </c>
      <c r="K4" s="174">
        <f>IF(G6="",G5,(MAX(G6:G15)))</f>
        <v>10</v>
      </c>
      <c r="L4" s="285">
        <f>IF(G6="",G5,(ROUNDDOWN(AVERAGE(G6:G15),0)))</f>
        <v>10</v>
      </c>
      <c r="M4" s="175">
        <f>IF(G6="",G5,MIN(G6:G15))</f>
        <v>10</v>
      </c>
    </row>
    <row r="5" spans="1:13" x14ac:dyDescent="0.2">
      <c r="A5" s="176">
        <v>7</v>
      </c>
      <c r="B5" s="166" t="s">
        <v>59</v>
      </c>
      <c r="C5" s="177"/>
      <c r="D5" s="248" t="s">
        <v>73</v>
      </c>
      <c r="E5" s="178"/>
      <c r="F5" s="198" t="s">
        <v>32</v>
      </c>
      <c r="G5" s="225">
        <v>10</v>
      </c>
      <c r="H5" s="169">
        <f>MAX(F6:F15)</f>
        <v>10</v>
      </c>
      <c r="I5" s="224">
        <f>G38</f>
        <v>142</v>
      </c>
      <c r="J5" s="223">
        <f>I5</f>
        <v>142</v>
      </c>
      <c r="K5" s="179">
        <f>IF(SUM($G5:$G5)&lt;=0,0,$H5*K$4)</f>
        <v>100</v>
      </c>
      <c r="L5" s="286">
        <f>IF(SUM($G5:$G5)&lt;=0,0,$H5*L$4)</f>
        <v>100</v>
      </c>
      <c r="M5" s="180">
        <f>IF(SUM($G5:$G5)&lt;=0,0,$H5*M$4)</f>
        <v>100</v>
      </c>
    </row>
    <row r="6" spans="1:13" x14ac:dyDescent="0.2">
      <c r="A6" s="176">
        <v>3</v>
      </c>
      <c r="B6" s="166" t="s">
        <v>60</v>
      </c>
      <c r="C6" s="177"/>
      <c r="F6" s="199">
        <v>1</v>
      </c>
      <c r="G6" s="181" t="str">
        <f>IF(COUNTIF(H$20:H996,F6),SUMIF(H$20:H996,F6,F$20:F996),"")</f>
        <v/>
      </c>
      <c r="H6" s="169">
        <f>H5-1</f>
        <v>9</v>
      </c>
      <c r="I6" s="169">
        <f>IF(G6="",I5,I5-G6)</f>
        <v>142</v>
      </c>
      <c r="J6" s="223">
        <f>J5-(J5/H5)</f>
        <v>127.8</v>
      </c>
      <c r="K6" s="179">
        <f>IF(SUM($G$5:$G6)&lt;=0,0,$H6*K$4)</f>
        <v>90</v>
      </c>
      <c r="L6" s="286">
        <f>IF(SUM($H$5:$H6)&lt;=0,0,$H6*L$4)</f>
        <v>90</v>
      </c>
      <c r="M6" s="180">
        <f>IF(SUM($G$5:$G6)&lt;=0,0,$H6*M$4)</f>
        <v>90</v>
      </c>
    </row>
    <row r="7" spans="1:13" x14ac:dyDescent="0.2">
      <c r="A7" s="176">
        <v>7</v>
      </c>
      <c r="B7" s="166" t="s">
        <v>82</v>
      </c>
      <c r="C7" s="177"/>
      <c r="F7" s="199">
        <v>2</v>
      </c>
      <c r="G7" s="181" t="str">
        <f>IF(COUNTIF(H$20:H997,F7),SUMIF(H$20:H997,F7,F$20:F997),"")</f>
        <v/>
      </c>
      <c r="H7" s="169">
        <f t="shared" ref="H7:H15" si="0">H6-1</f>
        <v>8</v>
      </c>
      <c r="I7" s="169">
        <f t="shared" ref="I7:I8" si="1">IF(G7="",I6,I6-G7)</f>
        <v>142</v>
      </c>
      <c r="J7" s="223">
        <f t="shared" ref="J7:J8" si="2">J6-(J6/H6)</f>
        <v>113.6</v>
      </c>
      <c r="K7" s="179">
        <f>IF(SUM($G$5:$G7)&lt;=0,0,$H7*K$4)</f>
        <v>80</v>
      </c>
      <c r="L7" s="286">
        <f>IF(SUM($H$5:$H7)&lt;=0,0,$H7*L$4)</f>
        <v>80</v>
      </c>
      <c r="M7" s="180">
        <f>IF(SUM($G$5:$G7)&lt;=0,0,$H7*M$4)</f>
        <v>80</v>
      </c>
    </row>
    <row r="8" spans="1:13" x14ac:dyDescent="0.2">
      <c r="A8" s="205">
        <f>A4+($A$5*A6)+A7</f>
        <v>42698</v>
      </c>
      <c r="B8" s="173" t="s">
        <v>61</v>
      </c>
      <c r="C8" s="177"/>
      <c r="F8" s="199">
        <v>3</v>
      </c>
      <c r="G8" s="181" t="str">
        <f>IF(COUNTIF(H$20:H998,F8),SUMIF(H$20:H998,F8,F$20:F998),"")</f>
        <v/>
      </c>
      <c r="H8" s="169">
        <f t="shared" si="0"/>
        <v>7</v>
      </c>
      <c r="I8" s="169">
        <f t="shared" si="1"/>
        <v>142</v>
      </c>
      <c r="J8" s="223">
        <f t="shared" si="2"/>
        <v>99.399999999999991</v>
      </c>
      <c r="K8" s="179">
        <f>IF(SUM($G$5:$G8)&lt;=0,0,$H8*K$4)</f>
        <v>70</v>
      </c>
      <c r="L8" s="286">
        <f>IF(SUM($H$5:$H8)&lt;=0,0,$H8*L$4)</f>
        <v>70</v>
      </c>
      <c r="M8" s="180">
        <f>IF(SUM($G$5:$G8)&lt;=0,0,$H8*M$4)</f>
        <v>70</v>
      </c>
    </row>
    <row r="9" spans="1:13" x14ac:dyDescent="0.2">
      <c r="A9" s="176">
        <v>2</v>
      </c>
      <c r="B9" s="166" t="s">
        <v>62</v>
      </c>
      <c r="C9" s="177"/>
      <c r="F9" s="199">
        <v>4</v>
      </c>
      <c r="G9" s="181" t="str">
        <f>IF(COUNTIF(H$20:H999,F9),SUMIF(H$20:H999,F9,F$20:F999),"")</f>
        <v/>
      </c>
      <c r="H9" s="169">
        <f t="shared" si="0"/>
        <v>6</v>
      </c>
      <c r="I9" s="169">
        <f t="shared" ref="I9:I15" si="3">IF(G9="",I8,I8-G9)</f>
        <v>142</v>
      </c>
      <c r="J9" s="223">
        <f t="shared" ref="J9:J15" si="4">J8-(J8/H8)</f>
        <v>85.199999999999989</v>
      </c>
      <c r="K9" s="179">
        <f>IF(SUM($G$5:$G9)&lt;=0,0,$H9*K$4)</f>
        <v>60</v>
      </c>
      <c r="L9" s="286">
        <f>IF(SUM($H$5:$H9)&lt;=0,0,$H9*L$4)</f>
        <v>60</v>
      </c>
      <c r="M9" s="180">
        <f>IF(SUM($G$5:$G9)&lt;=0,0,$H9*M$4)</f>
        <v>60</v>
      </c>
    </row>
    <row r="10" spans="1:13" x14ac:dyDescent="0.2">
      <c r="A10" s="176">
        <v>0</v>
      </c>
      <c r="B10" s="166" t="s">
        <v>83</v>
      </c>
      <c r="C10" s="177"/>
      <c r="F10" s="199">
        <v>5</v>
      </c>
      <c r="G10" s="181" t="str">
        <f>IF(COUNTIF(H$20:H1000,F10),SUMIF(H$20:H1000,F10,F$20:F1000),"")</f>
        <v/>
      </c>
      <c r="H10" s="169">
        <f t="shared" si="0"/>
        <v>5</v>
      </c>
      <c r="I10" s="169">
        <f t="shared" si="3"/>
        <v>142</v>
      </c>
      <c r="J10" s="223">
        <f t="shared" si="4"/>
        <v>70.999999999999986</v>
      </c>
      <c r="K10" s="179">
        <f>IF(SUM($G$5:$G10)&lt;=0,0,$H10*K$4)</f>
        <v>50</v>
      </c>
      <c r="L10" s="286">
        <f>IF(SUM($H$5:$H10)&lt;=0,0,$H10*L$4)</f>
        <v>50</v>
      </c>
      <c r="M10" s="180">
        <f>IF(SUM($G$5:$G10)&lt;=0,0,$H10*M$4)</f>
        <v>50</v>
      </c>
    </row>
    <row r="11" spans="1:13" x14ac:dyDescent="0.2">
      <c r="A11" s="205">
        <f>A8+($A$5*A9)+A10</f>
        <v>42712</v>
      </c>
      <c r="B11" s="173" t="s">
        <v>63</v>
      </c>
      <c r="C11" s="177"/>
      <c r="F11" s="199">
        <v>6</v>
      </c>
      <c r="G11" s="181" t="str">
        <f>IF(COUNTIF(H$20:H1001,F11),SUMIF(H$20:H1001,F11,F$20:F1001),"")</f>
        <v/>
      </c>
      <c r="H11" s="169">
        <f t="shared" si="0"/>
        <v>4</v>
      </c>
      <c r="I11" s="169">
        <f t="shared" si="3"/>
        <v>142</v>
      </c>
      <c r="J11" s="223">
        <f t="shared" si="4"/>
        <v>56.79999999999999</v>
      </c>
      <c r="K11" s="179">
        <f>IF(SUM($G$5:$G11)&lt;=0,0,$H11*K$4)</f>
        <v>40</v>
      </c>
      <c r="L11" s="286">
        <f>IF(SUM($H$5:$H11)&lt;=0,0,$H11*L$4)</f>
        <v>40</v>
      </c>
      <c r="M11" s="180">
        <f>IF(SUM($G$5:$G11)&lt;=0,0,$H11*M$4)</f>
        <v>40</v>
      </c>
    </row>
    <row r="12" spans="1:13" x14ac:dyDescent="0.2">
      <c r="A12" s="176">
        <v>3</v>
      </c>
      <c r="B12" s="166" t="s">
        <v>64</v>
      </c>
      <c r="F12" s="199">
        <v>7</v>
      </c>
      <c r="G12" s="181" t="str">
        <f>IF(COUNTIF(H$20:H1002,F12),SUMIF(H$20:H1002,F12,F$20:F1002),"")</f>
        <v/>
      </c>
      <c r="H12" s="169">
        <f t="shared" si="0"/>
        <v>3</v>
      </c>
      <c r="I12" s="169">
        <f t="shared" si="3"/>
        <v>142</v>
      </c>
      <c r="J12" s="223">
        <f t="shared" si="4"/>
        <v>42.599999999999994</v>
      </c>
      <c r="K12" s="179">
        <f>IF(SUM($G$5:$G12)&lt;=0,0,$H12*K$4)</f>
        <v>30</v>
      </c>
      <c r="L12" s="286">
        <f>IF(SUM($H$5:$H12)&lt;=0,0,$H12*L$4)</f>
        <v>30</v>
      </c>
      <c r="M12" s="180">
        <f>IF(SUM($G$5:$G12)&lt;=0,0,$H12*M$4)</f>
        <v>30</v>
      </c>
    </row>
    <row r="13" spans="1:13" x14ac:dyDescent="0.2">
      <c r="A13" s="176">
        <v>0</v>
      </c>
      <c r="B13" s="166" t="s">
        <v>84</v>
      </c>
      <c r="F13" s="199">
        <v>8</v>
      </c>
      <c r="G13" s="181" t="str">
        <f>IF(COUNTIF(H$20:H1003,F13),SUMIF(H$20:H1003,F13,F$20:F1003),"")</f>
        <v/>
      </c>
      <c r="H13" s="169">
        <f t="shared" si="0"/>
        <v>2</v>
      </c>
      <c r="I13" s="169">
        <f t="shared" si="3"/>
        <v>142</v>
      </c>
      <c r="J13" s="223">
        <f t="shared" si="4"/>
        <v>28.4</v>
      </c>
      <c r="K13" s="179">
        <f>IF(SUM($G$5:$G13)&lt;=0,0,$H13*K$4)</f>
        <v>20</v>
      </c>
      <c r="L13" s="286">
        <f>IF(SUM($H$5:$H13)&lt;=0,0,$H13*L$4)</f>
        <v>20</v>
      </c>
      <c r="M13" s="180">
        <f>IF(SUM($G$5:$G13)&lt;=0,0,$H13*M$4)</f>
        <v>20</v>
      </c>
    </row>
    <row r="14" spans="1:13" s="182" customFormat="1" x14ac:dyDescent="0.2">
      <c r="A14" s="205">
        <f>A11+($A$5*A12)+A13</f>
        <v>42733</v>
      </c>
      <c r="B14" s="173" t="s">
        <v>65</v>
      </c>
      <c r="C14" s="166"/>
      <c r="D14" s="166"/>
      <c r="E14" s="166"/>
      <c r="F14" s="199">
        <v>9</v>
      </c>
      <c r="G14" s="181" t="str">
        <f>IF(COUNTIF(H$20:H1004,F14),SUMIF(H$20:H1004,F14,F$20:F1004),"")</f>
        <v/>
      </c>
      <c r="H14" s="169">
        <f t="shared" si="0"/>
        <v>1</v>
      </c>
      <c r="I14" s="169">
        <f t="shared" si="3"/>
        <v>142</v>
      </c>
      <c r="J14" s="223">
        <f t="shared" si="4"/>
        <v>14.2</v>
      </c>
      <c r="K14" s="179">
        <f>IF(SUM($G$5:$G14)&lt;=0,0,$H14*K$4)</f>
        <v>10</v>
      </c>
      <c r="L14" s="286">
        <f>IF(SUM($H$5:$H14)&lt;=0,0,$H14*L$4)</f>
        <v>10</v>
      </c>
      <c r="M14" s="180">
        <f>IF(SUM($G$5:$G14)&lt;=0,0,$H14*M$4)</f>
        <v>10</v>
      </c>
    </row>
    <row r="15" spans="1:13" s="182" customFormat="1" x14ac:dyDescent="0.2">
      <c r="C15" s="166"/>
      <c r="D15" s="166"/>
      <c r="E15" s="166"/>
      <c r="F15" s="199">
        <v>10</v>
      </c>
      <c r="G15" s="181" t="str">
        <f>IF(COUNTIF(H$20:H1005,F15),SUMIF(H$20:H1005,F15,F$20:F1005),"")</f>
        <v/>
      </c>
      <c r="H15" s="169">
        <f t="shared" si="0"/>
        <v>0</v>
      </c>
      <c r="I15" s="169">
        <f t="shared" si="3"/>
        <v>142</v>
      </c>
      <c r="J15" s="223">
        <f t="shared" si="4"/>
        <v>0</v>
      </c>
      <c r="K15" s="179">
        <f>IF(SUM($G$5:$G15)&lt;=0,0,$H15*K$4)</f>
        <v>0</v>
      </c>
      <c r="L15" s="286">
        <f>IF(SUM($H$5:$H15)&lt;=0,0,$H15*L$4)</f>
        <v>0</v>
      </c>
      <c r="M15" s="180">
        <f>IF(SUM($G$5:$G15)&lt;=0,0,$H15*M$4)</f>
        <v>0</v>
      </c>
    </row>
    <row r="16" spans="1:13" s="182" customFormat="1" x14ac:dyDescent="0.2">
      <c r="F16" s="173"/>
      <c r="J16" s="222"/>
      <c r="L16" s="287"/>
    </row>
    <row r="17" spans="1:13" x14ac:dyDescent="0.2">
      <c r="C17" s="182"/>
      <c r="D17" s="182"/>
      <c r="E17" s="182"/>
      <c r="F17" s="200"/>
      <c r="G17" s="184"/>
      <c r="H17" s="182"/>
      <c r="J17" s="194"/>
      <c r="K17" s="206"/>
      <c r="L17" s="288"/>
    </row>
    <row r="18" spans="1:13" ht="18.95" x14ac:dyDescent="0.2">
      <c r="A18" s="289" t="s">
        <v>74</v>
      </c>
      <c r="B18" s="165"/>
      <c r="C18" s="186"/>
      <c r="D18" s="186"/>
      <c r="E18" s="186"/>
      <c r="F18" s="200"/>
      <c r="G18" s="184" t="s">
        <v>79</v>
      </c>
      <c r="H18" s="182" t="s">
        <v>20</v>
      </c>
      <c r="I18" s="182" t="s">
        <v>87</v>
      </c>
      <c r="J18" s="222" t="s">
        <v>87</v>
      </c>
    </row>
    <row r="19" spans="1:13" x14ac:dyDescent="0.2">
      <c r="A19" s="187" t="s">
        <v>18</v>
      </c>
      <c r="B19" s="173" t="s">
        <v>34</v>
      </c>
      <c r="C19" s="173" t="s">
        <v>33</v>
      </c>
      <c r="D19" s="173" t="s">
        <v>49</v>
      </c>
      <c r="E19" s="173" t="s">
        <v>19</v>
      </c>
      <c r="F19" s="200" t="s">
        <v>30</v>
      </c>
      <c r="G19" s="183" t="s">
        <v>53</v>
      </c>
      <c r="H19" s="182" t="s">
        <v>80</v>
      </c>
      <c r="I19" s="182" t="s">
        <v>88</v>
      </c>
      <c r="J19" s="186" t="s">
        <v>89</v>
      </c>
    </row>
    <row r="20" spans="1:13" x14ac:dyDescent="0.2">
      <c r="A20" s="189">
        <v>2</v>
      </c>
      <c r="B20" s="166" t="s">
        <v>66</v>
      </c>
      <c r="C20" s="166" t="s">
        <v>90</v>
      </c>
      <c r="D20" s="166" t="s">
        <v>91</v>
      </c>
      <c r="E20" s="273" t="s">
        <v>35</v>
      </c>
      <c r="F20" s="166">
        <v>2</v>
      </c>
      <c r="G20" s="188">
        <f>F20</f>
        <v>2</v>
      </c>
      <c r="H20" s="166"/>
    </row>
    <row r="21" spans="1:13" x14ac:dyDescent="0.2">
      <c r="A21" s="189">
        <v>3</v>
      </c>
      <c r="B21" s="166" t="s">
        <v>66</v>
      </c>
      <c r="E21" s="273"/>
      <c r="F21" s="166">
        <v>1</v>
      </c>
      <c r="G21" s="188">
        <f>F21+G20</f>
        <v>3</v>
      </c>
      <c r="H21" s="166"/>
    </row>
    <row r="22" spans="1:13" x14ac:dyDescent="0.2">
      <c r="A22" s="190">
        <v>4</v>
      </c>
      <c r="B22" s="166" t="s">
        <v>66</v>
      </c>
      <c r="E22" s="273"/>
      <c r="F22" s="166">
        <v>3</v>
      </c>
      <c r="G22" s="188">
        <f t="shared" ref="G22:G51" si="5">F22+G21</f>
        <v>6</v>
      </c>
      <c r="H22" s="166"/>
    </row>
    <row r="23" spans="1:13" x14ac:dyDescent="0.2">
      <c r="A23" s="189">
        <v>5</v>
      </c>
      <c r="B23" s="166" t="s">
        <v>66</v>
      </c>
      <c r="E23" s="273"/>
      <c r="F23" s="166">
        <v>3</v>
      </c>
      <c r="G23" s="188">
        <f t="shared" si="5"/>
        <v>9</v>
      </c>
      <c r="H23" s="166"/>
    </row>
    <row r="24" spans="1:13" x14ac:dyDescent="0.2">
      <c r="A24" s="190">
        <v>1</v>
      </c>
      <c r="B24" s="166" t="s">
        <v>66</v>
      </c>
      <c r="E24" s="273"/>
      <c r="F24" s="166">
        <v>5</v>
      </c>
      <c r="G24" s="188">
        <f t="shared" si="5"/>
        <v>14</v>
      </c>
      <c r="H24" s="166"/>
      <c r="J24" s="194"/>
      <c r="K24" s="185"/>
      <c r="M24" s="193"/>
    </row>
    <row r="25" spans="1:13" x14ac:dyDescent="0.2">
      <c r="A25" s="190">
        <v>6</v>
      </c>
      <c r="B25" s="166" t="s">
        <v>66</v>
      </c>
      <c r="E25" s="273"/>
      <c r="F25" s="166">
        <v>3</v>
      </c>
      <c r="G25" s="188">
        <f t="shared" si="5"/>
        <v>17</v>
      </c>
      <c r="H25" s="166"/>
      <c r="I25" s="182"/>
      <c r="J25" s="194"/>
    </row>
    <row r="26" spans="1:13" x14ac:dyDescent="0.2">
      <c r="A26" s="190">
        <v>7</v>
      </c>
      <c r="B26" s="166" t="s">
        <v>66</v>
      </c>
      <c r="E26" s="273"/>
      <c r="F26" s="166">
        <v>2</v>
      </c>
      <c r="G26" s="188">
        <f t="shared" si="5"/>
        <v>19</v>
      </c>
      <c r="H26" s="166"/>
      <c r="I26" s="191"/>
      <c r="J26" s="195"/>
      <c r="M26" s="182"/>
    </row>
    <row r="27" spans="1:13" x14ac:dyDescent="0.2">
      <c r="A27" s="190">
        <v>8</v>
      </c>
      <c r="B27" s="166" t="s">
        <v>66</v>
      </c>
      <c r="E27" s="273"/>
      <c r="F27" s="166">
        <v>8</v>
      </c>
      <c r="G27" s="188">
        <f t="shared" si="5"/>
        <v>27</v>
      </c>
      <c r="H27" s="166"/>
      <c r="I27" s="186"/>
      <c r="J27" s="194"/>
      <c r="M27" s="182"/>
    </row>
    <row r="28" spans="1:13" x14ac:dyDescent="0.2">
      <c r="A28" s="190">
        <v>9</v>
      </c>
      <c r="B28" s="166" t="s">
        <v>66</v>
      </c>
      <c r="E28" s="273"/>
      <c r="F28" s="166">
        <v>5</v>
      </c>
      <c r="G28" s="188">
        <f t="shared" si="5"/>
        <v>32</v>
      </c>
      <c r="H28" s="166"/>
      <c r="I28" s="186"/>
      <c r="J28" s="194"/>
    </row>
    <row r="29" spans="1:13" x14ac:dyDescent="0.2">
      <c r="A29" s="190">
        <v>10</v>
      </c>
      <c r="B29" s="166" t="s">
        <v>66</v>
      </c>
      <c r="E29" s="273"/>
      <c r="F29" s="166">
        <v>3</v>
      </c>
      <c r="G29" s="188">
        <f t="shared" si="5"/>
        <v>35</v>
      </c>
      <c r="H29" s="166"/>
      <c r="I29" s="186"/>
      <c r="J29" s="194"/>
    </row>
    <row r="30" spans="1:13" x14ac:dyDescent="0.2">
      <c r="A30" s="190">
        <v>11</v>
      </c>
      <c r="B30" s="166" t="s">
        <v>66</v>
      </c>
      <c r="E30" s="273"/>
      <c r="F30" s="166">
        <v>3</v>
      </c>
      <c r="G30" s="188">
        <f t="shared" si="5"/>
        <v>38</v>
      </c>
      <c r="H30" s="166"/>
      <c r="I30" s="203">
        <f>A8</f>
        <v>42698</v>
      </c>
      <c r="J30" s="186" t="s">
        <v>67</v>
      </c>
    </row>
    <row r="31" spans="1:13" x14ac:dyDescent="0.2">
      <c r="A31" s="190">
        <v>13</v>
      </c>
      <c r="B31" s="166" t="s">
        <v>66</v>
      </c>
      <c r="E31" s="273"/>
      <c r="F31" s="188">
        <v>5</v>
      </c>
      <c r="G31" s="188">
        <f t="shared" si="5"/>
        <v>43</v>
      </c>
      <c r="H31" s="166"/>
    </row>
    <row r="32" spans="1:13" x14ac:dyDescent="0.2">
      <c r="A32" s="190">
        <v>15</v>
      </c>
      <c r="B32" s="166" t="s">
        <v>66</v>
      </c>
      <c r="E32" s="273"/>
      <c r="F32" s="188">
        <v>5</v>
      </c>
      <c r="G32" s="188">
        <f t="shared" si="5"/>
        <v>48</v>
      </c>
      <c r="H32" s="166"/>
    </row>
    <row r="33" spans="1:10" x14ac:dyDescent="0.2">
      <c r="A33" s="190">
        <v>14</v>
      </c>
      <c r="B33" s="166" t="s">
        <v>66</v>
      </c>
      <c r="E33" s="273"/>
      <c r="F33" s="188">
        <v>8</v>
      </c>
      <c r="G33" s="188">
        <f t="shared" si="5"/>
        <v>56</v>
      </c>
      <c r="H33" s="166"/>
    </row>
    <row r="34" spans="1:10" x14ac:dyDescent="0.2">
      <c r="A34" s="190">
        <v>16</v>
      </c>
      <c r="B34" s="166" t="s">
        <v>66</v>
      </c>
      <c r="E34" s="273"/>
      <c r="F34" s="201">
        <v>5</v>
      </c>
      <c r="G34" s="188">
        <f t="shared" si="5"/>
        <v>61</v>
      </c>
      <c r="H34" s="166"/>
    </row>
    <row r="35" spans="1:10" x14ac:dyDescent="0.2">
      <c r="A35" s="190">
        <v>20</v>
      </c>
      <c r="B35" s="166" t="s">
        <v>66</v>
      </c>
      <c r="E35" s="273"/>
      <c r="F35" s="201">
        <v>13</v>
      </c>
      <c r="G35" s="188">
        <f t="shared" si="5"/>
        <v>74</v>
      </c>
      <c r="H35" s="166"/>
      <c r="I35" s="204">
        <f>A11</f>
        <v>42712</v>
      </c>
      <c r="J35" s="186" t="s">
        <v>85</v>
      </c>
    </row>
    <row r="36" spans="1:10" x14ac:dyDescent="0.2">
      <c r="A36" s="190">
        <v>19</v>
      </c>
      <c r="B36" s="166" t="s">
        <v>66</v>
      </c>
      <c r="E36" s="273"/>
      <c r="F36" s="201">
        <v>13</v>
      </c>
      <c r="G36" s="188">
        <f t="shared" si="5"/>
        <v>87</v>
      </c>
      <c r="H36" s="166"/>
    </row>
    <row r="37" spans="1:10" x14ac:dyDescent="0.2">
      <c r="A37" s="190">
        <v>17</v>
      </c>
      <c r="B37" s="166" t="s">
        <v>66</v>
      </c>
      <c r="E37" s="273"/>
      <c r="F37" s="201">
        <v>21</v>
      </c>
      <c r="G37" s="188">
        <f t="shared" si="5"/>
        <v>108</v>
      </c>
      <c r="H37" s="166"/>
    </row>
    <row r="38" spans="1:10" x14ac:dyDescent="0.2">
      <c r="A38" s="190">
        <v>18</v>
      </c>
      <c r="B38" s="166" t="s">
        <v>66</v>
      </c>
      <c r="E38" s="273"/>
      <c r="F38" s="201">
        <v>34</v>
      </c>
      <c r="G38" s="188">
        <f t="shared" si="5"/>
        <v>142</v>
      </c>
      <c r="H38" s="166"/>
      <c r="I38" s="204">
        <f>A14</f>
        <v>42733</v>
      </c>
      <c r="J38" s="186" t="s">
        <v>86</v>
      </c>
    </row>
    <row r="39" spans="1:10" x14ac:dyDescent="0.2">
      <c r="A39" s="190">
        <v>22</v>
      </c>
      <c r="B39" s="166" t="s">
        <v>66</v>
      </c>
      <c r="E39" s="273"/>
      <c r="F39" s="201">
        <v>34</v>
      </c>
      <c r="G39" s="188">
        <f t="shared" si="5"/>
        <v>176</v>
      </c>
      <c r="H39" s="166"/>
      <c r="I39" s="204"/>
      <c r="J39" s="173"/>
    </row>
    <row r="40" spans="1:10" x14ac:dyDescent="0.2">
      <c r="A40" s="190">
        <v>24</v>
      </c>
      <c r="B40" s="166" t="s">
        <v>66</v>
      </c>
      <c r="E40" s="273"/>
      <c r="F40" s="201">
        <v>21</v>
      </c>
      <c r="G40" s="188">
        <f t="shared" si="5"/>
        <v>197</v>
      </c>
      <c r="H40" s="166"/>
    </row>
    <row r="41" spans="1:10" x14ac:dyDescent="0.2">
      <c r="A41" s="190">
        <v>25</v>
      </c>
      <c r="B41" s="166" t="s">
        <v>66</v>
      </c>
      <c r="E41" s="273"/>
      <c r="F41" s="201">
        <v>34</v>
      </c>
      <c r="G41" s="188">
        <f t="shared" si="5"/>
        <v>231</v>
      </c>
      <c r="H41" s="166"/>
      <c r="I41" s="204"/>
      <c r="J41" s="173"/>
    </row>
    <row r="42" spans="1:10" x14ac:dyDescent="0.2">
      <c r="A42" s="190">
        <v>26</v>
      </c>
      <c r="B42" s="166" t="s">
        <v>66</v>
      </c>
      <c r="E42" s="273"/>
      <c r="F42" s="201">
        <v>13</v>
      </c>
      <c r="G42" s="188">
        <f t="shared" si="5"/>
        <v>244</v>
      </c>
    </row>
    <row r="43" spans="1:10" x14ac:dyDescent="0.2">
      <c r="A43" s="190">
        <v>27</v>
      </c>
      <c r="B43" s="166" t="s">
        <v>66</v>
      </c>
      <c r="E43" s="273"/>
      <c r="F43" s="201">
        <v>55</v>
      </c>
      <c r="G43" s="188">
        <f t="shared" si="5"/>
        <v>299</v>
      </c>
    </row>
    <row r="44" spans="1:10" x14ac:dyDescent="0.2">
      <c r="A44" s="190">
        <v>28</v>
      </c>
      <c r="B44" s="166" t="s">
        <v>66</v>
      </c>
      <c r="E44" s="273"/>
      <c r="F44" s="201">
        <v>89</v>
      </c>
      <c r="G44" s="188">
        <f t="shared" si="5"/>
        <v>388</v>
      </c>
    </row>
    <row r="45" spans="1:10" x14ac:dyDescent="0.2">
      <c r="A45" s="190">
        <v>29</v>
      </c>
      <c r="B45" s="166" t="s">
        <v>66</v>
      </c>
      <c r="E45" s="273"/>
      <c r="F45" s="201">
        <v>55</v>
      </c>
      <c r="G45" s="188">
        <f t="shared" si="5"/>
        <v>443</v>
      </c>
    </row>
    <row r="46" spans="1:10" x14ac:dyDescent="0.2">
      <c r="A46" s="190">
        <v>30</v>
      </c>
      <c r="B46" s="166" t="s">
        <v>66</v>
      </c>
      <c r="E46" s="273"/>
      <c r="F46" s="201">
        <v>34</v>
      </c>
      <c r="G46" s="188">
        <f t="shared" si="5"/>
        <v>477</v>
      </c>
    </row>
    <row r="47" spans="1:10" x14ac:dyDescent="0.2">
      <c r="A47" s="190">
        <v>31</v>
      </c>
      <c r="B47" s="166" t="s">
        <v>66</v>
      </c>
      <c r="E47" s="273"/>
      <c r="F47" s="201">
        <v>55</v>
      </c>
      <c r="G47" s="188">
        <f t="shared" si="5"/>
        <v>532</v>
      </c>
    </row>
    <row r="48" spans="1:10" x14ac:dyDescent="0.2">
      <c r="A48" s="190">
        <v>32</v>
      </c>
      <c r="B48" s="166" t="s">
        <v>66</v>
      </c>
      <c r="E48" s="273"/>
      <c r="F48" s="201">
        <v>21</v>
      </c>
      <c r="G48" s="188">
        <f t="shared" si="5"/>
        <v>553</v>
      </c>
      <c r="I48" s="204"/>
      <c r="J48" s="173"/>
    </row>
    <row r="49" spans="1:7" x14ac:dyDescent="0.2">
      <c r="A49" s="190">
        <v>34</v>
      </c>
      <c r="B49" s="166" t="s">
        <v>66</v>
      </c>
      <c r="E49" s="273"/>
      <c r="F49" s="201">
        <v>13</v>
      </c>
      <c r="G49" s="188">
        <f t="shared" si="5"/>
        <v>566</v>
      </c>
    </row>
    <row r="50" spans="1:7" x14ac:dyDescent="0.2">
      <c r="A50" s="190">
        <v>35</v>
      </c>
      <c r="B50" s="166" t="s">
        <v>66</v>
      </c>
      <c r="E50" s="273"/>
      <c r="F50" s="202">
        <v>55</v>
      </c>
      <c r="G50" s="188">
        <f t="shared" si="5"/>
        <v>621</v>
      </c>
    </row>
    <row r="51" spans="1:7" x14ac:dyDescent="0.2">
      <c r="A51" s="190">
        <v>36</v>
      </c>
      <c r="B51" s="166" t="s">
        <v>66</v>
      </c>
      <c r="E51" s="273"/>
      <c r="F51" s="202">
        <v>144</v>
      </c>
      <c r="G51" s="188">
        <f t="shared" si="5"/>
        <v>765</v>
      </c>
    </row>
    <row r="52" spans="1:7" x14ac:dyDescent="0.2">
      <c r="E52" s="273"/>
      <c r="G52" s="188"/>
    </row>
    <row r="53" spans="1:7" x14ac:dyDescent="0.2">
      <c r="E53" s="273"/>
      <c r="G53" s="188"/>
    </row>
    <row r="54" spans="1:7" x14ac:dyDescent="0.2">
      <c r="E54" s="273"/>
      <c r="G54" s="188"/>
    </row>
    <row r="55" spans="1:7" x14ac:dyDescent="0.2">
      <c r="E55" s="273"/>
      <c r="G55" s="188"/>
    </row>
    <row r="56" spans="1:7" x14ac:dyDescent="0.2">
      <c r="E56" s="273"/>
      <c r="G56" s="188"/>
    </row>
    <row r="57" spans="1:7" x14ac:dyDescent="0.2">
      <c r="E57" s="273"/>
      <c r="G57" s="188"/>
    </row>
    <row r="58" spans="1:7" x14ac:dyDescent="0.2">
      <c r="E58" s="273"/>
      <c r="G58" s="188"/>
    </row>
    <row r="59" spans="1:7" x14ac:dyDescent="0.2">
      <c r="E59" s="273"/>
      <c r="G59" s="188"/>
    </row>
    <row r="60" spans="1:7" x14ac:dyDescent="0.2">
      <c r="E60" s="273"/>
      <c r="G60" s="188"/>
    </row>
    <row r="61" spans="1:7" x14ac:dyDescent="0.2">
      <c r="E61" s="273"/>
      <c r="G61" s="188"/>
    </row>
    <row r="62" spans="1:7" x14ac:dyDescent="0.2">
      <c r="E62" s="273"/>
      <c r="G62" s="188"/>
    </row>
    <row r="63" spans="1:7" x14ac:dyDescent="0.2">
      <c r="E63" s="273"/>
      <c r="G63" s="188"/>
    </row>
    <row r="64" spans="1:7" x14ac:dyDescent="0.2">
      <c r="E64" s="273"/>
      <c r="G64" s="188"/>
    </row>
    <row r="65" spans="5:7" x14ac:dyDescent="0.2">
      <c r="E65" s="273"/>
      <c r="G65" s="188"/>
    </row>
    <row r="66" spans="5:7" x14ac:dyDescent="0.2">
      <c r="E66" s="273"/>
      <c r="G66" s="188"/>
    </row>
    <row r="67" spans="5:7" x14ac:dyDescent="0.2">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1001">
    <cfRule type="expression" dxfId="28" priority="13">
      <formula>$G20=$I$5</formula>
    </cfRule>
    <cfRule type="expression" dxfId="27" priority="15">
      <formula>MAX(IF($G20&lt;=$M$5,$G20, 0))</formula>
    </cfRule>
    <cfRule type="expression" dxfId="26" priority="16">
      <formula>MAX(IF($G20&lt;=$L$5,$G20, 0))</formula>
    </cfRule>
    <cfRule type="expression" dxfId="25" priority="23">
      <formula>MAX(IF($G20&lt;=$K$5,$G20,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5546875" defaultRowHeight="15" x14ac:dyDescent="0.25"/>
  <cols>
    <col min="1" max="1" width="9.42578125" style="257" customWidth="1"/>
    <col min="2" max="4" width="36.28515625" style="233" customWidth="1"/>
    <col min="5" max="5" width="11.28515625" style="233" customWidth="1"/>
    <col min="6" max="6" width="8.7109375" style="266" customWidth="1"/>
    <col min="7" max="7" width="8.7109375" style="267" customWidth="1"/>
    <col min="8" max="13" width="8.7109375" style="240" customWidth="1"/>
    <col min="14" max="16" width="7.85546875" style="240" customWidth="1"/>
    <col min="17" max="16384" width="10.85546875" style="240"/>
  </cols>
  <sheetData>
    <row r="1" spans="1:13" s="170" customFormat="1" ht="54.95" customHeight="1" x14ac:dyDescent="0.2">
      <c r="A1" s="190"/>
      <c r="B1" s="166"/>
      <c r="C1" s="166"/>
      <c r="D1" s="166"/>
      <c r="E1" s="166"/>
      <c r="F1" s="202"/>
      <c r="G1" s="192"/>
    </row>
    <row r="2" spans="1:13" ht="18.95" x14ac:dyDescent="0.2">
      <c r="A2" s="289" t="s">
        <v>75</v>
      </c>
      <c r="B2" s="165"/>
      <c r="D2" s="234" t="s">
        <v>35</v>
      </c>
      <c r="F2" s="235" t="s">
        <v>56</v>
      </c>
      <c r="G2" s="236"/>
      <c r="H2" s="236"/>
      <c r="I2" s="237"/>
      <c r="J2" s="237"/>
      <c r="K2" s="238" t="s">
        <v>24</v>
      </c>
      <c r="L2" s="280" t="s">
        <v>23</v>
      </c>
      <c r="M2" s="239" t="s">
        <v>22</v>
      </c>
    </row>
    <row r="3" spans="1:13" x14ac:dyDescent="0.2">
      <c r="A3" s="165"/>
      <c r="B3" s="166"/>
      <c r="D3" s="241" t="s">
        <v>71</v>
      </c>
      <c r="F3" s="242"/>
      <c r="G3" s="243" t="s">
        <v>25</v>
      </c>
      <c r="H3" s="243" t="s">
        <v>26</v>
      </c>
      <c r="I3" s="243" t="s">
        <v>27</v>
      </c>
      <c r="J3" s="243" t="s">
        <v>28</v>
      </c>
      <c r="K3" s="238" t="s">
        <v>29</v>
      </c>
      <c r="L3" s="280" t="s">
        <v>29</v>
      </c>
      <c r="M3" s="239" t="s">
        <v>29</v>
      </c>
    </row>
    <row r="4" spans="1:13" x14ac:dyDescent="0.2">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
      <c r="A16" s="182"/>
      <c r="B16" s="182"/>
      <c r="F16" s="244"/>
      <c r="J16" s="256"/>
      <c r="L16" s="283"/>
    </row>
    <row r="17" spans="1:13" x14ac:dyDescent="0.2">
      <c r="A17" s="190"/>
      <c r="B17" s="166"/>
      <c r="C17" s="255"/>
      <c r="D17" s="255"/>
      <c r="E17" s="255"/>
      <c r="F17" s="258"/>
      <c r="G17" s="259"/>
      <c r="H17" s="255"/>
      <c r="J17" s="260"/>
      <c r="K17" s="261"/>
      <c r="L17" s="284"/>
    </row>
    <row r="18" spans="1:13" ht="18.95" x14ac:dyDescent="0.2">
      <c r="A18" s="289" t="s">
        <v>74</v>
      </c>
      <c r="B18" s="165"/>
      <c r="C18" s="186"/>
      <c r="D18" s="186"/>
      <c r="E18" s="186"/>
      <c r="F18" s="200"/>
      <c r="G18" s="184" t="s">
        <v>79</v>
      </c>
      <c r="H18" s="182" t="s">
        <v>20</v>
      </c>
      <c r="I18" s="182" t="s">
        <v>87</v>
      </c>
      <c r="J18" s="222" t="s">
        <v>87</v>
      </c>
    </row>
    <row r="19" spans="1:13" x14ac:dyDescent="0.2">
      <c r="A19" s="187" t="s">
        <v>18</v>
      </c>
      <c r="B19" s="173" t="s">
        <v>34</v>
      </c>
      <c r="C19" s="173" t="s">
        <v>33</v>
      </c>
      <c r="D19" s="173" t="s">
        <v>49</v>
      </c>
      <c r="E19" s="173" t="s">
        <v>19</v>
      </c>
      <c r="F19" s="200" t="s">
        <v>30</v>
      </c>
      <c r="G19" s="183" t="s">
        <v>53</v>
      </c>
      <c r="H19" s="182" t="s">
        <v>80</v>
      </c>
      <c r="I19" s="182" t="s">
        <v>88</v>
      </c>
      <c r="J19" s="186" t="s">
        <v>89</v>
      </c>
    </row>
    <row r="20" spans="1:13" x14ac:dyDescent="0.2">
      <c r="A20" s="226">
        <v>2</v>
      </c>
      <c r="B20" s="227" t="s">
        <v>66</v>
      </c>
      <c r="C20" s="227" t="s">
        <v>90</v>
      </c>
      <c r="D20" s="227" t="s">
        <v>91</v>
      </c>
      <c r="E20" s="227" t="s">
        <v>35</v>
      </c>
      <c r="F20" s="227">
        <v>2</v>
      </c>
      <c r="G20" s="228">
        <f>F20</f>
        <v>2</v>
      </c>
      <c r="H20" s="227"/>
      <c r="I20" s="231"/>
    </row>
    <row r="21" spans="1:13" x14ac:dyDescent="0.2">
      <c r="A21" s="226">
        <v>3</v>
      </c>
      <c r="B21" s="227" t="s">
        <v>66</v>
      </c>
      <c r="C21" s="227"/>
      <c r="D21" s="227"/>
      <c r="E21" s="227"/>
      <c r="F21" s="227">
        <v>1</v>
      </c>
      <c r="G21" s="228">
        <f>SUM(F21,G20)</f>
        <v>3</v>
      </c>
      <c r="H21" s="227"/>
      <c r="I21" s="231"/>
    </row>
    <row r="22" spans="1:13" x14ac:dyDescent="0.2">
      <c r="A22" s="229">
        <v>4</v>
      </c>
      <c r="B22" s="227" t="s">
        <v>66</v>
      </c>
      <c r="C22" s="227"/>
      <c r="D22" s="227"/>
      <c r="E22" s="227"/>
      <c r="F22" s="227">
        <v>3</v>
      </c>
      <c r="G22" s="228">
        <f t="shared" ref="G22:G52" si="3">SUM(F22,G21)</f>
        <v>6</v>
      </c>
      <c r="H22" s="227"/>
      <c r="I22" s="231"/>
    </row>
    <row r="23" spans="1:13" x14ac:dyDescent="0.2">
      <c r="A23" s="226">
        <v>5</v>
      </c>
      <c r="B23" s="227" t="s">
        <v>66</v>
      </c>
      <c r="C23" s="227"/>
      <c r="D23" s="227"/>
      <c r="E23" s="227"/>
      <c r="F23" s="227">
        <v>3</v>
      </c>
      <c r="G23" s="228">
        <f t="shared" si="3"/>
        <v>9</v>
      </c>
      <c r="H23" s="227"/>
      <c r="I23" s="231"/>
    </row>
    <row r="24" spans="1:13" x14ac:dyDescent="0.2">
      <c r="A24" s="229">
        <v>1</v>
      </c>
      <c r="B24" s="227" t="s">
        <v>66</v>
      </c>
      <c r="C24" s="227"/>
      <c r="D24" s="227"/>
      <c r="E24" s="227"/>
      <c r="F24" s="227">
        <v>5</v>
      </c>
      <c r="G24" s="228">
        <f t="shared" si="3"/>
        <v>14</v>
      </c>
      <c r="H24" s="227"/>
      <c r="I24" s="231"/>
      <c r="J24" s="260"/>
      <c r="K24" s="263"/>
      <c r="M24" s="264"/>
    </row>
    <row r="25" spans="1:13" x14ac:dyDescent="0.2">
      <c r="A25" s="229">
        <v>6</v>
      </c>
      <c r="B25" s="227" t="s">
        <v>66</v>
      </c>
      <c r="C25" s="227"/>
      <c r="D25" s="227"/>
      <c r="E25" s="227"/>
      <c r="F25" s="227">
        <v>3</v>
      </c>
      <c r="G25" s="228">
        <f t="shared" si="3"/>
        <v>17</v>
      </c>
      <c r="H25" s="227"/>
      <c r="I25" s="268"/>
      <c r="J25" s="260"/>
    </row>
    <row r="26" spans="1:13" x14ac:dyDescent="0.2">
      <c r="A26" s="229">
        <v>7</v>
      </c>
      <c r="B26" s="227" t="s">
        <v>66</v>
      </c>
      <c r="C26" s="227"/>
      <c r="D26" s="227"/>
      <c r="E26" s="227"/>
      <c r="F26" s="227">
        <v>2</v>
      </c>
      <c r="G26" s="228">
        <f t="shared" si="3"/>
        <v>19</v>
      </c>
      <c r="H26" s="227"/>
      <c r="I26" s="269"/>
      <c r="J26" s="265"/>
      <c r="M26" s="255"/>
    </row>
    <row r="27" spans="1:13" x14ac:dyDescent="0.2">
      <c r="A27" s="229">
        <v>8</v>
      </c>
      <c r="B27" s="227" t="s">
        <v>66</v>
      </c>
      <c r="C27" s="227"/>
      <c r="D27" s="227"/>
      <c r="E27" s="227"/>
      <c r="F27" s="227">
        <v>8</v>
      </c>
      <c r="G27" s="228">
        <f t="shared" si="3"/>
        <v>27</v>
      </c>
      <c r="H27" s="227"/>
      <c r="I27" s="270"/>
      <c r="J27" s="260"/>
      <c r="M27" s="255"/>
    </row>
    <row r="28" spans="1:13" x14ac:dyDescent="0.2">
      <c r="A28" s="229">
        <v>9</v>
      </c>
      <c r="B28" s="227" t="s">
        <v>66</v>
      </c>
      <c r="C28" s="227"/>
      <c r="D28" s="227"/>
      <c r="E28" s="227"/>
      <c r="F28" s="227">
        <v>5</v>
      </c>
      <c r="G28" s="228">
        <f t="shared" si="3"/>
        <v>32</v>
      </c>
      <c r="H28" s="227"/>
      <c r="I28" s="270"/>
      <c r="J28" s="260"/>
    </row>
    <row r="29" spans="1:13" x14ac:dyDescent="0.2">
      <c r="A29" s="229">
        <v>10</v>
      </c>
      <c r="B29" s="227" t="s">
        <v>66</v>
      </c>
      <c r="C29" s="227"/>
      <c r="D29" s="227"/>
      <c r="E29" s="227"/>
      <c r="F29" s="227">
        <v>3</v>
      </c>
      <c r="G29" s="228">
        <f t="shared" si="3"/>
        <v>35</v>
      </c>
      <c r="H29" s="227"/>
      <c r="I29" s="270"/>
      <c r="J29" s="260"/>
    </row>
    <row r="30" spans="1:13" x14ac:dyDescent="0.2">
      <c r="A30" s="229">
        <v>11</v>
      </c>
      <c r="B30" s="227" t="s">
        <v>66</v>
      </c>
      <c r="C30" s="227"/>
      <c r="D30" s="227"/>
      <c r="E30" s="227"/>
      <c r="F30" s="227">
        <v>3</v>
      </c>
      <c r="G30" s="228">
        <f t="shared" si="3"/>
        <v>38</v>
      </c>
      <c r="H30" s="227"/>
      <c r="I30" s="271">
        <f>A8</f>
        <v>42698</v>
      </c>
      <c r="J30" s="262" t="s">
        <v>67</v>
      </c>
    </row>
    <row r="31" spans="1:13" x14ac:dyDescent="0.2">
      <c r="A31" s="229">
        <v>13</v>
      </c>
      <c r="B31" s="227" t="s">
        <v>66</v>
      </c>
      <c r="C31" s="227"/>
      <c r="D31" s="227"/>
      <c r="E31" s="227"/>
      <c r="F31" s="227">
        <v>5</v>
      </c>
      <c r="G31" s="228">
        <f t="shared" si="3"/>
        <v>43</v>
      </c>
      <c r="H31" s="227"/>
      <c r="I31" s="271"/>
      <c r="J31" s="262"/>
    </row>
    <row r="32" spans="1:13" x14ac:dyDescent="0.2">
      <c r="A32" s="229">
        <v>15</v>
      </c>
      <c r="B32" s="227" t="s">
        <v>66</v>
      </c>
      <c r="C32" s="227"/>
      <c r="D32" s="227"/>
      <c r="E32" s="227"/>
      <c r="F32" s="228">
        <v>5</v>
      </c>
      <c r="G32" s="228">
        <f t="shared" si="3"/>
        <v>48</v>
      </c>
      <c r="H32" s="227"/>
      <c r="I32" s="231"/>
    </row>
    <row r="33" spans="1:10" x14ac:dyDescent="0.2">
      <c r="A33" s="229">
        <v>14</v>
      </c>
      <c r="B33" s="227" t="s">
        <v>66</v>
      </c>
      <c r="C33" s="227"/>
      <c r="D33" s="227"/>
      <c r="E33" s="227"/>
      <c r="F33" s="228">
        <v>8</v>
      </c>
      <c r="G33" s="228">
        <f t="shared" si="3"/>
        <v>56</v>
      </c>
      <c r="H33" s="227"/>
      <c r="I33" s="231"/>
    </row>
    <row r="34" spans="1:10" x14ac:dyDescent="0.2">
      <c r="A34" s="229">
        <v>16</v>
      </c>
      <c r="B34" s="227" t="s">
        <v>66</v>
      </c>
      <c r="C34" s="227"/>
      <c r="D34" s="227"/>
      <c r="E34" s="227"/>
      <c r="F34" s="230">
        <v>5</v>
      </c>
      <c r="G34" s="228">
        <f t="shared" si="3"/>
        <v>61</v>
      </c>
      <c r="H34" s="227"/>
      <c r="I34" s="231"/>
    </row>
    <row r="35" spans="1:10" x14ac:dyDescent="0.2">
      <c r="A35" s="229">
        <v>20</v>
      </c>
      <c r="B35" s="227" t="s">
        <v>66</v>
      </c>
      <c r="C35" s="227"/>
      <c r="D35" s="227"/>
      <c r="E35" s="227"/>
      <c r="F35" s="230">
        <v>13</v>
      </c>
      <c r="G35" s="228">
        <f t="shared" si="3"/>
        <v>74</v>
      </c>
      <c r="H35" s="227"/>
      <c r="I35" s="272">
        <f>A11</f>
        <v>42712</v>
      </c>
      <c r="J35" s="244" t="s">
        <v>68</v>
      </c>
    </row>
    <row r="36" spans="1:10" x14ac:dyDescent="0.2">
      <c r="A36" s="229">
        <v>19</v>
      </c>
      <c r="B36" s="227" t="s">
        <v>66</v>
      </c>
      <c r="C36" s="227"/>
      <c r="D36" s="227"/>
      <c r="E36" s="227"/>
      <c r="F36" s="230">
        <v>13</v>
      </c>
      <c r="G36" s="228">
        <f t="shared" si="3"/>
        <v>87</v>
      </c>
      <c r="H36" s="227"/>
      <c r="I36" s="231"/>
    </row>
    <row r="37" spans="1:10" x14ac:dyDescent="0.2">
      <c r="A37" s="229">
        <v>17</v>
      </c>
      <c r="B37" s="227" t="s">
        <v>66</v>
      </c>
      <c r="C37" s="227"/>
      <c r="D37" s="227"/>
      <c r="E37" s="227"/>
      <c r="F37" s="230">
        <v>21</v>
      </c>
      <c r="G37" s="228">
        <f t="shared" si="3"/>
        <v>108</v>
      </c>
      <c r="H37" s="227"/>
      <c r="I37" s="231"/>
    </row>
    <row r="38" spans="1:10" x14ac:dyDescent="0.2">
      <c r="A38" s="229">
        <v>18</v>
      </c>
      <c r="B38" s="227" t="s">
        <v>66</v>
      </c>
      <c r="C38" s="227"/>
      <c r="D38" s="227"/>
      <c r="E38" s="227"/>
      <c r="F38" s="230">
        <v>34</v>
      </c>
      <c r="G38" s="228">
        <f t="shared" si="3"/>
        <v>142</v>
      </c>
      <c r="H38" s="227"/>
      <c r="I38" s="272">
        <f>A14</f>
        <v>42733</v>
      </c>
      <c r="J38" s="244" t="s">
        <v>69</v>
      </c>
    </row>
    <row r="39" spans="1:10" x14ac:dyDescent="0.2">
      <c r="A39" s="229">
        <v>22</v>
      </c>
      <c r="B39" s="227" t="s">
        <v>66</v>
      </c>
      <c r="C39" s="227"/>
      <c r="D39" s="227"/>
      <c r="E39" s="227"/>
      <c r="F39" s="230">
        <v>34</v>
      </c>
      <c r="G39" s="228">
        <f t="shared" si="3"/>
        <v>176</v>
      </c>
      <c r="H39" s="227"/>
      <c r="I39" s="231"/>
    </row>
    <row r="40" spans="1:10" x14ac:dyDescent="0.2">
      <c r="A40" s="229">
        <v>24</v>
      </c>
      <c r="B40" s="227" t="s">
        <v>66</v>
      </c>
      <c r="C40" s="227"/>
      <c r="D40" s="227"/>
      <c r="E40" s="227"/>
      <c r="F40" s="230">
        <v>21</v>
      </c>
      <c r="G40" s="228">
        <f t="shared" si="3"/>
        <v>197</v>
      </c>
      <c r="H40" s="227"/>
      <c r="I40" s="231"/>
    </row>
    <row r="41" spans="1:10" x14ac:dyDescent="0.2">
      <c r="A41" s="229">
        <v>25</v>
      </c>
      <c r="B41" s="227" t="s">
        <v>66</v>
      </c>
      <c r="C41" s="227"/>
      <c r="D41" s="227"/>
      <c r="E41" s="227"/>
      <c r="F41" s="230">
        <v>34</v>
      </c>
      <c r="G41" s="228">
        <f t="shared" si="3"/>
        <v>231</v>
      </c>
      <c r="H41" s="227"/>
      <c r="I41" s="272"/>
      <c r="J41" s="244"/>
    </row>
    <row r="42" spans="1:10" x14ac:dyDescent="0.2">
      <c r="A42" s="229">
        <v>26</v>
      </c>
      <c r="B42" s="227" t="s">
        <v>66</v>
      </c>
      <c r="C42" s="227"/>
      <c r="D42" s="227"/>
      <c r="E42" s="227"/>
      <c r="F42" s="230">
        <v>13</v>
      </c>
      <c r="G42" s="228">
        <f t="shared" si="3"/>
        <v>244</v>
      </c>
      <c r="H42" s="231"/>
      <c r="I42" s="231"/>
    </row>
    <row r="43" spans="1:10" x14ac:dyDescent="0.2">
      <c r="A43" s="229">
        <v>27</v>
      </c>
      <c r="B43" s="227" t="s">
        <v>66</v>
      </c>
      <c r="C43" s="227"/>
      <c r="D43" s="227"/>
      <c r="E43" s="227"/>
      <c r="F43" s="230">
        <v>55</v>
      </c>
      <c r="G43" s="228">
        <f t="shared" si="3"/>
        <v>299</v>
      </c>
      <c r="H43" s="231"/>
      <c r="I43" s="231"/>
    </row>
    <row r="44" spans="1:10" x14ac:dyDescent="0.2">
      <c r="A44" s="229">
        <v>28</v>
      </c>
      <c r="B44" s="227" t="s">
        <v>66</v>
      </c>
      <c r="C44" s="227"/>
      <c r="D44" s="227"/>
      <c r="E44" s="227"/>
      <c r="F44" s="230">
        <v>89</v>
      </c>
      <c r="G44" s="228">
        <f t="shared" si="3"/>
        <v>388</v>
      </c>
      <c r="H44" s="231"/>
      <c r="I44" s="272"/>
      <c r="J44" s="244"/>
    </row>
    <row r="45" spans="1:10" x14ac:dyDescent="0.2">
      <c r="A45" s="229">
        <v>29</v>
      </c>
      <c r="B45" s="227" t="s">
        <v>66</v>
      </c>
      <c r="C45" s="227"/>
      <c r="D45" s="227"/>
      <c r="E45" s="227"/>
      <c r="F45" s="230">
        <v>55</v>
      </c>
      <c r="G45" s="228">
        <f t="shared" si="3"/>
        <v>443</v>
      </c>
      <c r="H45" s="231"/>
      <c r="I45" s="231"/>
    </row>
    <row r="46" spans="1:10" x14ac:dyDescent="0.2">
      <c r="A46" s="229">
        <v>30</v>
      </c>
      <c r="B46" s="227" t="s">
        <v>66</v>
      </c>
      <c r="C46" s="227"/>
      <c r="D46" s="227"/>
      <c r="E46" s="227"/>
      <c r="F46" s="230">
        <v>34</v>
      </c>
      <c r="G46" s="228">
        <f t="shared" si="3"/>
        <v>477</v>
      </c>
      <c r="H46" s="231"/>
      <c r="I46" s="231"/>
    </row>
    <row r="47" spans="1:10" x14ac:dyDescent="0.2">
      <c r="A47" s="229">
        <v>31</v>
      </c>
      <c r="B47" s="227" t="s">
        <v>66</v>
      </c>
      <c r="C47" s="227"/>
      <c r="D47" s="227"/>
      <c r="E47" s="227"/>
      <c r="F47" s="230">
        <v>55</v>
      </c>
      <c r="G47" s="228">
        <f t="shared" si="3"/>
        <v>532</v>
      </c>
      <c r="H47" s="231"/>
      <c r="I47" s="231"/>
    </row>
    <row r="48" spans="1:10" x14ac:dyDescent="0.2">
      <c r="A48" s="229">
        <v>32</v>
      </c>
      <c r="B48" s="227" t="s">
        <v>66</v>
      </c>
      <c r="C48" s="227"/>
      <c r="D48" s="227"/>
      <c r="E48" s="227"/>
      <c r="F48" s="230">
        <v>21</v>
      </c>
      <c r="G48" s="228">
        <f t="shared" si="3"/>
        <v>553</v>
      </c>
      <c r="H48" s="231"/>
      <c r="I48" s="272"/>
      <c r="J48" s="244"/>
    </row>
    <row r="49" spans="1:9" x14ac:dyDescent="0.2">
      <c r="A49" s="229">
        <v>34</v>
      </c>
      <c r="B49" s="227" t="s">
        <v>66</v>
      </c>
      <c r="C49" s="227"/>
      <c r="D49" s="227"/>
      <c r="E49" s="227"/>
      <c r="F49" s="230">
        <v>13</v>
      </c>
      <c r="G49" s="228">
        <f t="shared" si="3"/>
        <v>566</v>
      </c>
      <c r="H49" s="231"/>
      <c r="I49" s="231"/>
    </row>
    <row r="50" spans="1:9" x14ac:dyDescent="0.2">
      <c r="A50" s="229">
        <v>35</v>
      </c>
      <c r="B50" s="227" t="s">
        <v>66</v>
      </c>
      <c r="C50" s="227"/>
      <c r="D50" s="227"/>
      <c r="E50" s="227"/>
      <c r="F50" s="232">
        <v>55</v>
      </c>
      <c r="G50" s="228">
        <f t="shared" si="3"/>
        <v>621</v>
      </c>
      <c r="H50" s="231"/>
      <c r="I50" s="231"/>
    </row>
    <row r="51" spans="1:9" x14ac:dyDescent="0.2">
      <c r="A51" s="229">
        <v>36</v>
      </c>
      <c r="B51" s="227" t="s">
        <v>66</v>
      </c>
      <c r="C51" s="227"/>
      <c r="D51" s="227"/>
      <c r="E51" s="227"/>
      <c r="F51" s="232">
        <v>144</v>
      </c>
      <c r="G51" s="228">
        <f t="shared" si="3"/>
        <v>765</v>
      </c>
      <c r="H51" s="231"/>
      <c r="I51" s="231"/>
    </row>
    <row r="52" spans="1:9" x14ac:dyDescent="0.2">
      <c r="A52" s="229"/>
      <c r="B52" s="227"/>
      <c r="C52" s="227"/>
      <c r="D52" s="227"/>
      <c r="E52" s="227"/>
      <c r="F52" s="232"/>
      <c r="G52" s="228">
        <f t="shared" si="3"/>
        <v>765</v>
      </c>
      <c r="H52" s="231"/>
      <c r="I52" s="231"/>
    </row>
    <row r="53" spans="1:9" x14ac:dyDescent="0.2">
      <c r="A53" s="229"/>
      <c r="B53" s="227"/>
      <c r="C53" s="227"/>
      <c r="D53" s="227"/>
      <c r="E53" s="227"/>
      <c r="F53" s="232"/>
      <c r="G53" s="228"/>
      <c r="H53" s="231"/>
      <c r="I53" s="231"/>
    </row>
    <row r="54" spans="1:9" x14ac:dyDescent="0.2">
      <c r="A54" s="229"/>
      <c r="B54" s="227"/>
      <c r="C54" s="227"/>
      <c r="D54" s="227"/>
      <c r="E54" s="227"/>
      <c r="F54" s="232"/>
      <c r="G54" s="228"/>
      <c r="H54" s="231"/>
      <c r="I54" s="231"/>
    </row>
    <row r="55" spans="1:9" x14ac:dyDescent="0.2">
      <c r="A55" s="229"/>
      <c r="B55" s="227"/>
      <c r="C55" s="227"/>
      <c r="D55" s="227"/>
      <c r="E55" s="227"/>
      <c r="F55" s="232"/>
      <c r="G55" s="228"/>
      <c r="H55" s="231"/>
      <c r="I55" s="231"/>
    </row>
    <row r="56" spans="1:9" x14ac:dyDescent="0.2">
      <c r="A56" s="229"/>
      <c r="B56" s="227"/>
      <c r="C56" s="227"/>
      <c r="D56" s="227"/>
      <c r="E56" s="227"/>
      <c r="F56" s="232"/>
      <c r="G56" s="228"/>
      <c r="H56" s="231"/>
      <c r="I56" s="231"/>
    </row>
    <row r="57" spans="1:9" x14ac:dyDescent="0.2">
      <c r="A57" s="229"/>
      <c r="B57" s="227"/>
      <c r="C57" s="227"/>
      <c r="D57" s="227"/>
      <c r="E57" s="227"/>
      <c r="F57" s="232"/>
      <c r="G57" s="228"/>
      <c r="H57" s="231"/>
      <c r="I57" s="231"/>
    </row>
    <row r="58" spans="1:9" x14ac:dyDescent="0.2">
      <c r="A58" s="229"/>
      <c r="B58" s="227"/>
      <c r="C58" s="227"/>
      <c r="D58" s="227"/>
      <c r="E58" s="227"/>
      <c r="F58" s="232"/>
      <c r="G58" s="228"/>
      <c r="H58" s="231"/>
      <c r="I58" s="231"/>
    </row>
    <row r="59" spans="1:9" x14ac:dyDescent="0.2">
      <c r="A59" s="229"/>
      <c r="B59" s="227"/>
      <c r="C59" s="227"/>
      <c r="D59" s="227"/>
      <c r="E59" s="227"/>
      <c r="F59" s="232"/>
      <c r="G59" s="228"/>
      <c r="H59" s="231"/>
      <c r="I59" s="231"/>
    </row>
    <row r="60" spans="1:9" x14ac:dyDescent="0.2">
      <c r="A60" s="229"/>
      <c r="B60" s="227"/>
      <c r="C60" s="227"/>
      <c r="D60" s="227"/>
      <c r="E60" s="227"/>
      <c r="F60" s="232"/>
      <c r="G60" s="228"/>
      <c r="H60" s="231"/>
      <c r="I60" s="231"/>
    </row>
    <row r="61" spans="1:9" x14ac:dyDescent="0.2">
      <c r="A61" s="229"/>
      <c r="B61" s="227"/>
      <c r="C61" s="227"/>
      <c r="D61" s="227"/>
      <c r="E61" s="227"/>
      <c r="F61" s="232"/>
      <c r="G61" s="228"/>
      <c r="H61" s="231"/>
      <c r="I61" s="231"/>
    </row>
    <row r="62" spans="1:9" x14ac:dyDescent="0.2">
      <c r="A62" s="229"/>
      <c r="B62" s="227"/>
      <c r="C62" s="227"/>
      <c r="D62" s="227"/>
      <c r="E62" s="227"/>
      <c r="F62" s="232"/>
      <c r="G62" s="228"/>
      <c r="H62" s="231"/>
      <c r="I62" s="231"/>
    </row>
    <row r="63" spans="1:9" x14ac:dyDescent="0.2">
      <c r="A63" s="229"/>
      <c r="B63" s="227"/>
      <c r="C63" s="227"/>
      <c r="D63" s="227"/>
      <c r="E63" s="227"/>
      <c r="F63" s="232"/>
      <c r="G63" s="228"/>
      <c r="H63" s="231"/>
      <c r="I63" s="231"/>
    </row>
    <row r="64" spans="1:9" x14ac:dyDescent="0.2">
      <c r="A64" s="229"/>
      <c r="B64" s="227"/>
      <c r="C64" s="227"/>
      <c r="D64" s="227"/>
      <c r="E64" s="227"/>
      <c r="F64" s="232"/>
      <c r="G64" s="228"/>
      <c r="H64" s="231"/>
      <c r="I64" s="231"/>
    </row>
    <row r="65" spans="1:9" x14ac:dyDescent="0.2">
      <c r="A65" s="229"/>
      <c r="B65" s="227"/>
      <c r="C65" s="227"/>
      <c r="D65" s="227"/>
      <c r="E65" s="227"/>
      <c r="F65" s="232"/>
      <c r="G65" s="228"/>
      <c r="H65" s="231"/>
      <c r="I65" s="231"/>
    </row>
    <row r="66" spans="1:9" x14ac:dyDescent="0.2">
      <c r="A66" s="229"/>
      <c r="B66" s="227"/>
      <c r="C66" s="227"/>
      <c r="D66" s="227"/>
      <c r="E66" s="227"/>
      <c r="F66" s="232"/>
      <c r="G66" s="228"/>
      <c r="H66" s="231"/>
      <c r="I66" s="231"/>
    </row>
    <row r="67" spans="1:9" x14ac:dyDescent="0.2">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tabSelected="1" zoomScale="75" zoomScaleNormal="75" zoomScalePageLayoutView="75" workbookViewId="0">
      <pane ySplit="19" topLeftCell="A20" activePane="bottomLeft" state="frozen"/>
      <selection pane="bottomLeft"/>
    </sheetView>
  </sheetViews>
  <sheetFormatPr baseColWidth="10" defaultColWidth="10.85546875" defaultRowHeight="15" x14ac:dyDescent="0.25"/>
  <cols>
    <col min="1" max="1" width="8.85546875" style="190" customWidth="1"/>
    <col min="2" max="4" width="36.28515625" style="166" customWidth="1"/>
    <col min="5" max="5" width="11.28515625" style="166" customWidth="1"/>
    <col min="6" max="6" width="8.7109375" style="202" customWidth="1"/>
    <col min="7" max="7" width="8.7109375" style="192" customWidth="1"/>
    <col min="8" max="13" width="8.7109375" style="170" customWidth="1"/>
    <col min="14" max="16" width="7.85546875" style="170" customWidth="1"/>
    <col min="17" max="16384" width="10.85546875" style="170"/>
  </cols>
  <sheetData>
    <row r="1" spans="1:13" ht="54.95" customHeight="1" x14ac:dyDescent="0.2"/>
    <row r="2" spans="1:13" ht="18.95" x14ac:dyDescent="0.2">
      <c r="A2" s="289" t="s">
        <v>75</v>
      </c>
      <c r="B2" s="165"/>
      <c r="D2" s="234" t="s">
        <v>35</v>
      </c>
      <c r="E2" s="167"/>
      <c r="F2" s="207" t="s">
        <v>56</v>
      </c>
      <c r="G2" s="208"/>
      <c r="H2" s="208"/>
      <c r="I2" s="209"/>
      <c r="J2" s="209"/>
      <c r="K2" s="210" t="s">
        <v>24</v>
      </c>
      <c r="L2" s="275" t="s">
        <v>23</v>
      </c>
      <c r="M2" s="211" t="s">
        <v>22</v>
      </c>
    </row>
    <row r="3" spans="1:13" x14ac:dyDescent="0.2">
      <c r="A3" s="165"/>
      <c r="D3" s="241" t="s">
        <v>71</v>
      </c>
      <c r="E3" s="171"/>
      <c r="F3" s="212"/>
      <c r="G3" s="213" t="s">
        <v>25</v>
      </c>
      <c r="H3" s="213" t="s">
        <v>26</v>
      </c>
      <c r="I3" s="213" t="s">
        <v>27</v>
      </c>
      <c r="J3" s="213" t="s">
        <v>28</v>
      </c>
      <c r="K3" s="210" t="s">
        <v>29</v>
      </c>
      <c r="L3" s="275" t="s">
        <v>29</v>
      </c>
      <c r="M3" s="211" t="s">
        <v>29</v>
      </c>
    </row>
    <row r="4" spans="1:13" x14ac:dyDescent="0.2">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
      <c r="F16" s="173"/>
      <c r="J16" s="222"/>
      <c r="L16" s="278"/>
    </row>
    <row r="17" spans="1:13" x14ac:dyDescent="0.2">
      <c r="C17" s="182"/>
      <c r="D17" s="182"/>
      <c r="E17" s="182"/>
      <c r="F17" s="200"/>
      <c r="G17" s="184"/>
      <c r="H17" s="182"/>
      <c r="J17" s="194"/>
      <c r="K17" s="206"/>
      <c r="L17" s="279"/>
    </row>
    <row r="18" spans="1:13" ht="18.95" x14ac:dyDescent="0.2">
      <c r="A18" s="289" t="s">
        <v>74</v>
      </c>
      <c r="B18" s="165"/>
      <c r="C18" s="186"/>
      <c r="D18" s="186"/>
      <c r="E18" s="186"/>
      <c r="F18" s="200"/>
      <c r="G18" s="184" t="s">
        <v>79</v>
      </c>
      <c r="H18" s="182" t="s">
        <v>20</v>
      </c>
      <c r="I18" s="182" t="s">
        <v>87</v>
      </c>
      <c r="J18" s="222" t="s">
        <v>87</v>
      </c>
    </row>
    <row r="19" spans="1:13" x14ac:dyDescent="0.2">
      <c r="A19" s="187" t="s">
        <v>18</v>
      </c>
      <c r="B19" s="173" t="s">
        <v>34</v>
      </c>
      <c r="C19" s="173" t="s">
        <v>33</v>
      </c>
      <c r="D19" s="173" t="s">
        <v>49</v>
      </c>
      <c r="E19" s="173" t="s">
        <v>19</v>
      </c>
      <c r="F19" s="200" t="s">
        <v>30</v>
      </c>
      <c r="G19" s="183" t="s">
        <v>53</v>
      </c>
      <c r="H19" s="182" t="s">
        <v>80</v>
      </c>
      <c r="I19" s="182" t="s">
        <v>88</v>
      </c>
      <c r="J19" s="186" t="s">
        <v>89</v>
      </c>
    </row>
    <row r="20" spans="1:13" x14ac:dyDescent="0.2">
      <c r="A20" s="189">
        <v>2</v>
      </c>
      <c r="B20" s="166" t="s">
        <v>66</v>
      </c>
      <c r="C20" s="166" t="s">
        <v>90</v>
      </c>
      <c r="D20" s="166" t="s">
        <v>91</v>
      </c>
      <c r="E20" s="227" t="s">
        <v>35</v>
      </c>
      <c r="F20" s="166">
        <v>2</v>
      </c>
      <c r="G20" s="188">
        <f>F20</f>
        <v>2</v>
      </c>
      <c r="H20" s="166"/>
    </row>
    <row r="21" spans="1:13" x14ac:dyDescent="0.2">
      <c r="A21" s="189">
        <v>3</v>
      </c>
      <c r="B21" s="166" t="s">
        <v>66</v>
      </c>
      <c r="E21" s="227"/>
      <c r="F21" s="166">
        <v>1</v>
      </c>
      <c r="G21" s="188">
        <f>F21+G20</f>
        <v>3</v>
      </c>
      <c r="H21" s="166"/>
    </row>
    <row r="22" spans="1:13" x14ac:dyDescent="0.2">
      <c r="A22" s="190">
        <v>4</v>
      </c>
      <c r="B22" s="166" t="s">
        <v>66</v>
      </c>
      <c r="E22" s="227"/>
      <c r="F22" s="166">
        <v>3</v>
      </c>
      <c r="G22" s="188">
        <f t="shared" ref="G22:G51" si="5">F22+G21</f>
        <v>6</v>
      </c>
      <c r="H22" s="166"/>
    </row>
    <row r="23" spans="1:13" x14ac:dyDescent="0.2">
      <c r="A23" s="189">
        <v>5</v>
      </c>
      <c r="B23" s="166" t="s">
        <v>66</v>
      </c>
      <c r="E23" s="227"/>
      <c r="F23" s="166">
        <v>3</v>
      </c>
      <c r="G23" s="188">
        <f t="shared" si="5"/>
        <v>9</v>
      </c>
      <c r="H23" s="166"/>
    </row>
    <row r="24" spans="1:13" x14ac:dyDescent="0.2">
      <c r="A24" s="190">
        <v>1</v>
      </c>
      <c r="B24" s="166" t="s">
        <v>66</v>
      </c>
      <c r="E24" s="227"/>
      <c r="F24" s="166">
        <v>5</v>
      </c>
      <c r="G24" s="188">
        <f t="shared" si="5"/>
        <v>14</v>
      </c>
      <c r="H24" s="166"/>
      <c r="J24" s="194"/>
      <c r="K24" s="185"/>
      <c r="M24" s="193"/>
    </row>
    <row r="25" spans="1:13" x14ac:dyDescent="0.2">
      <c r="A25" s="190">
        <v>6</v>
      </c>
      <c r="B25" s="166" t="s">
        <v>66</v>
      </c>
      <c r="E25" s="227"/>
      <c r="F25" s="166">
        <v>3</v>
      </c>
      <c r="G25" s="188">
        <f t="shared" si="5"/>
        <v>17</v>
      </c>
      <c r="H25" s="166"/>
      <c r="I25" s="182"/>
      <c r="J25" s="194"/>
    </row>
    <row r="26" spans="1:13" x14ac:dyDescent="0.2">
      <c r="A26" s="190">
        <v>7</v>
      </c>
      <c r="B26" s="166" t="s">
        <v>66</v>
      </c>
      <c r="E26" s="227"/>
      <c r="F26" s="166">
        <v>2</v>
      </c>
      <c r="G26" s="188">
        <f t="shared" si="5"/>
        <v>19</v>
      </c>
      <c r="H26" s="166"/>
      <c r="I26" s="191"/>
      <c r="J26" s="195"/>
      <c r="M26" s="182"/>
    </row>
    <row r="27" spans="1:13" x14ac:dyDescent="0.2">
      <c r="A27" s="190">
        <v>8</v>
      </c>
      <c r="B27" s="166" t="s">
        <v>66</v>
      </c>
      <c r="E27" s="227"/>
      <c r="F27" s="166">
        <v>8</v>
      </c>
      <c r="G27" s="188">
        <f t="shared" si="5"/>
        <v>27</v>
      </c>
      <c r="H27" s="166"/>
      <c r="I27" s="186"/>
      <c r="J27" s="194"/>
      <c r="M27" s="182"/>
    </row>
    <row r="28" spans="1:13" x14ac:dyDescent="0.2">
      <c r="A28" s="190">
        <v>9</v>
      </c>
      <c r="B28" s="166" t="s">
        <v>66</v>
      </c>
      <c r="E28" s="227"/>
      <c r="F28" s="166">
        <v>5</v>
      </c>
      <c r="G28" s="188">
        <f t="shared" si="5"/>
        <v>32</v>
      </c>
      <c r="H28" s="166"/>
      <c r="I28" s="186"/>
      <c r="J28" s="194"/>
    </row>
    <row r="29" spans="1:13" x14ac:dyDescent="0.2">
      <c r="A29" s="190">
        <v>10</v>
      </c>
      <c r="B29" s="166" t="s">
        <v>66</v>
      </c>
      <c r="E29" s="227"/>
      <c r="F29" s="166">
        <v>3</v>
      </c>
      <c r="G29" s="188">
        <f t="shared" si="5"/>
        <v>35</v>
      </c>
      <c r="H29" s="166"/>
      <c r="I29" s="186"/>
      <c r="J29" s="194"/>
    </row>
    <row r="30" spans="1:13" x14ac:dyDescent="0.2">
      <c r="A30" s="190">
        <v>11</v>
      </c>
      <c r="B30" s="166" t="s">
        <v>66</v>
      </c>
      <c r="E30" s="227"/>
      <c r="F30" s="166">
        <v>3</v>
      </c>
      <c r="G30" s="188">
        <f t="shared" si="5"/>
        <v>38</v>
      </c>
      <c r="H30" s="166"/>
      <c r="I30" s="203">
        <f>A8</f>
        <v>42698</v>
      </c>
      <c r="J30" s="186" t="s">
        <v>67</v>
      </c>
    </row>
    <row r="31" spans="1:13" x14ac:dyDescent="0.2">
      <c r="A31" s="190">
        <v>13</v>
      </c>
      <c r="B31" s="166" t="s">
        <v>66</v>
      </c>
      <c r="E31" s="227"/>
      <c r="F31" s="188">
        <v>5</v>
      </c>
      <c r="G31" s="188">
        <f t="shared" si="5"/>
        <v>43</v>
      </c>
      <c r="H31" s="166"/>
    </row>
    <row r="32" spans="1:13" x14ac:dyDescent="0.2">
      <c r="A32" s="190">
        <v>15</v>
      </c>
      <c r="B32" s="166" t="s">
        <v>66</v>
      </c>
      <c r="E32" s="227"/>
      <c r="F32" s="188">
        <v>5</v>
      </c>
      <c r="G32" s="188">
        <f t="shared" si="5"/>
        <v>48</v>
      </c>
      <c r="H32" s="166"/>
    </row>
    <row r="33" spans="1:19" x14ac:dyDescent="0.2">
      <c r="A33" s="190">
        <v>14</v>
      </c>
      <c r="B33" s="166" t="s">
        <v>66</v>
      </c>
      <c r="E33" s="227"/>
      <c r="F33" s="188">
        <v>8</v>
      </c>
      <c r="G33" s="188">
        <f t="shared" si="5"/>
        <v>56</v>
      </c>
      <c r="H33" s="166"/>
    </row>
    <row r="34" spans="1:19" x14ac:dyDescent="0.2">
      <c r="A34" s="190">
        <v>16</v>
      </c>
      <c r="B34" s="166" t="s">
        <v>66</v>
      </c>
      <c r="E34" s="227"/>
      <c r="F34" s="201">
        <v>5</v>
      </c>
      <c r="G34" s="188">
        <f t="shared" si="5"/>
        <v>61</v>
      </c>
      <c r="H34" s="166"/>
    </row>
    <row r="35" spans="1:19" x14ac:dyDescent="0.2">
      <c r="A35" s="190">
        <v>20</v>
      </c>
      <c r="B35" s="166" t="s">
        <v>66</v>
      </c>
      <c r="E35" s="227"/>
      <c r="F35" s="201">
        <v>13</v>
      </c>
      <c r="G35" s="188">
        <f t="shared" si="5"/>
        <v>74</v>
      </c>
      <c r="H35" s="166"/>
      <c r="I35" s="204">
        <f>A11</f>
        <v>42712</v>
      </c>
      <c r="J35" s="173" t="s">
        <v>68</v>
      </c>
    </row>
    <row r="36" spans="1:19" x14ac:dyDescent="0.2">
      <c r="A36" s="190">
        <v>19</v>
      </c>
      <c r="B36" s="166" t="s">
        <v>66</v>
      </c>
      <c r="E36" s="227"/>
      <c r="F36" s="201">
        <v>13</v>
      </c>
      <c r="G36" s="188">
        <f t="shared" si="5"/>
        <v>87</v>
      </c>
      <c r="H36" s="166"/>
    </row>
    <row r="37" spans="1:19" x14ac:dyDescent="0.2">
      <c r="A37" s="190">
        <v>17</v>
      </c>
      <c r="B37" s="166" t="s">
        <v>66</v>
      </c>
      <c r="E37" s="227"/>
      <c r="F37" s="201">
        <v>21</v>
      </c>
      <c r="G37" s="188">
        <f t="shared" si="5"/>
        <v>108</v>
      </c>
      <c r="H37" s="166"/>
    </row>
    <row r="38" spans="1:19" ht="15.95" x14ac:dyDescent="0.2">
      <c r="A38" s="190">
        <v>18</v>
      </c>
      <c r="B38" s="166" t="s">
        <v>66</v>
      </c>
      <c r="E38" s="227"/>
      <c r="F38" s="201">
        <v>34</v>
      </c>
      <c r="G38" s="188">
        <f t="shared" si="5"/>
        <v>142</v>
      </c>
      <c r="H38" s="166"/>
      <c r="I38" s="204">
        <f>A14</f>
        <v>42733</v>
      </c>
      <c r="J38" s="173" t="s">
        <v>69</v>
      </c>
      <c r="S38" s="274"/>
    </row>
    <row r="39" spans="1:19" x14ac:dyDescent="0.2">
      <c r="A39" s="190">
        <v>22</v>
      </c>
      <c r="B39" s="166" t="s">
        <v>66</v>
      </c>
      <c r="E39" s="227"/>
      <c r="F39" s="201">
        <v>34</v>
      </c>
      <c r="G39" s="188">
        <f t="shared" si="5"/>
        <v>176</v>
      </c>
      <c r="H39" s="166"/>
    </row>
    <row r="40" spans="1:19" x14ac:dyDescent="0.2">
      <c r="A40" s="190">
        <v>24</v>
      </c>
      <c r="B40" s="166" t="s">
        <v>66</v>
      </c>
      <c r="E40" s="227"/>
      <c r="F40" s="201">
        <v>21</v>
      </c>
      <c r="G40" s="188">
        <f t="shared" si="5"/>
        <v>197</v>
      </c>
      <c r="H40" s="166"/>
    </row>
    <row r="41" spans="1:19" x14ac:dyDescent="0.2">
      <c r="A41" s="190">
        <v>25</v>
      </c>
      <c r="B41" s="166" t="s">
        <v>66</v>
      </c>
      <c r="E41" s="227"/>
      <c r="F41" s="201">
        <v>34</v>
      </c>
      <c r="G41" s="188">
        <f t="shared" si="5"/>
        <v>231</v>
      </c>
      <c r="H41" s="166"/>
      <c r="I41" s="204"/>
      <c r="J41" s="173"/>
    </row>
    <row r="42" spans="1:19" x14ac:dyDescent="0.2">
      <c r="A42" s="190">
        <v>26</v>
      </c>
      <c r="B42" s="166" t="s">
        <v>66</v>
      </c>
      <c r="E42" s="227"/>
      <c r="F42" s="201">
        <v>13</v>
      </c>
      <c r="G42" s="188">
        <f t="shared" si="5"/>
        <v>244</v>
      </c>
    </row>
    <row r="43" spans="1:19" x14ac:dyDescent="0.2">
      <c r="A43" s="190">
        <v>27</v>
      </c>
      <c r="B43" s="166" t="s">
        <v>66</v>
      </c>
      <c r="E43" s="227"/>
      <c r="F43" s="201">
        <v>55</v>
      </c>
      <c r="G43" s="188">
        <f t="shared" si="5"/>
        <v>299</v>
      </c>
    </row>
    <row r="44" spans="1:19" x14ac:dyDescent="0.2">
      <c r="A44" s="190">
        <v>28</v>
      </c>
      <c r="B44" s="166" t="s">
        <v>66</v>
      </c>
      <c r="E44" s="227"/>
      <c r="F44" s="201">
        <v>89</v>
      </c>
      <c r="G44" s="188">
        <f t="shared" si="5"/>
        <v>388</v>
      </c>
      <c r="I44" s="204"/>
      <c r="J44" s="173"/>
    </row>
    <row r="45" spans="1:19" x14ac:dyDescent="0.2">
      <c r="A45" s="190">
        <v>29</v>
      </c>
      <c r="B45" s="166" t="s">
        <v>66</v>
      </c>
      <c r="E45" s="227"/>
      <c r="F45" s="201">
        <v>55</v>
      </c>
      <c r="G45" s="188">
        <f t="shared" si="5"/>
        <v>443</v>
      </c>
    </row>
    <row r="46" spans="1:19" x14ac:dyDescent="0.2">
      <c r="A46" s="190">
        <v>30</v>
      </c>
      <c r="B46" s="166" t="s">
        <v>66</v>
      </c>
      <c r="E46" s="227"/>
      <c r="F46" s="201">
        <v>34</v>
      </c>
      <c r="G46" s="188">
        <f t="shared" si="5"/>
        <v>477</v>
      </c>
    </row>
    <row r="47" spans="1:19" x14ac:dyDescent="0.2">
      <c r="A47" s="190">
        <v>31</v>
      </c>
      <c r="B47" s="166" t="s">
        <v>66</v>
      </c>
      <c r="E47" s="227"/>
      <c r="F47" s="201">
        <v>55</v>
      </c>
      <c r="G47" s="188">
        <f t="shared" si="5"/>
        <v>532</v>
      </c>
    </row>
    <row r="48" spans="1:19" x14ac:dyDescent="0.2">
      <c r="A48" s="190">
        <v>32</v>
      </c>
      <c r="B48" s="166" t="s">
        <v>66</v>
      </c>
      <c r="E48" s="227"/>
      <c r="F48" s="201">
        <v>21</v>
      </c>
      <c r="G48" s="188">
        <f t="shared" si="5"/>
        <v>553</v>
      </c>
      <c r="I48" s="204"/>
      <c r="J48" s="173"/>
    </row>
    <row r="49" spans="1:7" x14ac:dyDescent="0.2">
      <c r="A49" s="190">
        <v>34</v>
      </c>
      <c r="B49" s="166" t="s">
        <v>66</v>
      </c>
      <c r="E49" s="227"/>
      <c r="F49" s="201">
        <v>13</v>
      </c>
      <c r="G49" s="188">
        <f t="shared" si="5"/>
        <v>566</v>
      </c>
    </row>
    <row r="50" spans="1:7" x14ac:dyDescent="0.2">
      <c r="A50" s="190">
        <v>35</v>
      </c>
      <c r="B50" s="166" t="s">
        <v>70</v>
      </c>
      <c r="E50" s="227"/>
      <c r="F50" s="202">
        <v>55</v>
      </c>
      <c r="G50" s="188">
        <f t="shared" si="5"/>
        <v>621</v>
      </c>
    </row>
    <row r="51" spans="1:7" x14ac:dyDescent="0.2">
      <c r="A51" s="190">
        <v>36</v>
      </c>
      <c r="B51" s="166" t="s">
        <v>70</v>
      </c>
      <c r="E51" s="227"/>
      <c r="F51" s="202">
        <v>144</v>
      </c>
      <c r="G51" s="188">
        <f t="shared" si="5"/>
        <v>765</v>
      </c>
    </row>
    <row r="52" spans="1:7" x14ac:dyDescent="0.2">
      <c r="E52" s="227"/>
      <c r="G52" s="188"/>
    </row>
    <row r="53" spans="1:7" x14ac:dyDescent="0.2">
      <c r="E53" s="227"/>
      <c r="G53" s="188"/>
    </row>
    <row r="54" spans="1:7" x14ac:dyDescent="0.2">
      <c r="E54" s="227"/>
      <c r="G54" s="188"/>
    </row>
    <row r="55" spans="1:7" x14ac:dyDescent="0.2">
      <c r="E55" s="227"/>
      <c r="G55" s="188"/>
    </row>
    <row r="56" spans="1:7" x14ac:dyDescent="0.2">
      <c r="E56" s="227"/>
      <c r="G56" s="188"/>
    </row>
    <row r="57" spans="1:7" x14ac:dyDescent="0.2">
      <c r="E57" s="227"/>
      <c r="G57" s="188"/>
    </row>
    <row r="58" spans="1:7" x14ac:dyDescent="0.2">
      <c r="E58" s="227"/>
      <c r="G58" s="188"/>
    </row>
    <row r="59" spans="1:7" x14ac:dyDescent="0.2">
      <c r="E59" s="227"/>
      <c r="G59" s="188"/>
    </row>
    <row r="60" spans="1:7" x14ac:dyDescent="0.2">
      <c r="E60" s="227"/>
      <c r="G60" s="188"/>
    </row>
    <row r="61" spans="1:7" x14ac:dyDescent="0.2">
      <c r="E61" s="227"/>
      <c r="G61" s="188"/>
    </row>
    <row r="62" spans="1:7" x14ac:dyDescent="0.2">
      <c r="E62" s="227"/>
      <c r="G62" s="188"/>
    </row>
    <row r="63" spans="1:7" x14ac:dyDescent="0.2">
      <c r="E63" s="227"/>
      <c r="G63" s="188"/>
    </row>
    <row r="64" spans="1:7" x14ac:dyDescent="0.2">
      <c r="E64" s="227"/>
      <c r="G64" s="188"/>
    </row>
    <row r="65" spans="5:7" x14ac:dyDescent="0.2">
      <c r="E65" s="227"/>
      <c r="G65" s="188"/>
    </row>
    <row r="66" spans="5:7" x14ac:dyDescent="0.2">
      <c r="E66" s="227"/>
      <c r="G66" s="188"/>
    </row>
    <row r="67" spans="5:7" x14ac:dyDescent="0.2">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P93"/>
  <sheetViews>
    <sheetView zoomScale="75" zoomScaleNormal="75" zoomScalePageLayoutView="75" workbookViewId="0">
      <pane ySplit="30" topLeftCell="A49" activePane="bottomLeft" state="frozen"/>
      <selection pane="bottomLeft" activeCell="B49" sqref="B49"/>
    </sheetView>
  </sheetViews>
  <sheetFormatPr baseColWidth="10" defaultColWidth="8.85546875" defaultRowHeight="14.25" x14ac:dyDescent="0.2"/>
  <cols>
    <col min="1" max="1" width="5.28515625" style="121" customWidth="1"/>
    <col min="2" max="2" width="31" style="1" customWidth="1"/>
    <col min="3" max="4" width="31" style="12" customWidth="1"/>
    <col min="5" max="5" width="12.7109375" style="12" customWidth="1"/>
    <col min="6" max="6" width="7" style="1" customWidth="1"/>
    <col min="7" max="7" width="16.7109375" style="100" customWidth="1"/>
    <col min="8" max="12" width="12.42578125" style="1" customWidth="1"/>
    <col min="13" max="13" width="9.28515625" style="23" customWidth="1"/>
    <col min="14" max="14" width="11.140625" style="1" customWidth="1"/>
    <col min="15" max="16384" width="8.85546875" style="1"/>
  </cols>
  <sheetData>
    <row r="1" spans="1:13" ht="46.5" customHeight="1" x14ac:dyDescent="0.15">
      <c r="B1" s="12"/>
      <c r="D1" s="1"/>
      <c r="E1" s="1"/>
    </row>
    <row r="2" spans="1:13" ht="24.95" x14ac:dyDescent="0.25">
      <c r="A2" s="122" t="s">
        <v>36</v>
      </c>
      <c r="B2" s="19"/>
      <c r="D2" s="1"/>
      <c r="E2" s="1"/>
    </row>
    <row r="3" spans="1:13" ht="18" x14ac:dyDescent="0.2">
      <c r="A3" s="123" t="s">
        <v>37</v>
      </c>
      <c r="B3" s="20"/>
      <c r="C3" s="13"/>
      <c r="D3" s="2"/>
      <c r="E3" s="2"/>
    </row>
    <row r="4" spans="1:13" ht="18" x14ac:dyDescent="0.2">
      <c r="A4" s="124"/>
      <c r="B4" s="14"/>
      <c r="C4" s="14"/>
      <c r="D4" s="3"/>
      <c r="E4" s="3"/>
      <c r="G4" s="125" t="s">
        <v>39</v>
      </c>
      <c r="K4" s="5" t="s">
        <v>55</v>
      </c>
      <c r="L4" s="137">
        <v>4.5</v>
      </c>
    </row>
    <row r="5" spans="1:13" ht="18" x14ac:dyDescent="0.2">
      <c r="A5" s="125" t="s">
        <v>0</v>
      </c>
      <c r="B5" s="15"/>
      <c r="C5" s="15"/>
      <c r="D5" s="4"/>
      <c r="E5" s="4"/>
      <c r="G5" s="1"/>
      <c r="H5" s="24" t="s">
        <v>7</v>
      </c>
      <c r="I5" s="25" t="s">
        <v>3</v>
      </c>
      <c r="J5" s="14" t="s">
        <v>4</v>
      </c>
      <c r="K5" s="14" t="s">
        <v>5</v>
      </c>
      <c r="L5" s="138" t="s">
        <v>6</v>
      </c>
      <c r="M5" s="14" t="s">
        <v>53</v>
      </c>
    </row>
    <row r="6" spans="1:13" ht="36.950000000000003" customHeight="1" x14ac:dyDescent="0.15">
      <c r="A6" s="294" t="s">
        <v>38</v>
      </c>
      <c r="B6" s="295"/>
      <c r="C6" s="295"/>
      <c r="D6" s="296"/>
      <c r="E6" s="147"/>
      <c r="G6" s="139" t="s">
        <v>40</v>
      </c>
      <c r="H6" s="142" t="s">
        <v>54</v>
      </c>
      <c r="I6" s="142" t="s">
        <v>54</v>
      </c>
      <c r="J6" s="142" t="s">
        <v>54</v>
      </c>
      <c r="K6" s="142" t="s">
        <v>54</v>
      </c>
      <c r="L6" s="142" t="s">
        <v>57</v>
      </c>
      <c r="M6" s="140"/>
    </row>
    <row r="7" spans="1:13" ht="14.1" x14ac:dyDescent="0.15">
      <c r="A7" s="136"/>
      <c r="B7" s="136"/>
      <c r="C7" s="136"/>
      <c r="D7" s="136"/>
      <c r="E7" s="136"/>
      <c r="G7" s="1" t="s">
        <v>41</v>
      </c>
      <c r="H7" s="143">
        <v>4</v>
      </c>
      <c r="I7" s="143">
        <v>6</v>
      </c>
      <c r="J7" s="143">
        <v>6</v>
      </c>
      <c r="K7" s="143">
        <v>6</v>
      </c>
      <c r="L7" s="143">
        <v>4</v>
      </c>
      <c r="M7" s="143">
        <f>SUM(H7:L7)</f>
        <v>26</v>
      </c>
    </row>
    <row r="8" spans="1:13" ht="14.1" x14ac:dyDescent="0.15">
      <c r="A8" s="124"/>
      <c r="B8" s="14"/>
      <c r="C8" s="14"/>
      <c r="D8" s="3"/>
      <c r="E8" s="3"/>
      <c r="G8" s="1" t="s">
        <v>41</v>
      </c>
      <c r="H8" s="143">
        <v>4</v>
      </c>
      <c r="I8" s="143">
        <v>6</v>
      </c>
      <c r="J8" s="143">
        <v>6</v>
      </c>
      <c r="K8" s="143">
        <v>6</v>
      </c>
      <c r="L8" s="143">
        <v>4</v>
      </c>
      <c r="M8" s="143">
        <f t="shared" ref="M8:M11" si="0">SUM(H8:L8)</f>
        <v>26</v>
      </c>
    </row>
    <row r="9" spans="1:13" ht="14.1" x14ac:dyDescent="0.15">
      <c r="G9" s="1" t="s">
        <v>41</v>
      </c>
      <c r="H9" s="143">
        <v>4</v>
      </c>
      <c r="I9" s="143">
        <v>6</v>
      </c>
      <c r="J9" s="143">
        <v>6</v>
      </c>
      <c r="K9" s="143">
        <v>6</v>
      </c>
      <c r="L9" s="143">
        <v>4</v>
      </c>
      <c r="M9" s="143">
        <f t="shared" si="0"/>
        <v>26</v>
      </c>
    </row>
    <row r="10" spans="1:13" ht="14.1" x14ac:dyDescent="0.15">
      <c r="F10" s="121"/>
      <c r="G10" s="1" t="s">
        <v>41</v>
      </c>
      <c r="H10" s="143">
        <v>4</v>
      </c>
      <c r="I10" s="143">
        <v>6</v>
      </c>
      <c r="J10" s="143">
        <v>6</v>
      </c>
      <c r="K10" s="143">
        <v>6</v>
      </c>
      <c r="L10" s="143">
        <v>4</v>
      </c>
      <c r="M10" s="143">
        <f t="shared" si="0"/>
        <v>26</v>
      </c>
    </row>
    <row r="11" spans="1:13" ht="14.1" x14ac:dyDescent="0.15">
      <c r="F11" s="121"/>
      <c r="G11" s="1" t="s">
        <v>41</v>
      </c>
      <c r="H11" s="143">
        <v>4</v>
      </c>
      <c r="I11" s="143">
        <v>6</v>
      </c>
      <c r="J11" s="143">
        <v>6</v>
      </c>
      <c r="K11" s="143">
        <v>6</v>
      </c>
      <c r="L11" s="143">
        <v>4</v>
      </c>
      <c r="M11" s="143">
        <f t="shared" si="0"/>
        <v>26</v>
      </c>
    </row>
    <row r="12" spans="1:13" ht="14.1" x14ac:dyDescent="0.15">
      <c r="F12" s="121"/>
      <c r="G12" s="5"/>
      <c r="L12" s="5" t="s">
        <v>52</v>
      </c>
      <c r="M12" s="143">
        <f>SUM(M7:M11)</f>
        <v>130</v>
      </c>
    </row>
    <row r="13" spans="1:13" ht="14.1" x14ac:dyDescent="0.15">
      <c r="F13" s="121"/>
      <c r="G13" s="5"/>
      <c r="L13" s="5" t="s">
        <v>1</v>
      </c>
      <c r="M13" s="144">
        <f>M12/L4</f>
        <v>28.888888888888889</v>
      </c>
    </row>
    <row r="14" spans="1:13" ht="14.1" x14ac:dyDescent="0.15">
      <c r="F14" s="121"/>
      <c r="G14" s="5"/>
      <c r="L14" s="5"/>
      <c r="M14" s="17"/>
    </row>
    <row r="15" spans="1:13" ht="14.1" x14ac:dyDescent="0.15">
      <c r="F15" s="121"/>
      <c r="G15" s="5"/>
      <c r="L15" s="5"/>
      <c r="M15" s="17"/>
    </row>
    <row r="16" spans="1:13" ht="14.1" x14ac:dyDescent="0.15">
      <c r="F16" s="121"/>
      <c r="G16" s="5"/>
      <c r="L16" s="5"/>
      <c r="M16" s="17"/>
    </row>
    <row r="17" spans="1:16" ht="14.1" x14ac:dyDescent="0.15">
      <c r="F17" s="121"/>
      <c r="G17" s="5"/>
      <c r="L17" s="5"/>
      <c r="M17" s="17"/>
    </row>
    <row r="18" spans="1:16" ht="14.1" x14ac:dyDescent="0.15">
      <c r="F18" s="121"/>
      <c r="G18" s="5"/>
      <c r="L18" s="5"/>
      <c r="M18" s="17"/>
    </row>
    <row r="19" spans="1:16" ht="14.1" x14ac:dyDescent="0.15">
      <c r="F19" s="121"/>
      <c r="G19" s="5"/>
      <c r="L19" s="5"/>
      <c r="M19" s="17"/>
    </row>
    <row r="20" spans="1:16" ht="14.1" x14ac:dyDescent="0.15">
      <c r="F20" s="121"/>
      <c r="G20" s="5"/>
      <c r="L20" s="5"/>
      <c r="M20" s="17"/>
    </row>
    <row r="21" spans="1:16" ht="14.1" x14ac:dyDescent="0.15">
      <c r="F21" s="121"/>
      <c r="G21" s="5"/>
      <c r="L21" s="5"/>
      <c r="M21" s="17"/>
    </row>
    <row r="22" spans="1:16" ht="14.1" x14ac:dyDescent="0.15">
      <c r="F22" s="121"/>
      <c r="G22" s="5"/>
      <c r="L22" s="5"/>
      <c r="M22" s="17"/>
    </row>
    <row r="23" spans="1:16" ht="14.1" x14ac:dyDescent="0.15">
      <c r="F23" s="121"/>
      <c r="G23" s="5"/>
      <c r="L23" s="5"/>
      <c r="M23" s="17"/>
    </row>
    <row r="24" spans="1:16" ht="14.1" x14ac:dyDescent="0.15">
      <c r="F24" s="121"/>
      <c r="G24" s="5"/>
      <c r="L24" s="5"/>
      <c r="M24" s="17"/>
    </row>
    <row r="25" spans="1:16" ht="14.1" x14ac:dyDescent="0.15">
      <c r="F25" s="121"/>
      <c r="G25" s="5"/>
      <c r="L25" s="5"/>
      <c r="M25" s="17"/>
    </row>
    <row r="26" spans="1:16" ht="14.1" x14ac:dyDescent="0.15">
      <c r="F26" s="121"/>
      <c r="G26" s="5"/>
      <c r="L26" s="5"/>
      <c r="M26" s="17"/>
    </row>
    <row r="27" spans="1:16" ht="14.1" x14ac:dyDescent="0.15">
      <c r="F27" s="121"/>
      <c r="P27" s="1" t="s">
        <v>2</v>
      </c>
    </row>
    <row r="28" spans="1:16" ht="18.95" thickBot="1" x14ac:dyDescent="0.25">
      <c r="A28" s="4" t="s">
        <v>42</v>
      </c>
      <c r="C28" s="4"/>
      <c r="D28" s="15"/>
      <c r="E28" s="15"/>
      <c r="F28" s="15"/>
      <c r="G28" s="101"/>
      <c r="H28" s="4"/>
      <c r="M28" s="1"/>
      <c r="N28" s="23"/>
    </row>
    <row r="29" spans="1:16" ht="14.1" x14ac:dyDescent="0.15">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15">
      <c r="A30" s="127" t="s">
        <v>18</v>
      </c>
      <c r="B30" s="90" t="s">
        <v>8</v>
      </c>
      <c r="C30" s="90" t="s">
        <v>33</v>
      </c>
      <c r="D30" s="90" t="s">
        <v>49</v>
      </c>
      <c r="E30" s="90" t="s">
        <v>19</v>
      </c>
      <c r="F30" s="31" t="s">
        <v>16</v>
      </c>
      <c r="G30" s="32" t="s">
        <v>9</v>
      </c>
      <c r="H30" s="141" t="str">
        <f t="shared" si="1"/>
        <v>&lt;DD&gt;_x000D_Sprint Planning</v>
      </c>
      <c r="I30" s="141" t="str">
        <f t="shared" si="1"/>
        <v>&lt;DD&gt;_x000D_Sprint Planning</v>
      </c>
      <c r="J30" s="141" t="str">
        <f t="shared" si="1"/>
        <v>&lt;DD&gt;_x000D_Sprint Planning</v>
      </c>
      <c r="K30" s="141" t="str">
        <f t="shared" si="1"/>
        <v>&lt;DD&gt;_x000D_Sprint Planning</v>
      </c>
      <c r="L30" s="141" t="str">
        <f t="shared" si="1"/>
        <v>&lt;DD&gt;_x000D_Sprint Review +_x000D_Retrospective</v>
      </c>
      <c r="M30" s="33" t="s">
        <v>44</v>
      </c>
      <c r="N30" s="34" t="s">
        <v>45</v>
      </c>
      <c r="O30" s="23"/>
    </row>
    <row r="31" spans="1:16" s="88" customFormat="1" ht="14.1" x14ac:dyDescent="0.15">
      <c r="A31" s="148" t="s">
        <v>50</v>
      </c>
      <c r="B31" s="149" t="s">
        <v>46</v>
      </c>
      <c r="C31" s="149" t="s">
        <v>92</v>
      </c>
      <c r="D31" s="149" t="s">
        <v>91</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ht="14.1" x14ac:dyDescent="0.15">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ht="14.1" x14ac:dyDescent="0.15">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ht="14.1" x14ac:dyDescent="0.15">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ht="14.1" x14ac:dyDescent="0.15">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ht="14.1" x14ac:dyDescent="0.15">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ht="14.1" x14ac:dyDescent="0.15">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ht="14.1" x14ac:dyDescent="0.15">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ht="14.1" x14ac:dyDescent="0.15">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ht="14.1" x14ac:dyDescent="0.15">
      <c r="A40" s="130"/>
      <c r="B40" s="92"/>
      <c r="C40" s="92"/>
      <c r="D40" s="92"/>
      <c r="E40" s="92"/>
      <c r="F40" s="47"/>
      <c r="G40" s="103"/>
      <c r="H40" s="48"/>
      <c r="I40" s="49"/>
      <c r="J40" s="49"/>
      <c r="K40" s="49"/>
      <c r="L40" s="50"/>
      <c r="M40" s="51"/>
      <c r="N40" s="52"/>
    </row>
    <row r="41" spans="1:14" s="88" customFormat="1" ht="14.1" x14ac:dyDescent="0.15">
      <c r="A41" s="148" t="s">
        <v>50</v>
      </c>
      <c r="B41" s="149" t="s">
        <v>46</v>
      </c>
      <c r="C41" s="149" t="s">
        <v>92</v>
      </c>
      <c r="D41" s="149" t="s">
        <v>91</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ht="14.1" x14ac:dyDescent="0.15">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ht="14.1" x14ac:dyDescent="0.15">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ht="14.1" x14ac:dyDescent="0.15">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ht="14.1" x14ac:dyDescent="0.15">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ht="14.1" x14ac:dyDescent="0.15">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ht="14.1" x14ac:dyDescent="0.15">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ht="14.1" x14ac:dyDescent="0.15">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ht="14.1" x14ac:dyDescent="0.15">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ht="14.1" x14ac:dyDescent="0.15">
      <c r="A50" s="130"/>
      <c r="B50" s="92"/>
      <c r="C50" s="92"/>
      <c r="D50" s="92"/>
      <c r="E50" s="92"/>
      <c r="F50" s="47"/>
      <c r="G50" s="103"/>
      <c r="H50" s="48"/>
      <c r="I50" s="49"/>
      <c r="J50" s="49"/>
      <c r="K50" s="49"/>
      <c r="L50" s="50"/>
      <c r="M50" s="51"/>
      <c r="N50" s="52"/>
    </row>
    <row r="51" spans="1:14" s="88" customFormat="1" ht="14.1" x14ac:dyDescent="0.15">
      <c r="A51" s="148" t="s">
        <v>50</v>
      </c>
      <c r="B51" s="149" t="s">
        <v>46</v>
      </c>
      <c r="C51" s="149" t="s">
        <v>92</v>
      </c>
      <c r="D51" s="149" t="s">
        <v>91</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ht="14.1" x14ac:dyDescent="0.15">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ht="14.1" x14ac:dyDescent="0.15">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ht="14.1" x14ac:dyDescent="0.15">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ht="14.1" x14ac:dyDescent="0.15">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ht="14.1" x14ac:dyDescent="0.15">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ht="14.1" x14ac:dyDescent="0.15">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ht="14.1" x14ac:dyDescent="0.15">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ht="14.1" x14ac:dyDescent="0.15">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ht="14.1" x14ac:dyDescent="0.15">
      <c r="A60" s="130"/>
      <c r="B60" s="93"/>
      <c r="C60" s="93"/>
      <c r="D60" s="93"/>
      <c r="E60" s="93"/>
      <c r="F60" s="53"/>
      <c r="G60" s="104"/>
      <c r="H60" s="48"/>
      <c r="I60" s="49"/>
      <c r="J60" s="49"/>
      <c r="K60" s="49"/>
      <c r="L60" s="50"/>
      <c r="M60" s="54"/>
      <c r="N60" s="55"/>
    </row>
    <row r="61" spans="1:14" s="88" customFormat="1" ht="14.1" x14ac:dyDescent="0.15">
      <c r="A61" s="148" t="s">
        <v>50</v>
      </c>
      <c r="B61" s="149" t="s">
        <v>46</v>
      </c>
      <c r="C61" s="149" t="s">
        <v>92</v>
      </c>
      <c r="D61" s="149" t="s">
        <v>91</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ht="14.1" x14ac:dyDescent="0.15">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ht="14.1" x14ac:dyDescent="0.15">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ht="14.1" x14ac:dyDescent="0.15">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ht="14.1" x14ac:dyDescent="0.15">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ht="14.1" x14ac:dyDescent="0.15">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ht="14.1" x14ac:dyDescent="0.15">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ht="14.1" x14ac:dyDescent="0.15">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ht="14.1" x14ac:dyDescent="0.15">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ht="14.1" x14ac:dyDescent="0.15">
      <c r="A70" s="130"/>
      <c r="B70" s="93"/>
      <c r="C70" s="93"/>
      <c r="D70" s="93"/>
      <c r="E70" s="93"/>
      <c r="F70" s="53"/>
      <c r="G70" s="104"/>
      <c r="H70" s="48"/>
      <c r="I70" s="49"/>
      <c r="J70" s="49"/>
      <c r="K70" s="49"/>
      <c r="L70" s="50"/>
      <c r="M70" s="54"/>
      <c r="N70" s="55"/>
    </row>
    <row r="71" spans="1:15" s="88" customFormat="1" ht="14.1" x14ac:dyDescent="0.15">
      <c r="A71" s="148" t="s">
        <v>50</v>
      </c>
      <c r="B71" s="149" t="s">
        <v>46</v>
      </c>
      <c r="C71" s="149" t="s">
        <v>92</v>
      </c>
      <c r="D71" s="149" t="s">
        <v>91</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ht="14.1" x14ac:dyDescent="0.15">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ht="14.1" x14ac:dyDescent="0.15">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ht="14.1" x14ac:dyDescent="0.15">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ht="14.1" x14ac:dyDescent="0.15">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ht="14.1" x14ac:dyDescent="0.15">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ht="14.1" x14ac:dyDescent="0.15">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ht="14.1" x14ac:dyDescent="0.15">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ht="14.1" x14ac:dyDescent="0.15">
      <c r="A79" s="129"/>
      <c r="B79" s="91" t="s">
        <v>48</v>
      </c>
      <c r="C79" s="91"/>
      <c r="D79" s="91"/>
      <c r="E79" s="91"/>
      <c r="F79" s="41"/>
      <c r="G79" s="102"/>
      <c r="H79" s="42">
        <v>3</v>
      </c>
      <c r="I79" s="43">
        <f t="shared" si="13"/>
        <v>3</v>
      </c>
      <c r="J79" s="43">
        <f t="shared" si="13"/>
        <v>3</v>
      </c>
      <c r="K79" s="43">
        <f t="shared" si="12"/>
        <v>3</v>
      </c>
      <c r="L79" s="44">
        <f t="shared" si="12"/>
        <v>3</v>
      </c>
      <c r="M79" s="45"/>
      <c r="N79" s="56"/>
    </row>
    <row r="80" spans="1:15" ht="14.1" x14ac:dyDescent="0.15">
      <c r="A80" s="131"/>
      <c r="B80" s="94"/>
      <c r="C80" s="94"/>
      <c r="D80" s="94"/>
      <c r="E80" s="94"/>
      <c r="F80" s="57"/>
      <c r="G80" s="105"/>
      <c r="H80" s="58"/>
      <c r="I80" s="59"/>
      <c r="J80" s="59"/>
      <c r="K80" s="59"/>
      <c r="L80" s="60"/>
      <c r="M80" s="61"/>
      <c r="N80" s="62"/>
      <c r="O80" s="63"/>
    </row>
    <row r="81" spans="1:15" ht="14.1" x14ac:dyDescent="0.15">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4.1" x14ac:dyDescent="0.1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5546875" defaultRowHeight="14.25" x14ac:dyDescent="0.2"/>
  <cols>
    <col min="1" max="1" width="5.42578125" style="1" customWidth="1"/>
    <col min="2" max="4" width="31.28515625" style="1" customWidth="1"/>
    <col min="5" max="5" width="12.7109375" style="12" customWidth="1"/>
    <col min="6" max="6" width="10.28515625" style="12" customWidth="1"/>
    <col min="7" max="7" width="18.42578125" style="12" customWidth="1"/>
    <col min="8" max="17" width="11.140625" style="1" customWidth="1"/>
    <col min="18" max="19" width="10.85546875" style="1" customWidth="1"/>
    <col min="20" max="20" width="8.85546875" style="23"/>
    <col min="21" max="16384" width="8.85546875" style="1"/>
  </cols>
  <sheetData>
    <row r="1" spans="1:21" ht="46.5" customHeight="1" x14ac:dyDescent="0.15">
      <c r="E1" s="1"/>
    </row>
    <row r="2" spans="1:21" ht="24.95" x14ac:dyDescent="0.25">
      <c r="A2" s="10" t="s">
        <v>36</v>
      </c>
      <c r="E2" s="1"/>
      <c r="F2" s="19"/>
    </row>
    <row r="3" spans="1:21" ht="18" x14ac:dyDescent="0.2">
      <c r="A3" s="11" t="s">
        <v>37</v>
      </c>
      <c r="E3" s="2"/>
      <c r="F3" s="20"/>
      <c r="G3" s="13"/>
      <c r="H3" s="2"/>
      <c r="I3" s="2"/>
      <c r="J3" s="2"/>
      <c r="K3" s="2"/>
      <c r="L3" s="2"/>
      <c r="M3" s="2"/>
      <c r="N3" s="2"/>
      <c r="U3" s="3"/>
    </row>
    <row r="4" spans="1:21" ht="18" x14ac:dyDescent="0.2">
      <c r="A4" s="3"/>
      <c r="E4" s="3"/>
      <c r="F4" s="14"/>
      <c r="G4" s="125" t="s">
        <v>39</v>
      </c>
      <c r="K4" s="5" t="s">
        <v>55</v>
      </c>
      <c r="L4" s="137">
        <v>9</v>
      </c>
    </row>
    <row r="5" spans="1:21" ht="18" x14ac:dyDescent="0.2">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15">
      <c r="A6" s="297" t="s">
        <v>38</v>
      </c>
      <c r="B6" s="298"/>
      <c r="C6" s="298"/>
      <c r="D6" s="298"/>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ht="14.1" x14ac:dyDescent="0.15">
      <c r="E7" s="136"/>
      <c r="G7" s="1" t="s">
        <v>41</v>
      </c>
      <c r="H7" s="145">
        <v>2</v>
      </c>
      <c r="I7" s="145">
        <v>6</v>
      </c>
      <c r="J7" s="145">
        <v>6</v>
      </c>
      <c r="K7" s="145">
        <v>6</v>
      </c>
      <c r="L7" s="145">
        <v>6</v>
      </c>
      <c r="M7" s="145">
        <v>6</v>
      </c>
      <c r="N7" s="145">
        <v>6</v>
      </c>
      <c r="O7" s="145">
        <v>6</v>
      </c>
      <c r="P7" s="145">
        <v>6</v>
      </c>
      <c r="Q7" s="145">
        <v>2</v>
      </c>
      <c r="R7" s="145">
        <f>SUM(H7:Q7)</f>
        <v>52</v>
      </c>
    </row>
    <row r="8" spans="1:21" ht="14.1" x14ac:dyDescent="0.1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ht="14.1" x14ac:dyDescent="0.15">
      <c r="G9" s="1" t="s">
        <v>41</v>
      </c>
      <c r="H9" s="145">
        <v>2</v>
      </c>
      <c r="I9" s="145">
        <v>6</v>
      </c>
      <c r="J9" s="145">
        <v>6</v>
      </c>
      <c r="K9" s="145">
        <v>6</v>
      </c>
      <c r="L9" s="145">
        <v>6</v>
      </c>
      <c r="M9" s="145">
        <v>6</v>
      </c>
      <c r="N9" s="145">
        <v>6</v>
      </c>
      <c r="O9" s="145">
        <v>6</v>
      </c>
      <c r="P9" s="145">
        <v>6</v>
      </c>
      <c r="Q9" s="145">
        <v>2</v>
      </c>
      <c r="R9" s="145">
        <f>SUM(H9:Q9)</f>
        <v>52</v>
      </c>
    </row>
    <row r="10" spans="1:21" ht="14.1" x14ac:dyDescent="0.15">
      <c r="G10" s="1" t="s">
        <v>41</v>
      </c>
      <c r="H10" s="145">
        <v>2</v>
      </c>
      <c r="I10" s="145">
        <v>6</v>
      </c>
      <c r="J10" s="145">
        <v>6</v>
      </c>
      <c r="K10" s="145">
        <v>6</v>
      </c>
      <c r="L10" s="145">
        <v>6</v>
      </c>
      <c r="M10" s="145">
        <v>6</v>
      </c>
      <c r="N10" s="145">
        <v>6</v>
      </c>
      <c r="O10" s="145">
        <v>6</v>
      </c>
      <c r="P10" s="145">
        <v>6</v>
      </c>
      <c r="Q10" s="145">
        <v>2</v>
      </c>
      <c r="R10" s="145">
        <f>SUM(H10:Q10)</f>
        <v>52</v>
      </c>
    </row>
    <row r="11" spans="1:21" ht="14.1" x14ac:dyDescent="0.15">
      <c r="G11" s="1" t="s">
        <v>41</v>
      </c>
      <c r="H11" s="145">
        <v>2</v>
      </c>
      <c r="I11" s="145">
        <v>6</v>
      </c>
      <c r="J11" s="145">
        <v>6</v>
      </c>
      <c r="K11" s="145">
        <v>6</v>
      </c>
      <c r="L11" s="145">
        <v>6</v>
      </c>
      <c r="M11" s="145">
        <v>6</v>
      </c>
      <c r="N11" s="145">
        <v>6</v>
      </c>
      <c r="O11" s="145">
        <v>6</v>
      </c>
      <c r="P11" s="145">
        <v>6</v>
      </c>
      <c r="Q11" s="145">
        <v>2</v>
      </c>
      <c r="R11" s="145">
        <f>SUM(H11:Q11)</f>
        <v>52</v>
      </c>
    </row>
    <row r="12" spans="1:21" ht="14.1" x14ac:dyDescent="0.15">
      <c r="G12" s="5"/>
      <c r="H12" s="145"/>
      <c r="I12" s="145"/>
      <c r="J12" s="145"/>
      <c r="K12" s="145"/>
      <c r="L12" s="145"/>
      <c r="M12" s="145"/>
      <c r="N12" s="145"/>
      <c r="O12" s="145"/>
      <c r="P12" s="145"/>
      <c r="Q12" s="5" t="s">
        <v>52</v>
      </c>
      <c r="R12" s="145">
        <f>SUM(R7:R11)</f>
        <v>260</v>
      </c>
    </row>
    <row r="13" spans="1:21" ht="14.1" x14ac:dyDescent="0.15">
      <c r="G13" s="5"/>
      <c r="H13" s="145"/>
      <c r="I13" s="145"/>
      <c r="J13" s="145"/>
      <c r="K13" s="145"/>
      <c r="L13" s="145"/>
      <c r="M13" s="145"/>
      <c r="N13" s="145"/>
      <c r="O13" s="145"/>
      <c r="P13" s="145"/>
      <c r="Q13" s="5" t="s">
        <v>1</v>
      </c>
      <c r="R13" s="146">
        <f>R12/L4</f>
        <v>28.888888888888889</v>
      </c>
    </row>
    <row r="21" spans="1:23" ht="14.1" x14ac:dyDescent="0.15">
      <c r="I21" s="5"/>
      <c r="J21" s="5"/>
      <c r="K21" s="5"/>
      <c r="L21" s="5"/>
      <c r="M21" s="5"/>
      <c r="N21" s="5"/>
    </row>
    <row r="22" spans="1:23" ht="14.1" x14ac:dyDescent="0.15">
      <c r="I22" s="5"/>
      <c r="J22" s="5"/>
      <c r="K22" s="5"/>
      <c r="L22" s="5"/>
      <c r="M22" s="5"/>
      <c r="N22" s="5"/>
      <c r="W22" s="1" t="s">
        <v>2</v>
      </c>
    </row>
    <row r="23" spans="1:23" ht="14.1" x14ac:dyDescent="0.15">
      <c r="I23" s="5"/>
      <c r="J23" s="5"/>
      <c r="K23" s="5"/>
      <c r="L23" s="5"/>
      <c r="M23" s="5"/>
      <c r="N23" s="5"/>
    </row>
    <row r="24" spans="1:23" ht="14.1" x14ac:dyDescent="0.15">
      <c r="I24" s="5"/>
      <c r="J24" s="5"/>
      <c r="K24" s="5"/>
      <c r="L24" s="5"/>
      <c r="M24" s="5"/>
      <c r="N24" s="5"/>
    </row>
    <row r="25" spans="1:23" ht="14.1" x14ac:dyDescent="0.15">
      <c r="I25" s="5"/>
      <c r="J25" s="5"/>
      <c r="K25" s="5"/>
      <c r="L25" s="5"/>
      <c r="M25" s="5"/>
      <c r="N25" s="5"/>
    </row>
    <row r="26" spans="1:23" ht="14.1" x14ac:dyDescent="0.15">
      <c r="I26" s="5"/>
      <c r="J26" s="5"/>
      <c r="K26" s="5"/>
      <c r="L26" s="5"/>
      <c r="M26" s="5"/>
      <c r="N26" s="5"/>
    </row>
    <row r="28" spans="1:23" ht="18.95" thickBot="1" x14ac:dyDescent="0.25">
      <c r="A28" s="4" t="s">
        <v>42</v>
      </c>
      <c r="B28" s="4"/>
      <c r="C28" s="4"/>
      <c r="D28" s="4"/>
      <c r="E28" s="15"/>
      <c r="F28" s="15"/>
      <c r="G28" s="15"/>
      <c r="H28" s="4"/>
      <c r="I28" s="4"/>
      <c r="J28" s="4"/>
      <c r="K28" s="4"/>
      <c r="L28" s="4"/>
      <c r="M28" s="4"/>
      <c r="N28" s="4"/>
    </row>
    <row r="29" spans="1:23" ht="14.1" x14ac:dyDescent="0.15">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15">
      <c r="A30" s="127" t="s">
        <v>18</v>
      </c>
      <c r="B30" s="110" t="s">
        <v>8</v>
      </c>
      <c r="C30" s="90"/>
      <c r="D30" s="90"/>
      <c r="E30" s="90" t="s">
        <v>19</v>
      </c>
      <c r="F30" s="31" t="s">
        <v>16</v>
      </c>
      <c r="G30" s="32" t="s">
        <v>9</v>
      </c>
      <c r="H30" s="141" t="str">
        <f t="shared" ref="H30:Q30" si="1">H6</f>
        <v>&lt;DD&gt;_x000D_Sprint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&lt;DD&gt;_x000D_Sprint Review +_x000D_Retrospective</v>
      </c>
      <c r="R30" s="33" t="s">
        <v>44</v>
      </c>
      <c r="S30" s="34" t="s">
        <v>45</v>
      </c>
    </row>
    <row r="31" spans="1:23" s="88" customFormat="1" ht="14.1" x14ac:dyDescent="0.15">
      <c r="A31" s="148" t="s">
        <v>50</v>
      </c>
      <c r="B31" s="149" t="s">
        <v>46</v>
      </c>
      <c r="C31" s="149" t="s">
        <v>92</v>
      </c>
      <c r="D31" s="149" t="s">
        <v>91</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ht="14.1" x14ac:dyDescent="0.15">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ht="14.1" x14ac:dyDescent="0.15">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ht="14.1" x14ac:dyDescent="0.15">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ht="14.1" x14ac:dyDescent="0.15">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ht="14.1" x14ac:dyDescent="0.15">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ht="14.1" x14ac:dyDescent="0.15">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ht="14.1" x14ac:dyDescent="0.15">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ht="14.1" x14ac:dyDescent="0.15">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ht="14.1" x14ac:dyDescent="0.15">
      <c r="A40" s="158"/>
      <c r="B40" s="159"/>
      <c r="C40" s="160"/>
      <c r="D40" s="160"/>
      <c r="E40" s="160"/>
      <c r="F40" s="47"/>
      <c r="G40" s="161"/>
      <c r="H40" s="48"/>
      <c r="I40" s="49"/>
      <c r="J40" s="49"/>
      <c r="K40" s="49"/>
      <c r="L40" s="49"/>
      <c r="M40" s="49"/>
      <c r="N40" s="49"/>
      <c r="O40" s="49"/>
      <c r="P40" s="49"/>
      <c r="Q40" s="50"/>
      <c r="R40" s="51"/>
      <c r="S40" s="52"/>
    </row>
    <row r="41" spans="1:19" s="88" customFormat="1" ht="14.1" x14ac:dyDescent="0.15">
      <c r="A41" s="148" t="s">
        <v>50</v>
      </c>
      <c r="B41" s="149" t="s">
        <v>46</v>
      </c>
      <c r="C41" s="149" t="s">
        <v>92</v>
      </c>
      <c r="D41" s="149" t="s">
        <v>91</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ht="14.1" x14ac:dyDescent="0.15">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ht="14.1" x14ac:dyDescent="0.15">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ht="14.1" x14ac:dyDescent="0.15">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ht="14.1" x14ac:dyDescent="0.15">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ht="14.1" x14ac:dyDescent="0.15">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ht="14.1" x14ac:dyDescent="0.15">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ht="14.1" x14ac:dyDescent="0.15">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ht="14.1" x14ac:dyDescent="0.15">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ht="14.1" x14ac:dyDescent="0.15">
      <c r="A50" s="158"/>
      <c r="B50" s="159"/>
      <c r="C50" s="160"/>
      <c r="D50" s="160"/>
      <c r="E50" s="160"/>
      <c r="F50" s="47"/>
      <c r="G50" s="161"/>
      <c r="H50" s="48"/>
      <c r="I50" s="49"/>
      <c r="J50" s="49"/>
      <c r="K50" s="49"/>
      <c r="L50" s="49"/>
      <c r="M50" s="49"/>
      <c r="N50" s="49"/>
      <c r="O50" s="49"/>
      <c r="P50" s="49"/>
      <c r="Q50" s="50"/>
      <c r="R50" s="51"/>
      <c r="S50" s="52"/>
    </row>
    <row r="51" spans="1:19" s="88" customFormat="1" ht="14.1" x14ac:dyDescent="0.15">
      <c r="A51" s="148" t="s">
        <v>50</v>
      </c>
      <c r="B51" s="149" t="s">
        <v>46</v>
      </c>
      <c r="C51" s="149" t="s">
        <v>92</v>
      </c>
      <c r="D51" s="149" t="s">
        <v>91</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ht="14.1" x14ac:dyDescent="0.15">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ht="14.1" x14ac:dyDescent="0.15">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ht="14.1" x14ac:dyDescent="0.15">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ht="14.1" x14ac:dyDescent="0.15">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ht="14.1" x14ac:dyDescent="0.15">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ht="14.1" x14ac:dyDescent="0.15">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ht="14.1" x14ac:dyDescent="0.15">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ht="14.1" x14ac:dyDescent="0.15">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ht="14.1" x14ac:dyDescent="0.15">
      <c r="A60" s="158"/>
      <c r="B60" s="162"/>
      <c r="C60" s="163"/>
      <c r="D60" s="163"/>
      <c r="E60" s="163"/>
      <c r="F60" s="53"/>
      <c r="G60" s="164"/>
      <c r="H60" s="48"/>
      <c r="I60" s="49"/>
      <c r="J60" s="49"/>
      <c r="K60" s="49"/>
      <c r="L60" s="49"/>
      <c r="M60" s="49"/>
      <c r="N60" s="49"/>
      <c r="O60" s="49"/>
      <c r="P60" s="49"/>
      <c r="Q60" s="50"/>
      <c r="R60" s="54"/>
      <c r="S60" s="55"/>
    </row>
    <row r="61" spans="1:19" s="88" customFormat="1" ht="14.1" x14ac:dyDescent="0.15">
      <c r="A61" s="148" t="s">
        <v>50</v>
      </c>
      <c r="B61" s="149" t="s">
        <v>46</v>
      </c>
      <c r="C61" s="149" t="s">
        <v>92</v>
      </c>
      <c r="D61" s="149" t="s">
        <v>91</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ht="14.1" x14ac:dyDescent="0.15">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ht="14.1" x14ac:dyDescent="0.15">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ht="14.1" x14ac:dyDescent="0.15">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ht="14.1" x14ac:dyDescent="0.15">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ht="14.1" x14ac:dyDescent="0.15">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ht="14.1" x14ac:dyDescent="0.15">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ht="14.1" x14ac:dyDescent="0.15">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ht="14.1" x14ac:dyDescent="0.15">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ht="14.1" x14ac:dyDescent="0.15">
      <c r="A70" s="158"/>
      <c r="B70" s="162"/>
      <c r="C70" s="163"/>
      <c r="D70" s="163"/>
      <c r="E70" s="163"/>
      <c r="F70" s="53"/>
      <c r="G70" s="164"/>
      <c r="H70" s="48"/>
      <c r="I70" s="49"/>
      <c r="J70" s="49"/>
      <c r="K70" s="49"/>
      <c r="L70" s="49"/>
      <c r="M70" s="49"/>
      <c r="N70" s="49"/>
      <c r="O70" s="49"/>
      <c r="P70" s="49"/>
      <c r="Q70" s="50"/>
      <c r="R70" s="54"/>
      <c r="S70" s="55"/>
    </row>
    <row r="71" spans="1:20" s="88" customFormat="1" ht="14.1" x14ac:dyDescent="0.15">
      <c r="A71" s="148" t="s">
        <v>50</v>
      </c>
      <c r="B71" s="149" t="s">
        <v>46</v>
      </c>
      <c r="C71" s="149" t="s">
        <v>92</v>
      </c>
      <c r="D71" s="149" t="s">
        <v>91</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ht="14.1" x14ac:dyDescent="0.15">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ht="14.1" x14ac:dyDescent="0.15">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ht="14.1" x14ac:dyDescent="0.15">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ht="14.1" x14ac:dyDescent="0.15">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ht="14.1" x14ac:dyDescent="0.15">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ht="14.1" x14ac:dyDescent="0.15">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ht="14.1" x14ac:dyDescent="0.15">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ht="14.1" x14ac:dyDescent="0.15">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ht="14.1" x14ac:dyDescent="0.15">
      <c r="A80" s="131"/>
      <c r="B80" s="112"/>
      <c r="C80" s="94"/>
      <c r="D80" s="94"/>
      <c r="E80" s="94"/>
      <c r="F80" s="57"/>
      <c r="G80" s="113"/>
      <c r="H80" s="58"/>
      <c r="I80" s="59"/>
      <c r="J80" s="59"/>
      <c r="K80" s="59"/>
      <c r="L80" s="59"/>
      <c r="M80" s="59"/>
      <c r="N80" s="59"/>
      <c r="O80" s="59"/>
      <c r="P80" s="59"/>
      <c r="Q80" s="60"/>
      <c r="R80" s="61"/>
      <c r="S80" s="62"/>
      <c r="T80" s="63"/>
    </row>
    <row r="81" spans="1:19" ht="14.1" x14ac:dyDescent="0.15">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4.1" x14ac:dyDescent="0.1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
  <sheetViews>
    <sheetView workbookViewId="0">
      <selection activeCell="N11" sqref="N11"/>
    </sheetView>
  </sheetViews>
  <sheetFormatPr baseColWidth="10" defaultColWidth="8.85546875" defaultRowHeight="15" x14ac:dyDescent="0.25"/>
  <sheetData>
    <row r="1" ht="48"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Win10</cp:lastModifiedBy>
  <cp:lastPrinted>2011-09-28T22:28:35Z</cp:lastPrinted>
  <dcterms:created xsi:type="dcterms:W3CDTF">2008-12-01T17:23:02Z</dcterms:created>
  <dcterms:modified xsi:type="dcterms:W3CDTF">2018-12-02T22:54:02Z</dcterms:modified>
</cp:coreProperties>
</file>