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98271f478cd9e75c/Миша Абрамов/"/>
    </mc:Choice>
  </mc:AlternateContent>
  <xr:revisionPtr revIDLastSave="1" documentId="11_F25DC773A252ABDACC10480851D958845ADE58F2" xr6:coauthVersionLast="46" xr6:coauthVersionMax="46" xr10:uidLastSave="{F1FB4901-20B5-4E5F-84E7-001A447F0828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6" i="1" l="1"/>
  <c r="D51" i="1"/>
  <c r="D50" i="1"/>
  <c r="D49" i="1"/>
  <c r="D47" i="1"/>
  <c r="D46" i="1"/>
  <c r="D48" i="1" s="1"/>
  <c r="D45" i="1"/>
  <c r="C41" i="1"/>
  <c r="I29" i="1"/>
  <c r="I30" i="1" s="1"/>
  <c r="H30" i="1"/>
  <c r="H21" i="1"/>
  <c r="I21" i="1" s="1"/>
  <c r="H22" i="1"/>
  <c r="I22" i="1" s="1"/>
  <c r="H23" i="1"/>
  <c r="I23" i="1" s="1"/>
  <c r="H24" i="1"/>
  <c r="I24" i="1"/>
  <c r="H25" i="1"/>
  <c r="I25" i="1"/>
  <c r="H26" i="1"/>
  <c r="I26" i="1"/>
  <c r="H27" i="1"/>
  <c r="I27" i="1" s="1"/>
  <c r="H28" i="1"/>
  <c r="I28" i="1" s="1"/>
  <c r="H29" i="1"/>
  <c r="I20" i="1"/>
  <c r="H20" i="1"/>
  <c r="C30" i="1"/>
  <c r="C33" i="1" a="1"/>
  <c r="C33" i="1" s="1"/>
  <c r="D33" i="1" l="1"/>
  <c r="F35" i="1"/>
  <c r="E35" i="1"/>
  <c r="D35" i="1"/>
  <c r="C35" i="1"/>
  <c r="F37" i="1"/>
  <c r="F34" i="1"/>
  <c r="E37" i="1"/>
  <c r="E34" i="1"/>
  <c r="D37" i="1"/>
  <c r="D34" i="1"/>
  <c r="C37" i="1"/>
  <c r="C34" i="1"/>
  <c r="F36" i="1"/>
  <c r="F33" i="1"/>
  <c r="E36" i="1"/>
  <c r="E33" i="1"/>
  <c r="D36" i="1"/>
  <c r="C36" i="1"/>
  <c r="G22" i="1" l="1"/>
  <c r="G24" i="1"/>
  <c r="G25" i="1"/>
  <c r="G27" i="1"/>
  <c r="G28" i="1"/>
  <c r="G20" i="1"/>
  <c r="G21" i="1"/>
  <c r="G26" i="1"/>
  <c r="G29" i="1"/>
  <c r="G23" i="1"/>
  <c r="G30" i="1" l="1"/>
</calcChain>
</file>

<file path=xl/sharedStrings.xml><?xml version="1.0" encoding="utf-8"?>
<sst xmlns="http://schemas.openxmlformats.org/spreadsheetml/2006/main" count="69" uniqueCount="53">
  <si>
    <t>Менеджер</t>
  </si>
  <si>
    <t>Доход, млн. руб.</t>
  </si>
  <si>
    <t>Стаж, лет</t>
  </si>
  <si>
    <t>Образование</t>
  </si>
  <si>
    <t>Пол</t>
  </si>
  <si>
    <t>Иванова</t>
  </si>
  <si>
    <t>Петров</t>
  </si>
  <si>
    <t>Кузнецов</t>
  </si>
  <si>
    <t>Светлова</t>
  </si>
  <si>
    <t>Сидоренко</t>
  </si>
  <si>
    <t>Калинин</t>
  </si>
  <si>
    <t>Крымова</t>
  </si>
  <si>
    <t>Жуков</t>
  </si>
  <si>
    <t>Баранова</t>
  </si>
  <si>
    <t>Семенов</t>
  </si>
  <si>
    <t>высшее</t>
  </si>
  <si>
    <t>среднее</t>
  </si>
  <si>
    <t>женский</t>
  </si>
  <si>
    <t>мужской</t>
  </si>
  <si>
    <t>Y - доход, млн. руб.</t>
  </si>
  <si>
    <t>X1 - стаж, лет</t>
  </si>
  <si>
    <t>X2 - образование (0 - среднее, 1 - высшее)</t>
  </si>
  <si>
    <t>X3 - пол (0 - мужской, 1 - женский)</t>
  </si>
  <si>
    <t>1)</t>
  </si>
  <si>
    <t>Y</t>
  </si>
  <si>
    <t>X1</t>
  </si>
  <si>
    <t>X2</t>
  </si>
  <si>
    <t>X3</t>
  </si>
  <si>
    <t>y = 36,57 + 26,17x1 + 61,56x2 - 8,99x3</t>
  </si>
  <si>
    <t>Средняя ошибка аппроксимации, %</t>
  </si>
  <si>
    <t>Y(x)</t>
  </si>
  <si>
    <t>Y-Y(x)</t>
  </si>
  <si>
    <t>Ai</t>
  </si>
  <si>
    <t>Сумма</t>
  </si>
  <si>
    <t>n</t>
  </si>
  <si>
    <t>Вывод: модель не является точной, т.к. средняя ошибка аппроксимации больше 10%</t>
  </si>
  <si>
    <t>2)</t>
  </si>
  <si>
    <t>b2</t>
  </si>
  <si>
    <t>Sb2</t>
  </si>
  <si>
    <t>tb2</t>
  </si>
  <si>
    <t>t  крит</t>
  </si>
  <si>
    <t>tb2 &lt; t крит -&gt; разница дохода у менеджеров с высшим и средним образованием статистически не подтверждается</t>
  </si>
  <si>
    <t>b3</t>
  </si>
  <si>
    <t>Sb3</t>
  </si>
  <si>
    <t>tb3</t>
  </si>
  <si>
    <t>|tb3| &lt; t крит -&gt; различие в доходах у мужчин и женщин статистически не подтверждается</t>
  </si>
  <si>
    <t>3)</t>
  </si>
  <si>
    <t>X1 пр</t>
  </si>
  <si>
    <t>X2 пр</t>
  </si>
  <si>
    <t>X3 пр</t>
  </si>
  <si>
    <t>Y пр</t>
  </si>
  <si>
    <t>Доход мужчины менеджера с всшим образованием и стажем 7 лет составит около 281,34 млн. руб.</t>
  </si>
  <si>
    <t>Размер доверительного интервала зависит от количества наблюдений, отклонения прогнозных значений от средних, а также от стандартной ошибки модели, доверительной вероятности и числа наблюдений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</si>
</sst>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7"/>
  <sheetViews>
    <sheetView tabSelected="1" zoomScale="70" zoomScaleNormal="70" workbookViewId="0">
      <selection activeCell="L27" sqref="L27"/>
    </sheetView>
  </sheetViews>
  <sheetFormatPr defaultRowHeight="15.75" x14ac:dyDescent="0.25"/>
  <cols>
    <col min="1" max="1" width="9.140625" style="1"/>
    <col min="2" max="2" width="38.140625" style="1" customWidth="1"/>
    <col min="3" max="3" width="17.140625" style="1" customWidth="1"/>
    <col min="4" max="4" width="13.5703125" style="1" customWidth="1"/>
    <col min="5" max="5" width="14.28515625" style="1" customWidth="1"/>
    <col min="6" max="6" width="12.42578125" style="1" customWidth="1"/>
    <col min="7" max="16384" width="9.140625" style="1"/>
  </cols>
  <sheetData>
    <row r="2" spans="2: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5">
      <c r="B3" s="2" t="s">
        <v>5</v>
      </c>
      <c r="C3" s="2">
        <v>286</v>
      </c>
      <c r="D3" s="2">
        <v>7</v>
      </c>
      <c r="E3" s="2" t="s">
        <v>15</v>
      </c>
      <c r="F3" s="2" t="s">
        <v>17</v>
      </c>
    </row>
    <row r="4" spans="2:6" x14ac:dyDescent="0.25">
      <c r="B4" s="2" t="s">
        <v>6</v>
      </c>
      <c r="C4" s="2">
        <v>143</v>
      </c>
      <c r="D4" s="2">
        <v>6</v>
      </c>
      <c r="E4" s="2" t="s">
        <v>15</v>
      </c>
      <c r="F4" s="2" t="s">
        <v>18</v>
      </c>
    </row>
    <row r="5" spans="2:6" x14ac:dyDescent="0.25">
      <c r="B5" s="2" t="s">
        <v>7</v>
      </c>
      <c r="C5" s="2">
        <v>187</v>
      </c>
      <c r="D5" s="2">
        <v>2</v>
      </c>
      <c r="E5" s="2" t="s">
        <v>15</v>
      </c>
      <c r="F5" s="2" t="s">
        <v>18</v>
      </c>
    </row>
    <row r="6" spans="2:6" x14ac:dyDescent="0.25">
      <c r="B6" s="2" t="s">
        <v>8</v>
      </c>
      <c r="C6" s="2">
        <v>110</v>
      </c>
      <c r="D6" s="2">
        <v>4</v>
      </c>
      <c r="E6" s="2" t="s">
        <v>16</v>
      </c>
      <c r="F6" s="2" t="s">
        <v>17</v>
      </c>
    </row>
    <row r="7" spans="2:6" x14ac:dyDescent="0.25">
      <c r="B7" s="2" t="s">
        <v>9</v>
      </c>
      <c r="C7" s="2">
        <v>283</v>
      </c>
      <c r="D7" s="2">
        <v>7</v>
      </c>
      <c r="E7" s="2" t="s">
        <v>16</v>
      </c>
      <c r="F7" s="2" t="s">
        <v>17</v>
      </c>
    </row>
    <row r="8" spans="2:6" x14ac:dyDescent="0.25">
      <c r="B8" s="2" t="s">
        <v>10</v>
      </c>
      <c r="C8" s="2">
        <v>352</v>
      </c>
      <c r="D8" s="2">
        <v>8</v>
      </c>
      <c r="E8" s="2" t="s">
        <v>15</v>
      </c>
      <c r="F8" s="2" t="s">
        <v>18</v>
      </c>
    </row>
    <row r="9" spans="2:6" x14ac:dyDescent="0.25">
      <c r="B9" s="2" t="s">
        <v>11</v>
      </c>
      <c r="C9" s="2">
        <v>154</v>
      </c>
      <c r="D9" s="2">
        <v>3</v>
      </c>
      <c r="E9" s="2" t="s">
        <v>15</v>
      </c>
      <c r="F9" s="2" t="s">
        <v>17</v>
      </c>
    </row>
    <row r="10" spans="2:6" x14ac:dyDescent="0.25">
      <c r="B10" s="2" t="s">
        <v>12</v>
      </c>
      <c r="C10" s="2">
        <v>358</v>
      </c>
      <c r="D10" s="2">
        <v>7</v>
      </c>
      <c r="E10" s="2" t="s">
        <v>15</v>
      </c>
      <c r="F10" s="2" t="s">
        <v>18</v>
      </c>
    </row>
    <row r="11" spans="2:6" x14ac:dyDescent="0.25">
      <c r="B11" s="2" t="s">
        <v>13</v>
      </c>
      <c r="C11" s="2">
        <v>187</v>
      </c>
      <c r="D11" s="2">
        <v>8</v>
      </c>
      <c r="E11" s="2" t="s">
        <v>16</v>
      </c>
      <c r="F11" s="2" t="s">
        <v>17</v>
      </c>
    </row>
    <row r="12" spans="2:6" x14ac:dyDescent="0.25">
      <c r="B12" s="2" t="s">
        <v>14</v>
      </c>
      <c r="C12" s="2">
        <v>262</v>
      </c>
      <c r="D12" s="2">
        <v>8</v>
      </c>
      <c r="E12" s="2" t="s">
        <v>15</v>
      </c>
      <c r="F12" s="2" t="s">
        <v>18</v>
      </c>
    </row>
    <row r="14" spans="2:6" x14ac:dyDescent="0.25">
      <c r="B14" s="3" t="s">
        <v>19</v>
      </c>
    </row>
    <row r="15" spans="2:6" x14ac:dyDescent="0.25">
      <c r="B15" s="3" t="s">
        <v>20</v>
      </c>
    </row>
    <row r="16" spans="2:6" x14ac:dyDescent="0.25">
      <c r="B16" s="3" t="s">
        <v>21</v>
      </c>
    </row>
    <row r="17" spans="2:9" x14ac:dyDescent="0.25">
      <c r="B17" s="3" t="s">
        <v>22</v>
      </c>
    </row>
    <row r="19" spans="2:9" x14ac:dyDescent="0.25">
      <c r="B19" s="2" t="s">
        <v>34</v>
      </c>
      <c r="C19" s="2" t="s">
        <v>24</v>
      </c>
      <c r="D19" s="2" t="s">
        <v>25</v>
      </c>
      <c r="E19" s="2" t="s">
        <v>26</v>
      </c>
      <c r="F19" s="2" t="s">
        <v>27</v>
      </c>
      <c r="G19" s="2" t="s">
        <v>30</v>
      </c>
      <c r="H19" s="2" t="s">
        <v>31</v>
      </c>
      <c r="I19" s="2" t="s">
        <v>32</v>
      </c>
    </row>
    <row r="20" spans="2:9" x14ac:dyDescent="0.25">
      <c r="B20" s="2">
        <v>1</v>
      </c>
      <c r="C20" s="2">
        <v>286</v>
      </c>
      <c r="D20" s="2">
        <v>7</v>
      </c>
      <c r="E20" s="2">
        <v>1</v>
      </c>
      <c r="F20" s="2">
        <v>1</v>
      </c>
      <c r="G20" s="6">
        <f>$F$33+$E$33*D20+$D$33*E20+$C$33*F20</f>
        <v>272.3440514469454</v>
      </c>
      <c r="H20" s="6">
        <f>C20-G20</f>
        <v>13.6559485530546</v>
      </c>
      <c r="I20" s="6">
        <f>ABS(H20/C20)*100</f>
        <v>4.7748071863827271</v>
      </c>
    </row>
    <row r="21" spans="2:9" x14ac:dyDescent="0.25">
      <c r="B21" s="2">
        <v>2</v>
      </c>
      <c r="C21" s="2">
        <v>143</v>
      </c>
      <c r="D21" s="2">
        <v>6</v>
      </c>
      <c r="E21" s="2">
        <v>1</v>
      </c>
      <c r="F21" s="2">
        <v>0</v>
      </c>
      <c r="G21" s="6">
        <f t="shared" ref="G21:G29" si="0">$F$33+$E$33*D21+$D$33*E21+$C$33*F21</f>
        <v>255.16559485530541</v>
      </c>
      <c r="H21" s="6">
        <f t="shared" ref="H21:H29" si="1">C21-G21</f>
        <v>-112.16559485530541</v>
      </c>
      <c r="I21" s="6">
        <f t="shared" ref="I21:I29" si="2">ABS(H21/C21)*100</f>
        <v>78.437478919794003</v>
      </c>
    </row>
    <row r="22" spans="2:9" x14ac:dyDescent="0.25">
      <c r="B22" s="2">
        <v>3</v>
      </c>
      <c r="C22" s="2">
        <v>187</v>
      </c>
      <c r="D22" s="2">
        <v>2</v>
      </c>
      <c r="E22" s="2">
        <v>1</v>
      </c>
      <c r="F22" s="2">
        <v>0</v>
      </c>
      <c r="G22" s="6">
        <f t="shared" si="0"/>
        <v>150.4774919614147</v>
      </c>
      <c r="H22" s="6">
        <f t="shared" si="1"/>
        <v>36.5225080385853</v>
      </c>
      <c r="I22" s="6">
        <f t="shared" si="2"/>
        <v>19.530752961810322</v>
      </c>
    </row>
    <row r="23" spans="2:9" x14ac:dyDescent="0.25">
      <c r="B23" s="2">
        <v>4</v>
      </c>
      <c r="C23" s="2">
        <v>110</v>
      </c>
      <c r="D23" s="2">
        <v>4</v>
      </c>
      <c r="E23" s="2">
        <v>0</v>
      </c>
      <c r="F23" s="2">
        <v>1</v>
      </c>
      <c r="G23" s="6">
        <f t="shared" si="0"/>
        <v>132.26527331189706</v>
      </c>
      <c r="H23" s="6">
        <f t="shared" si="1"/>
        <v>-22.265273311897062</v>
      </c>
      <c r="I23" s="6">
        <f t="shared" si="2"/>
        <v>20.241157556270057</v>
      </c>
    </row>
    <row r="24" spans="2:9" x14ac:dyDescent="0.25">
      <c r="B24" s="2">
        <v>5</v>
      </c>
      <c r="C24" s="2">
        <v>283</v>
      </c>
      <c r="D24" s="2">
        <v>7</v>
      </c>
      <c r="E24" s="2">
        <v>0</v>
      </c>
      <c r="F24" s="2">
        <v>1</v>
      </c>
      <c r="G24" s="6">
        <f t="shared" si="0"/>
        <v>210.7813504823151</v>
      </c>
      <c r="H24" s="6">
        <f t="shared" si="1"/>
        <v>72.218649517684895</v>
      </c>
      <c r="I24" s="6">
        <f t="shared" si="2"/>
        <v>25.518957426743778</v>
      </c>
    </row>
    <row r="25" spans="2:9" x14ac:dyDescent="0.25">
      <c r="B25" s="2">
        <v>6</v>
      </c>
      <c r="C25" s="2">
        <v>352</v>
      </c>
      <c r="D25" s="2">
        <v>8</v>
      </c>
      <c r="E25" s="2">
        <v>1</v>
      </c>
      <c r="F25" s="2">
        <v>0</v>
      </c>
      <c r="G25" s="6">
        <f t="shared" si="0"/>
        <v>307.50964630225076</v>
      </c>
      <c r="H25" s="6">
        <f t="shared" si="1"/>
        <v>44.490353697749242</v>
      </c>
      <c r="I25" s="6">
        <f t="shared" si="2"/>
        <v>12.639305027769671</v>
      </c>
    </row>
    <row r="26" spans="2:9" x14ac:dyDescent="0.25">
      <c r="B26" s="2">
        <v>7</v>
      </c>
      <c r="C26" s="2">
        <v>154</v>
      </c>
      <c r="D26" s="2">
        <v>3</v>
      </c>
      <c r="E26" s="2">
        <v>1</v>
      </c>
      <c r="F26" s="2">
        <v>1</v>
      </c>
      <c r="G26" s="6">
        <f t="shared" si="0"/>
        <v>167.65594855305463</v>
      </c>
      <c r="H26" s="6">
        <f t="shared" si="1"/>
        <v>-13.655948553054628</v>
      </c>
      <c r="I26" s="6">
        <f t="shared" si="2"/>
        <v>8.8674990604250841</v>
      </c>
    </row>
    <row r="27" spans="2:9" x14ac:dyDescent="0.25">
      <c r="B27" s="2">
        <v>8</v>
      </c>
      <c r="C27" s="2">
        <v>358</v>
      </c>
      <c r="D27" s="2">
        <v>7</v>
      </c>
      <c r="E27" s="2">
        <v>1</v>
      </c>
      <c r="F27" s="2">
        <v>0</v>
      </c>
      <c r="G27" s="6">
        <f t="shared" si="0"/>
        <v>281.33762057877811</v>
      </c>
      <c r="H27" s="6">
        <f t="shared" si="1"/>
        <v>76.662379421221885</v>
      </c>
      <c r="I27" s="6">
        <f t="shared" si="2"/>
        <v>21.414072464028461</v>
      </c>
    </row>
    <row r="28" spans="2:9" x14ac:dyDescent="0.25">
      <c r="B28" s="2">
        <v>9</v>
      </c>
      <c r="C28" s="2">
        <v>187</v>
      </c>
      <c r="D28" s="2">
        <v>8</v>
      </c>
      <c r="E28" s="2">
        <v>0</v>
      </c>
      <c r="F28" s="2">
        <v>1</v>
      </c>
      <c r="G28" s="6">
        <f t="shared" si="0"/>
        <v>236.95337620578778</v>
      </c>
      <c r="H28" s="6">
        <f t="shared" si="1"/>
        <v>-49.953376205787777</v>
      </c>
      <c r="I28" s="6">
        <f t="shared" si="2"/>
        <v>26.713035404164586</v>
      </c>
    </row>
    <row r="29" spans="2:9" x14ac:dyDescent="0.25">
      <c r="B29" s="2">
        <v>10</v>
      </c>
      <c r="C29" s="2">
        <v>262</v>
      </c>
      <c r="D29" s="2">
        <v>8</v>
      </c>
      <c r="E29" s="2">
        <v>1</v>
      </c>
      <c r="F29" s="2">
        <v>0</v>
      </c>
      <c r="G29" s="6">
        <f t="shared" si="0"/>
        <v>307.50964630225076</v>
      </c>
      <c r="H29" s="6">
        <f t="shared" si="1"/>
        <v>-45.509646302250758</v>
      </c>
      <c r="I29" s="6">
        <f>ABS(H29/C29)*100</f>
        <v>17.370094008492657</v>
      </c>
    </row>
    <row r="30" spans="2:9" x14ac:dyDescent="0.25">
      <c r="B30" s="2" t="s">
        <v>33</v>
      </c>
      <c r="C30" s="2">
        <f>SUM(C20:C29)</f>
        <v>2322</v>
      </c>
      <c r="D30" s="2"/>
      <c r="E30" s="2"/>
      <c r="F30" s="2"/>
      <c r="G30" s="2">
        <f>SUM(G20:G29)</f>
        <v>2322</v>
      </c>
      <c r="H30" s="2">
        <f t="shared" ref="H30:I30" si="3">SUM(H20:H29)</f>
        <v>2.8421709430404007E-13</v>
      </c>
      <c r="I30" s="2">
        <f t="shared" si="3"/>
        <v>235.50716001588134</v>
      </c>
    </row>
    <row r="31" spans="2:9" x14ac:dyDescent="0.25">
      <c r="G31" s="7"/>
    </row>
    <row r="32" spans="2:9" x14ac:dyDescent="0.25">
      <c r="G32" s="7"/>
    </row>
    <row r="33" spans="2:6" x14ac:dyDescent="0.25">
      <c r="B33" s="1" t="s">
        <v>23</v>
      </c>
      <c r="C33" s="4">
        <f t="array" ref="C33:F37">LINEST(C20:C29,D20:F29,1,1)</f>
        <v>-8.9935691318327304</v>
      </c>
      <c r="D33" s="4">
        <v>61.562700964630253</v>
      </c>
      <c r="E33" s="4">
        <v>26.172025723472679</v>
      </c>
      <c r="F33" s="4">
        <v>36.570739549839089</v>
      </c>
    </row>
    <row r="34" spans="2:6" x14ac:dyDescent="0.25">
      <c r="C34" s="4">
        <v>63.009899599629108</v>
      </c>
      <c r="D34" s="4">
        <v>68.809585023215277</v>
      </c>
      <c r="E34" s="4">
        <v>11.415536239881524</v>
      </c>
      <c r="F34" s="4">
        <v>113.92682290552661</v>
      </c>
    </row>
    <row r="35" spans="2:6" x14ac:dyDescent="0.25">
      <c r="C35" s="4">
        <v>0.53437462948087877</v>
      </c>
      <c r="D35" s="4">
        <v>73.509908118837103</v>
      </c>
      <c r="E35" s="4" t="e">
        <v>#N/A</v>
      </c>
      <c r="F35" s="4" t="e">
        <v>#N/A</v>
      </c>
    </row>
    <row r="36" spans="2:6" x14ac:dyDescent="0.25">
      <c r="C36" s="4">
        <v>2.2952985954571576</v>
      </c>
      <c r="D36" s="4">
        <v>6</v>
      </c>
      <c r="E36" s="4" t="e">
        <v>#N/A</v>
      </c>
      <c r="F36" s="4" t="e">
        <v>#N/A</v>
      </c>
    </row>
    <row r="37" spans="2:6" x14ac:dyDescent="0.25">
      <c r="C37" s="4">
        <v>37209.360450160748</v>
      </c>
      <c r="D37" s="4">
        <v>32422.239549839232</v>
      </c>
      <c r="E37" s="4" t="e">
        <v>#N/A</v>
      </c>
      <c r="F37" s="4" t="e">
        <v>#N/A</v>
      </c>
    </row>
    <row r="39" spans="2:6" x14ac:dyDescent="0.25">
      <c r="C39" s="5" t="s">
        <v>28</v>
      </c>
      <c r="D39" s="5"/>
      <c r="E39" s="5"/>
      <c r="F39" s="5"/>
    </row>
    <row r="41" spans="2:6" x14ac:dyDescent="0.25">
      <c r="B41" s="1" t="s">
        <v>29</v>
      </c>
      <c r="C41" s="7">
        <f>I30/10</f>
        <v>23.550716001588135</v>
      </c>
    </row>
    <row r="43" spans="2:6" x14ac:dyDescent="0.25">
      <c r="B43" s="3" t="s">
        <v>35</v>
      </c>
    </row>
    <row r="45" spans="2:6" x14ac:dyDescent="0.25">
      <c r="B45" s="1" t="s">
        <v>36</v>
      </c>
      <c r="C45" s="1" t="s">
        <v>40</v>
      </c>
      <c r="D45" s="4">
        <f>_xlfn.T.INV.2T(0.05,D36)</f>
        <v>2.4469118511449697</v>
      </c>
    </row>
    <row r="46" spans="2:6" x14ac:dyDescent="0.25">
      <c r="C46" s="1" t="s">
        <v>37</v>
      </c>
      <c r="D46" s="4">
        <f>D33</f>
        <v>61.562700964630253</v>
      </c>
    </row>
    <row r="47" spans="2:6" x14ac:dyDescent="0.25">
      <c r="C47" s="1" t="s">
        <v>38</v>
      </c>
      <c r="D47" s="4">
        <f>D34</f>
        <v>68.809585023215277</v>
      </c>
    </row>
    <row r="48" spans="2:6" x14ac:dyDescent="0.25">
      <c r="C48" s="1" t="s">
        <v>39</v>
      </c>
      <c r="D48" s="4">
        <f>D46/D47</f>
        <v>0.89468205547032376</v>
      </c>
      <c r="E48" s="3" t="s">
        <v>41</v>
      </c>
    </row>
    <row r="49" spans="2:5" x14ac:dyDescent="0.25">
      <c r="C49" s="1" t="s">
        <v>42</v>
      </c>
      <c r="D49" s="4">
        <f>C33</f>
        <v>-8.9935691318327304</v>
      </c>
    </row>
    <row r="50" spans="2:5" x14ac:dyDescent="0.25">
      <c r="C50" s="1" t="s">
        <v>43</v>
      </c>
      <c r="D50" s="4">
        <f>C34</f>
        <v>63.009899599629108</v>
      </c>
    </row>
    <row r="51" spans="2:5" x14ac:dyDescent="0.25">
      <c r="C51" s="1" t="s">
        <v>44</v>
      </c>
      <c r="D51" s="4">
        <f>D49/D50</f>
        <v>-0.14273263707732792</v>
      </c>
      <c r="E51" s="3" t="s">
        <v>45</v>
      </c>
    </row>
    <row r="53" spans="2:5" x14ac:dyDescent="0.25">
      <c r="B53" s="1" t="s">
        <v>46</v>
      </c>
      <c r="C53" s="1" t="s">
        <v>47</v>
      </c>
      <c r="D53" s="1">
        <v>7</v>
      </c>
    </row>
    <row r="54" spans="2:5" x14ac:dyDescent="0.25">
      <c r="C54" s="1" t="s">
        <v>48</v>
      </c>
      <c r="D54" s="1">
        <v>1</v>
      </c>
    </row>
    <row r="55" spans="2:5" x14ac:dyDescent="0.25">
      <c r="C55" s="1" t="s">
        <v>49</v>
      </c>
      <c r="D55" s="1">
        <v>0</v>
      </c>
    </row>
    <row r="56" spans="2:5" x14ac:dyDescent="0.25">
      <c r="C56" s="1" t="s">
        <v>50</v>
      </c>
      <c r="D56" s="4">
        <f>F33+E33*D53+D33*D54+C33*D55</f>
        <v>281.33762057877811</v>
      </c>
      <c r="E56" s="3" t="s">
        <v>51</v>
      </c>
    </row>
    <row r="57" spans="2:5" x14ac:dyDescent="0.25">
      <c r="B57" s="3" t="s">
        <v>52</v>
      </c>
    </row>
  </sheetData>
  <mergeCells count="1">
    <mergeCell ref="C39:F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2023-09-25T17:02:39Z</dcterms:modified>
</cp:coreProperties>
</file>