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ean\Desktop\LimnoData\"/>
    </mc:Choice>
  </mc:AlternateContent>
  <bookViews>
    <workbookView xWindow="0" yWindow="0" windowWidth="23040" windowHeight="9195" activeTab="2" xr2:uid="{00000000-000D-0000-FFFF-FFFF00000000}"/>
  </bookViews>
  <sheets>
    <sheet name="Sheet5" sheetId="6" r:id="rId1"/>
    <sheet name="Data" sheetId="1" r:id="rId2"/>
    <sheet name="Hab.Sum." sheetId="7" r:id="rId3"/>
  </sheet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<sst xmlns="http://schemas.openxmlformats.org/spreadsheetml/2006/main" count="318" uniqueCount="108">
  <si>
    <t>Cond   µ/cm</t>
  </si>
  <si>
    <t>% DO</t>
  </si>
  <si>
    <t>Turb (NTU)</t>
  </si>
  <si>
    <t>Temp (c)</t>
  </si>
  <si>
    <t>pH</t>
  </si>
  <si>
    <t>Right Bank Depth (m)</t>
  </si>
  <si>
    <t>Right Bank Height (m)</t>
  </si>
  <si>
    <t>Mid-Depth (m)</t>
  </si>
  <si>
    <t>Left Bank Depth (m)</t>
  </si>
  <si>
    <t>Left Bank Height (m)</t>
  </si>
  <si>
    <t>Width (m)</t>
  </si>
  <si>
    <t>Canopy Density (L)</t>
  </si>
  <si>
    <t>Canopy Density (M)</t>
  </si>
  <si>
    <t>Canopy Density (R)</t>
  </si>
  <si>
    <t>% silt</t>
  </si>
  <si>
    <t>% sand</t>
  </si>
  <si>
    <t>% gravel</t>
  </si>
  <si>
    <t>% cobble</t>
  </si>
  <si>
    <t>% boulder</t>
  </si>
  <si>
    <t>% bedrock</t>
  </si>
  <si>
    <t>SITE</t>
  </si>
  <si>
    <t>FullName</t>
  </si>
  <si>
    <t>Date</t>
  </si>
  <si>
    <t>Lon</t>
  </si>
  <si>
    <t>Lat</t>
  </si>
  <si>
    <t>Meter</t>
  </si>
  <si>
    <t>AR</t>
  </si>
  <si>
    <t>USGS Gauge</t>
  </si>
  <si>
    <t>Aransas River nr Skidmore, TX</t>
  </si>
  <si>
    <t>28°16'56"</t>
  </si>
  <si>
    <t>97°37'14"</t>
  </si>
  <si>
    <t>Datum</t>
  </si>
  <si>
    <t>NAD27</t>
  </si>
  <si>
    <r>
      <t> </t>
    </r>
    <r>
      <rPr>
        <sz val="12"/>
        <color theme="1"/>
        <rFont val="Arial"/>
        <family val="2"/>
      </rPr>
      <t>08189700</t>
    </r>
  </si>
  <si>
    <t>OC</t>
  </si>
  <si>
    <t>notes</t>
  </si>
  <si>
    <t>Oso Ck at Corpus Christi, TX</t>
  </si>
  <si>
    <t>27°42'40"</t>
  </si>
  <si>
    <t>97°30'06"</t>
  </si>
  <si>
    <t>Placedo Ck nr Placedo, TX</t>
  </si>
  <si>
    <t>28°43'30"</t>
  </si>
  <si>
    <t>96°46'07"</t>
  </si>
  <si>
    <t>GC</t>
  </si>
  <si>
    <t>Garcitas Ck nr Inez, TX</t>
  </si>
  <si>
    <t>28°53'28"</t>
  </si>
  <si>
    <t>96°49'08"</t>
  </si>
  <si>
    <t>MR</t>
  </si>
  <si>
    <t>Mission Rv at Refugio, TX</t>
  </si>
  <si>
    <t>28°17'30"</t>
  </si>
  <si>
    <t>97°16'44"</t>
  </si>
  <si>
    <t>SFC</t>
  </si>
  <si>
    <t>San Fernando Ck at Alice, TX</t>
  </si>
  <si>
    <t>27°46'20"</t>
  </si>
  <si>
    <t>98°02'00"</t>
  </si>
  <si>
    <t>MC</t>
  </si>
  <si>
    <t>Medio Ck nr Beeville, TX</t>
  </si>
  <si>
    <t>28°28'58"</t>
  </si>
  <si>
    <t>97°39'23"</t>
  </si>
  <si>
    <t>BC</t>
  </si>
  <si>
    <t>Big Ck nr Needville, TX</t>
  </si>
  <si>
    <t>29°28'18"</t>
  </si>
  <si>
    <t>95°48'10"</t>
  </si>
  <si>
    <t>TRC</t>
  </si>
  <si>
    <t>Tranquitas Ck at Kingsville, TX</t>
  </si>
  <si>
    <t>27°31'33"</t>
  </si>
  <si>
    <t>97°52'02"</t>
  </si>
  <si>
    <t>8842?</t>
  </si>
  <si>
    <t>8798?</t>
  </si>
  <si>
    <t>8891?</t>
  </si>
  <si>
    <t>9161?</t>
  </si>
  <si>
    <t>Canopy (LMR) under bridge</t>
  </si>
  <si>
    <t>Canopy (LMR) under bridge/ Substrate made of concrete with scattered sand and gravel</t>
  </si>
  <si>
    <t>Perdido Ck at FM 622 nr Fannin, TX</t>
  </si>
  <si>
    <t>28°45'05"</t>
  </si>
  <si>
    <t>97°19'01"</t>
  </si>
  <si>
    <t>Bear Br at Research Blvd, The Woodlands, TX</t>
  </si>
  <si>
    <t>BBW</t>
  </si>
  <si>
    <t>08068390 </t>
  </si>
  <si>
    <t>30°11'26"</t>
  </si>
  <si>
    <t>95°29'28"</t>
  </si>
  <si>
    <t>substrate: 10% gravel (clam shells)</t>
  </si>
  <si>
    <t>PDC</t>
  </si>
  <si>
    <t>PLC</t>
  </si>
  <si>
    <t>Turb(NTU).adj</t>
  </si>
  <si>
    <t>Width/Depth</t>
  </si>
  <si>
    <t>Row Labels</t>
  </si>
  <si>
    <t>(blank)</t>
  </si>
  <si>
    <t>Grand Total</t>
  </si>
  <si>
    <t>AverageCanopy</t>
  </si>
  <si>
    <t>na</t>
  </si>
  <si>
    <t>%&lt;2mm</t>
  </si>
  <si>
    <t>Average of % DO</t>
  </si>
  <si>
    <t>Average of Turb(NTU).adj</t>
  </si>
  <si>
    <t>Average of Temp (c)</t>
  </si>
  <si>
    <t>Average of pH</t>
  </si>
  <si>
    <t>Average of %&lt;2mm</t>
  </si>
  <si>
    <t>Average of AverageCanopy</t>
  </si>
  <si>
    <t>Average of Width/Depth</t>
  </si>
  <si>
    <t>Average of Cond   µ/cm</t>
  </si>
  <si>
    <t>Site</t>
  </si>
  <si>
    <t>TURB</t>
  </si>
  <si>
    <t xml:space="preserve"> DO</t>
  </si>
  <si>
    <t>TEMP</t>
  </si>
  <si>
    <t>COND</t>
  </si>
  <si>
    <t>W/D</t>
  </si>
  <si>
    <t>PH</t>
  </si>
  <si>
    <t>&lt;2mm</t>
  </si>
  <si>
    <t>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</si>
</sst>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622183101848" createdVersion="6" refreshedVersion="6" minRefreshableVersion="3" recordCount="45" xr:uid="{43099DBA-E573-4204-B815-216FA25F9C69}">
  <cacheSource type="worksheet">
    <worksheetSource ref="A1:AG1048576" sheet="Data"/>
  </cacheSource>
  <cacheFields count="33">
    <cacheField name="SITE" numFmtId="0">
      <sharedItems containsBlank="1" count="12">
        <s v="AR"/>
        <s v="OC"/>
        <s v="PLC"/>
        <s v="GC"/>
        <s v="MR"/>
        <s v="SFC"/>
        <s v="MC"/>
        <s v="BC"/>
        <s v="TRC"/>
        <s v="PDC"/>
        <s v="BBW"/>
        <m/>
      </sharedItems>
    </cacheField>
    <cacheField name="FullName" numFmtId="0">
      <sharedItems containsBlank="1"/>
    </cacheField>
    <cacheField name="USGS Gauge" numFmtId="0">
      <sharedItems containsBlank="1" containsMixedTypes="1" containsNumber="1" containsInteger="1" minValue="8115000" maxValue="8212300"/>
    </cacheField>
    <cacheField name="Date" numFmtId="0">
      <sharedItems containsNonDate="0" containsDate="1" containsString="0" containsBlank="1" minDate="2017-03-06T00:00:00" maxDate="2017-04-03T00:00:00"/>
    </cacheField>
    <cacheField name="Lat" numFmtId="0">
      <sharedItems containsBlank="1"/>
    </cacheField>
    <cacheField name="Lon" numFmtId="0">
      <sharedItems containsBlank="1"/>
    </cacheField>
    <cacheField name="Datum" numFmtId="0">
      <sharedItems containsBlank="1"/>
    </cacheField>
    <cacheField name="Meter" numFmtId="0">
      <sharedItems containsString="0" containsBlank="1" containsNumber="1" containsInteger="1" minValue="0" maxValue="75"/>
    </cacheField>
    <cacheField name="Cond   µ/cm" numFmtId="0">
      <sharedItems containsBlank="1" containsMixedTypes="1" containsNumber="1" minValue="217.4" maxValue="7066" count="42">
        <n v="975"/>
        <n v="903"/>
        <n v="985"/>
        <n v="855"/>
        <n v="7009"/>
        <n v="6996"/>
        <n v="6875"/>
        <n v="7066"/>
        <n v="1145"/>
        <n v="1133"/>
        <n v="1131"/>
        <n v="520"/>
        <n v="519"/>
        <n v="516"/>
        <n v="1308"/>
        <n v="1288"/>
        <n v="1285"/>
        <n v="1283"/>
        <n v="978"/>
        <n v="979"/>
        <n v="984"/>
        <n v="826"/>
        <n v="812"/>
        <n v="877"/>
        <n v="894"/>
        <n v="221"/>
        <n v="217.4"/>
        <n v="218.7"/>
        <n v="219.9"/>
        <s v="8842?"/>
        <s v="8798?"/>
        <s v="8891?"/>
        <s v="9161?"/>
        <n v="741"/>
        <n v="735"/>
        <n v="733"/>
        <n v="738"/>
        <n v="227"/>
        <n v="227.3"/>
        <n v="227.4"/>
        <n v="226.8"/>
        <m/>
      </sharedItems>
    </cacheField>
    <cacheField name="% DO" numFmtId="0">
      <sharedItems containsString="0" containsBlank="1" containsNumber="1" minValue="36.799999999999997" maxValue="211.7"/>
    </cacheField>
    <cacheField name="Turb (NTU)" numFmtId="0">
      <sharedItems containsString="0" containsBlank="1" containsNumber="1" minValue="-704.3" maxValue="-444.1"/>
    </cacheField>
    <cacheField name="Turb(NTU).adj" numFmtId="0">
      <sharedItems containsString="0" containsBlank="1" containsNumber="1" minValue="65.762499206712434" maxValue="129.35618907498204"/>
    </cacheField>
    <cacheField name="Temp (c)" numFmtId="0">
      <sharedItems containsString="0" containsBlank="1" containsNumber="1" minValue="15.8" maxValue="26.2"/>
    </cacheField>
    <cacheField name="pH" numFmtId="0">
      <sharedItems containsString="0" containsBlank="1" containsNumber="1" minValue="6.08" maxValue="8.32"/>
    </cacheField>
    <cacheField name="Right Bank Depth (m)" numFmtId="0">
      <sharedItems containsString="0" containsBlank="1" containsNumber="1" minValue="0" maxValue="0.28999999999999998"/>
    </cacheField>
    <cacheField name="Right Bank Height (m)" numFmtId="0">
      <sharedItems containsString="0" containsBlank="1" containsNumber="1" minValue="0" maxValue="3.2"/>
    </cacheField>
    <cacheField name="Mid-Depth (m)" numFmtId="0">
      <sharedItems containsString="0" containsBlank="1" containsNumber="1" minValue="0.05" maxValue="0.89"/>
    </cacheField>
    <cacheField name="Left Bank Depth (m)" numFmtId="0">
      <sharedItems containsString="0" containsBlank="1" containsNumber="1" minValue="-0.01" maxValue="2"/>
    </cacheField>
    <cacheField name="Left Bank Height (m)" numFmtId="0">
      <sharedItems containsString="0" containsBlank="1" containsNumber="1" minValue="0" maxValue="2.2000000000000002"/>
    </cacheField>
    <cacheField name="Width (m)" numFmtId="0">
      <sharedItems containsString="0" containsBlank="1" containsNumber="1" minValue="1.02" maxValue="11.8"/>
    </cacheField>
    <cacheField name="Width/Depth" numFmtId="0">
      <sharedItems containsBlank="1" containsMixedTypes="1" containsNumber="1" minValue="4.7191011235955056" maxValue="46.666666666666671" count="44">
        <n v="12.926829268292684"/>
        <n v="15.238095238095239"/>
        <n v="15.862068965517242"/>
        <n v="10.333333333333334"/>
        <n v="12.8"/>
        <n v="19.285714285714285"/>
        <n v="30"/>
        <n v="4.7191011235955056"/>
        <n v="9.2857142857142865"/>
        <n v="6.6666666666666661"/>
        <n v="13.448275862068966"/>
        <n v="24.117647058823525"/>
        <n v="12.25"/>
        <n v="18.292682926829269"/>
        <n v="19.600000000000001"/>
        <n v="22.5"/>
        <n v="8.3333333333333339"/>
        <n v="25"/>
        <n v="10.76923076923077"/>
        <s v="na"/>
        <n v="5.7894736842105265"/>
        <n v="24.571428571428569"/>
        <n v="30.454545454545457"/>
        <n v="12.5"/>
        <n v="16.388888888888889"/>
        <n v="16.47058823529412"/>
        <n v="10.249999999999998"/>
        <n v="40.999999999999993"/>
        <n v="46.666666666666671"/>
        <n v="20.212765957446809"/>
        <n v="12.531645569620252"/>
        <n v="13.188405797101449"/>
        <n v="12.619047619047619"/>
        <n v="25.833333333333336"/>
        <n v="27.999999999999996"/>
        <n v="20.399999999999999"/>
        <n v="8.8172043010752681"/>
        <n v="15.789473684210526"/>
        <n v="15.6"/>
        <n v="5.7777777777777777"/>
        <n v="8.1818181818181817"/>
        <n v="20.75"/>
        <n v="13.333333333333334"/>
        <m/>
      </sharedItems>
    </cacheField>
    <cacheField name="Canopy Density (L)" numFmtId="0">
      <sharedItems containsString="0" containsBlank="1" containsNumber="1" containsInteger="1" minValue="0" maxValue="42"/>
    </cacheField>
    <cacheField name="Canopy Density (M)" numFmtId="0">
      <sharedItems containsString="0" containsBlank="1" containsNumber="1" containsInteger="1" minValue="0" maxValue="39"/>
    </cacheField>
    <cacheField name="Canopy Density (R)" numFmtId="0">
      <sharedItems containsString="0" containsBlank="1" containsNumber="1" containsInteger="1" minValue="0" maxValue="46"/>
    </cacheField>
    <cacheField name="AverageCanopy" numFmtId="0">
      <sharedItems containsBlank="1" containsMixedTypes="1" containsNumber="1" minValue="0" maxValue="41" count="30">
        <n v="34.333333333333336"/>
        <n v="32"/>
        <n v="16.333333333333332"/>
        <n v="14"/>
        <n v="34"/>
        <n v="0"/>
        <n v="25.333333333333332"/>
        <n v="3.6666666666666665"/>
        <n v="0.33333333333333331"/>
        <n v="19"/>
        <n v="16"/>
        <n v="11.333333333333334"/>
        <n v="39.666666666666664"/>
        <n v="29.666666666666668"/>
        <n v="31.333333333333332"/>
        <n v="28.333333333333332"/>
        <n v="41"/>
        <n v="23"/>
        <n v="15"/>
        <s v="na"/>
        <n v="13"/>
        <n v="10"/>
        <n v="37.333333333333336"/>
        <n v="18"/>
        <n v="31"/>
        <n v="1"/>
        <n v="12.666666666666666"/>
        <n v="22"/>
        <n v="27.666666666666668"/>
        <m/>
      </sharedItems>
    </cacheField>
    <cacheField name="% silt" numFmtId="0">
      <sharedItems containsString="0" containsBlank="1" containsNumber="1" containsInteger="1" minValue="0" maxValue="100"/>
    </cacheField>
    <cacheField name="% sand" numFmtId="0">
      <sharedItems containsString="0" containsBlank="1" containsNumber="1" minValue="0" maxValue="100"/>
    </cacheField>
    <cacheField name="%&lt;2mm" numFmtId="0">
      <sharedItems containsBlank="1" containsMixedTypes="1" containsNumber="1" minValue="0" maxValue="100" count="21">
        <n v="10"/>
        <n v="50"/>
        <n v="0"/>
        <n v="25"/>
        <n v="100"/>
        <n v="60"/>
        <n v="95"/>
        <n v="90"/>
        <n v="80"/>
        <n v="75"/>
        <n v="70"/>
        <n v="66"/>
        <n v="56"/>
        <n v="98"/>
        <n v="40"/>
        <n v="15"/>
        <n v="20"/>
        <n v="55"/>
        <n v="62.5"/>
        <s v="na"/>
        <m/>
      </sharedItems>
    </cacheField>
    <cacheField name="% gravel" numFmtId="0">
      <sharedItems containsString="0" containsBlank="1" containsNumber="1" minValue="0" maxValue="90"/>
    </cacheField>
    <cacheField name="% cobble" numFmtId="0">
      <sharedItems containsString="0" containsBlank="1" containsNumber="1" containsInteger="1" minValue="0" maxValue="100"/>
    </cacheField>
    <cacheField name="% boulder" numFmtId="0">
      <sharedItems containsString="0" containsBlank="1" containsNumber="1" containsInteger="1" minValue="0" maxValue="50"/>
    </cacheField>
    <cacheField name="% bedrock" numFmtId="0">
      <sharedItems containsString="0" containsBlank="1" containsNumber="1" containsInteger="1" minValue="0" maxValue="0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Aransas River nr Skidmore, TX"/>
    <s v=" 08189700"/>
    <d v="2017-03-14T00:00:00"/>
    <s v="28°16'56&quot;"/>
    <s v="97°37'14&quot;"/>
    <s v="NAD27"/>
    <n v="0"/>
    <x v="0"/>
    <n v="81.900000000000006"/>
    <n v="-701"/>
    <n v="66.329168986918248"/>
    <n v="19.3"/>
    <n v="6.77"/>
    <n v="0.15"/>
    <n v="1.1000000000000001"/>
    <n v="0.41"/>
    <n v="0.38"/>
    <n v="2.2000000000000002"/>
    <n v="5.3"/>
    <x v="0"/>
    <n v="42"/>
    <n v="36"/>
    <n v="25"/>
    <x v="0"/>
    <n v="5"/>
    <n v="5"/>
    <x v="0"/>
    <n v="90"/>
    <n v="0"/>
    <n v="0"/>
    <n v="0"/>
    <m/>
  </r>
  <r>
    <x v="0"/>
    <s v="Aransas River nr Skidmore, TX"/>
    <s v=" 08189700"/>
    <d v="2017-03-14T00:00:00"/>
    <s v="28°16'56&quot;"/>
    <s v="97°37'14&quot;"/>
    <s v="NAD27"/>
    <n v="25"/>
    <x v="1"/>
    <n v="85"/>
    <n v="-701"/>
    <n v="66.329168986918248"/>
    <n v="19.3"/>
    <n v="7.1"/>
    <n v="0.03"/>
    <n v="0.3"/>
    <n v="0.21"/>
    <n v="0.4"/>
    <n v="0.16"/>
    <n v="3.2"/>
    <x v="1"/>
    <n v="39"/>
    <n v="34"/>
    <n v="23"/>
    <x v="1"/>
    <n v="10"/>
    <n v="40"/>
    <x v="1"/>
    <n v="50"/>
    <n v="0"/>
    <n v="0"/>
    <n v="0"/>
    <m/>
  </r>
  <r>
    <x v="0"/>
    <s v="Aransas River nr Skidmore, TX"/>
    <s v=" 08189700"/>
    <d v="2017-03-14T00:00:00"/>
    <s v="28°16'56&quot;"/>
    <s v="97°37'14&quot;"/>
    <s v="NAD27"/>
    <n v="50"/>
    <x v="2"/>
    <n v="84"/>
    <n v="-701.3"/>
    <n v="66.277452407196591"/>
    <n v="19.5"/>
    <n v="7.2"/>
    <n v="0.1"/>
    <n v="1.6"/>
    <n v="0.14499999999999999"/>
    <n v="0.1"/>
    <n v="0.28000000000000003"/>
    <n v="2.2999999999999998"/>
    <x v="2"/>
    <n v="17"/>
    <n v="16"/>
    <n v="16"/>
    <x v="2"/>
    <n v="0"/>
    <n v="0"/>
    <x v="2"/>
    <n v="0"/>
    <n v="100"/>
    <n v="0"/>
    <n v="0"/>
    <m/>
  </r>
  <r>
    <x v="0"/>
    <s v="Aransas River nr Skidmore, TX"/>
    <s v=" 08189700"/>
    <d v="2017-03-14T00:00:00"/>
    <s v="28°16'56&quot;"/>
    <s v="97°37'14&quot;"/>
    <s v="NAD27"/>
    <n v="75"/>
    <x v="3"/>
    <n v="80.3"/>
    <n v="-700.2"/>
    <n v="66.467277241202865"/>
    <n v="18.100000000000001"/>
    <n v="7.24"/>
    <n v="0.02"/>
    <n v="0.7"/>
    <n v="0.3"/>
    <n v="0.15"/>
    <n v="0.65"/>
    <n v="3.1"/>
    <x v="3"/>
    <n v="16"/>
    <n v="18"/>
    <n v="8"/>
    <x v="3"/>
    <n v="0"/>
    <n v="25"/>
    <x v="3"/>
    <n v="40"/>
    <n v="35"/>
    <n v="0"/>
    <n v="0"/>
    <m/>
  </r>
  <r>
    <x v="1"/>
    <s v="Oso Ck at Corpus Christi, TX"/>
    <n v="8211520"/>
    <d v="2017-04-02T00:00:00"/>
    <s v="27°42'40&quot;"/>
    <s v="97°30'06&quot;"/>
    <s v="NAD27"/>
    <n v="0"/>
    <x v="4"/>
    <n v="79.2"/>
    <n v="-685.7"/>
    <n v="69.020927450344118"/>
    <n v="26.2"/>
    <n v="7.09"/>
    <n v="0.03"/>
    <n v="0.02"/>
    <n v="0.25"/>
    <n v="0.04"/>
    <n v="2.2000000000000002"/>
    <n v="3.2"/>
    <x v="4"/>
    <n v="34"/>
    <n v="33"/>
    <n v="35"/>
    <x v="4"/>
    <n v="100"/>
    <n v="0"/>
    <x v="4"/>
    <n v="0"/>
    <n v="0"/>
    <n v="0"/>
    <n v="0"/>
    <m/>
  </r>
  <r>
    <x v="1"/>
    <s v="Oso Ck at Corpus Christi, TX"/>
    <n v="8211520"/>
    <d v="2017-04-02T00:00:00"/>
    <s v="27°42'40&quot;"/>
    <s v="97°30'06&quot;"/>
    <s v="NAD27"/>
    <n v="25"/>
    <x v="5"/>
    <n v="80.099999999999994"/>
    <n v="-685.8"/>
    <n v="69.002984341912224"/>
    <n v="26.1"/>
    <n v="7.18"/>
    <n v="7.0000000000000007E-2"/>
    <n v="0.6"/>
    <n v="7.0000000000000007E-2"/>
    <n v="0.08"/>
    <n v="0.3"/>
    <n v="1.35"/>
    <x v="5"/>
    <n v="0"/>
    <n v="0"/>
    <n v="0"/>
    <x v="5"/>
    <n v="40"/>
    <n v="20"/>
    <x v="5"/>
    <n v="20"/>
    <n v="20"/>
    <n v="0"/>
    <n v="0"/>
    <s v="Canopy (LMR) under bridge"/>
  </r>
  <r>
    <x v="1"/>
    <s v="Oso Ck at Corpus Christi, TX"/>
    <n v="8211520"/>
    <d v="2017-04-02T00:00:00"/>
    <s v="27°42'40&quot;"/>
    <s v="97°30'06&quot;"/>
    <s v="NAD27"/>
    <n v="50"/>
    <x v="6"/>
    <n v="79.5"/>
    <n v="-661"/>
    <n v="73.598876082057046"/>
    <n v="26.1"/>
    <n v="7.19"/>
    <n v="0.01"/>
    <n v="1"/>
    <n v="0.1"/>
    <n v="0.03"/>
    <n v="2"/>
    <n v="3"/>
    <x v="6"/>
    <n v="22"/>
    <n v="24"/>
    <n v="30"/>
    <x v="6"/>
    <n v="95"/>
    <n v="0"/>
    <x v="6"/>
    <n v="5"/>
    <n v="0"/>
    <n v="0"/>
    <n v="0"/>
    <m/>
  </r>
  <r>
    <x v="1"/>
    <s v="Oso Ck at Corpus Christi, TX"/>
    <n v="8211520"/>
    <d v="2017-04-02T00:00:00"/>
    <s v="27°42'40&quot;"/>
    <s v="97°30'06&quot;"/>
    <s v="NAD27"/>
    <n v="75"/>
    <x v="7"/>
    <n v="78.8"/>
    <n v="-444.1"/>
    <n v="129.35618907498204"/>
    <n v="26.1"/>
    <n v="7.21"/>
    <n v="0.1"/>
    <n v="1.5"/>
    <n v="0.89"/>
    <n v="0.155"/>
    <n v="1.5"/>
    <n v="4.2"/>
    <x v="7"/>
    <n v="10"/>
    <n v="1"/>
    <n v="0"/>
    <x v="7"/>
    <n v="90"/>
    <n v="0"/>
    <x v="7"/>
    <n v="0"/>
    <n v="0"/>
    <n v="10"/>
    <n v="0"/>
    <m/>
  </r>
  <r>
    <x v="2"/>
    <s v="Placedo Ck nr Placedo, TX"/>
    <n v="8164800"/>
    <d v="2017-04-02T00:00:00"/>
    <s v="28°43'30&quot;"/>
    <s v="96°46'07&quot;"/>
    <s v="NAD27"/>
    <n v="0"/>
    <x v="8"/>
    <n v="99.6"/>
    <n v="-686.8"/>
    <n v="68.823809610708892"/>
    <n v="24.5"/>
    <n v="7.04"/>
    <n v="0.01"/>
    <n v="1.3"/>
    <n v="0.42"/>
    <n v="0.04"/>
    <n v="1.4"/>
    <n v="3.9"/>
    <x v="8"/>
    <n v="0"/>
    <n v="0"/>
    <n v="1"/>
    <x v="8"/>
    <n v="60"/>
    <n v="40"/>
    <x v="4"/>
    <n v="0"/>
    <n v="0"/>
    <n v="0"/>
    <n v="0"/>
    <m/>
  </r>
  <r>
    <x v="2"/>
    <s v="Placedo Ck nr Placedo, TX"/>
    <n v="8164800"/>
    <d v="2017-04-02T00:00:00"/>
    <s v="28°43'30&quot;"/>
    <s v="96°46'07&quot;"/>
    <s v="NAD27"/>
    <n v="25"/>
    <x v="9"/>
    <n v="101.7"/>
    <n v="-673.2"/>
    <n v="71.300957392436672"/>
    <n v="24.6"/>
    <n v="7.37"/>
    <n v="0.22"/>
    <n v="2"/>
    <n v="0.45"/>
    <n v="0.02"/>
    <n v="0.4"/>
    <n v="3"/>
    <x v="9"/>
    <n v="15"/>
    <n v="18"/>
    <n v="24"/>
    <x v="9"/>
    <n v="70"/>
    <n v="30"/>
    <x v="4"/>
    <n v="0"/>
    <n v="0"/>
    <n v="0"/>
    <n v="0"/>
    <m/>
  </r>
  <r>
    <x v="2"/>
    <s v="Placedo Ck nr Placedo, TX"/>
    <n v="8164800"/>
    <d v="2017-04-02T00:00:00"/>
    <s v="28°43'30&quot;"/>
    <s v="96°46'07&quot;"/>
    <s v="NAD27"/>
    <n v="50"/>
    <x v="10"/>
    <n v="103.8"/>
    <n v="-680.5"/>
    <n v="69.960427096162434"/>
    <n v="24.6"/>
    <n v="7.4"/>
    <n v="0.02"/>
    <n v="3.2"/>
    <n v="0.28999999999999998"/>
    <n v="0.02"/>
    <n v="0.8"/>
    <n v="3.9"/>
    <x v="10"/>
    <n v="11"/>
    <n v="15"/>
    <n v="22"/>
    <x v="10"/>
    <n v="70"/>
    <n v="10"/>
    <x v="8"/>
    <n v="20"/>
    <n v="0"/>
    <n v="0"/>
    <n v="0"/>
    <m/>
  </r>
  <r>
    <x v="2"/>
    <s v="Placedo Ck nr Placedo, TX"/>
    <n v="8164800"/>
    <d v="2017-04-02T00:00:00"/>
    <s v="28°43'30&quot;"/>
    <s v="96°46'07&quot;"/>
    <s v="NAD27"/>
    <n v="75"/>
    <x v="9"/>
    <n v="109.5"/>
    <n v="-666.5"/>
    <n v="72.55390152931227"/>
    <n v="24.8"/>
    <n v="7.44"/>
    <n v="0.01"/>
    <n v="2.5"/>
    <n v="0.17"/>
    <n v="0.12"/>
    <n v="0.7"/>
    <n v="4.0999999999999996"/>
    <x v="11"/>
    <n v="11"/>
    <n v="13"/>
    <n v="10"/>
    <x v="11"/>
    <n v="10"/>
    <n v="0"/>
    <x v="0"/>
    <n v="0"/>
    <n v="90"/>
    <n v="0"/>
    <n v="0"/>
    <m/>
  </r>
  <r>
    <x v="3"/>
    <s v="Garcitas Ck nr Inez, TX"/>
    <n v="8164600"/>
    <d v="2017-04-02T00:00:00"/>
    <s v="28°53'28&quot;"/>
    <s v="96°49'08&quot;"/>
    <s v="NAD27"/>
    <n v="0"/>
    <x v="11"/>
    <n v="63.5"/>
    <n v="-697.3"/>
    <n v="66.970334654751326"/>
    <n v="22.6"/>
    <n v="6.97"/>
    <n v="0.28999999999999998"/>
    <n v="0.55000000000000004"/>
    <n v="0.4"/>
    <n v="0.02"/>
    <n v="0.5"/>
    <n v="4.9000000000000004"/>
    <x v="12"/>
    <n v="39"/>
    <n v="38"/>
    <n v="42"/>
    <x v="12"/>
    <n v="10"/>
    <n v="65"/>
    <x v="9"/>
    <n v="25"/>
    <n v="0"/>
    <n v="0"/>
    <n v="0"/>
    <m/>
  </r>
  <r>
    <x v="3"/>
    <s v="Garcitas Ck nr Inez, TX"/>
    <n v="8164600"/>
    <d v="2017-04-02T00:00:00"/>
    <s v="28°53'28&quot;"/>
    <s v="96°49'08&quot;"/>
    <s v="NAD27"/>
    <n v="25"/>
    <x v="12"/>
    <n v="65.099999999999994"/>
    <n v="-701"/>
    <n v="66.329168986918248"/>
    <n v="22.6"/>
    <n v="7.16"/>
    <n v="0.08"/>
    <n v="0.25"/>
    <n v="0.41"/>
    <n v="0.03"/>
    <n v="0.6"/>
    <n v="7.5"/>
    <x v="13"/>
    <n v="30"/>
    <n v="30"/>
    <n v="29"/>
    <x v="13"/>
    <n v="10"/>
    <n v="90"/>
    <x v="4"/>
    <n v="0"/>
    <n v="0"/>
    <n v="0"/>
    <n v="0"/>
    <m/>
  </r>
  <r>
    <x v="3"/>
    <s v="Garcitas Ck nr Inez, TX"/>
    <n v="8164600"/>
    <d v="2017-04-02T00:00:00"/>
    <s v="28°53'28&quot;"/>
    <s v="96°49'08&quot;"/>
    <s v="NAD27"/>
    <n v="50"/>
    <x v="13"/>
    <n v="64.099999999999994"/>
    <n v="-701.1"/>
    <n v="66.311925644713284"/>
    <n v="22.5"/>
    <n v="7.2"/>
    <n v="0.04"/>
    <n v="0.9"/>
    <n v="0.25"/>
    <n v="0.04"/>
    <n v="0.85"/>
    <n v="4.9000000000000004"/>
    <x v="14"/>
    <n v="35"/>
    <n v="30"/>
    <n v="29"/>
    <x v="14"/>
    <n v="10"/>
    <n v="60"/>
    <x v="10"/>
    <n v="30"/>
    <n v="0"/>
    <n v="0"/>
    <n v="0"/>
    <m/>
  </r>
  <r>
    <x v="3"/>
    <s v="Garcitas Ck nr Inez, TX"/>
    <n v="8164600"/>
    <d v="2017-04-02T00:00:00"/>
    <s v="28°53'28&quot;"/>
    <s v="96°49'08&quot;"/>
    <s v="NAD27"/>
    <n v="75"/>
    <x v="13"/>
    <n v="66.099999999999994"/>
    <n v="-691.3"/>
    <n v="68.023263366005565"/>
    <n v="22.6"/>
    <n v="7.21"/>
    <n v="0.27"/>
    <n v="0.75"/>
    <n v="0.44"/>
    <n v="0.02"/>
    <n v="0.65"/>
    <n v="9.9"/>
    <x v="15"/>
    <n v="32"/>
    <n v="26"/>
    <n v="27"/>
    <x v="15"/>
    <n v="10"/>
    <n v="60"/>
    <x v="10"/>
    <n v="30"/>
    <n v="0"/>
    <n v="0"/>
    <n v="0"/>
    <m/>
  </r>
  <r>
    <x v="4"/>
    <s v="Mission Rv at Refugio, TX"/>
    <n v="8189500"/>
    <d v="2017-04-02T00:00:00"/>
    <s v="28°17'30&quot;"/>
    <s v="97°16'44&quot;"/>
    <s v="NAD27"/>
    <n v="0"/>
    <x v="14"/>
    <n v="61.6"/>
    <n v="-692.6"/>
    <n v="67.793732860902736"/>
    <n v="23.6"/>
    <n v="6.93"/>
    <n v="0.05"/>
    <n v="0.3"/>
    <n v="0.78"/>
    <n v="0.13"/>
    <n v="0.2"/>
    <n v="6.5"/>
    <x v="16"/>
    <n v="38"/>
    <n v="39"/>
    <n v="46"/>
    <x v="16"/>
    <n v="33"/>
    <n v="33"/>
    <x v="11"/>
    <n v="33"/>
    <n v="0"/>
    <n v="0"/>
    <n v="0"/>
    <m/>
  </r>
  <r>
    <x v="4"/>
    <s v="Mission Rv at Refugio, TX"/>
    <n v="8189500"/>
    <d v="2017-04-02T00:00:00"/>
    <s v="28°17'30&quot;"/>
    <s v="97°16'44&quot;"/>
    <s v="NAD27"/>
    <n v="25"/>
    <x v="15"/>
    <n v="59.3"/>
    <n v="-696.5"/>
    <n v="67.109777921556727"/>
    <n v="23.6"/>
    <n v="7.25"/>
    <n v="0.04"/>
    <n v="0.8"/>
    <n v="0.33"/>
    <n v="0.08"/>
    <n v="1"/>
    <n v="8.25"/>
    <x v="17"/>
    <n v="40"/>
    <n v="23"/>
    <n v="22"/>
    <x v="15"/>
    <n v="28"/>
    <n v="28"/>
    <x v="12"/>
    <n v="28"/>
    <n v="10"/>
    <n v="6"/>
    <n v="0"/>
    <m/>
  </r>
  <r>
    <x v="4"/>
    <s v="Mission Rv at Refugio, TX"/>
    <n v="8189500"/>
    <d v="2017-04-02T00:00:00"/>
    <s v="28°17'30&quot;"/>
    <s v="97°16'44&quot;"/>
    <s v="NAD27"/>
    <n v="50"/>
    <x v="16"/>
    <n v="62.9"/>
    <n v="-693.4"/>
    <n v="67.652868446329535"/>
    <n v="23.6"/>
    <n v="7.33"/>
    <n v="0.04"/>
    <n v="0.5"/>
    <n v="0.78"/>
    <n v="0.15"/>
    <n v="1.2"/>
    <n v="8.4"/>
    <x v="18"/>
    <n v="28"/>
    <n v="13"/>
    <n v="28"/>
    <x v="17"/>
    <n v="40"/>
    <n v="30"/>
    <x v="10"/>
    <n v="25"/>
    <n v="0"/>
    <n v="5"/>
    <n v="0"/>
    <m/>
  </r>
  <r>
    <x v="4"/>
    <s v="Mission Rv at Refugio, TX"/>
    <n v="8189500"/>
    <d v="2017-04-02T00:00:00"/>
    <s v="28°17'30&quot;"/>
    <s v="97°16'44&quot;"/>
    <s v="NAD27"/>
    <n v="75"/>
    <x v="17"/>
    <n v="66"/>
    <n v="-670"/>
    <n v="71.896656027962052"/>
    <n v="23.6"/>
    <n v="7.35"/>
    <n v="0.1"/>
    <n v="0.75"/>
    <m/>
    <m/>
    <m/>
    <m/>
    <x v="19"/>
    <m/>
    <m/>
    <n v="15"/>
    <x v="18"/>
    <n v="90"/>
    <n v="8"/>
    <x v="13"/>
    <n v="0"/>
    <n v="0"/>
    <n v="2"/>
    <n v="0"/>
    <m/>
  </r>
  <r>
    <x v="5"/>
    <s v="San Fernando Ck at Alice, TX"/>
    <n v="8211900"/>
    <d v="2017-03-06T00:00:00"/>
    <s v="27°46'20&quot;"/>
    <s v="98°02'00&quot;"/>
    <s v="NAD27"/>
    <n v="0"/>
    <x v="18"/>
    <n v="63.3"/>
    <n v="-695.6"/>
    <n v="67.26699867843891"/>
    <n v="23.2"/>
    <n v="6.26"/>
    <n v="0.1"/>
    <n v="1"/>
    <n v="0.19"/>
    <n v="0"/>
    <n v="1.5"/>
    <n v="1.1000000000000001"/>
    <x v="20"/>
    <m/>
    <m/>
    <m/>
    <x v="19"/>
    <n v="50"/>
    <n v="50"/>
    <x v="4"/>
    <n v="0"/>
    <n v="0"/>
    <n v="0"/>
    <n v="0"/>
    <m/>
  </r>
  <r>
    <x v="5"/>
    <s v="San Fernando Ck at Alice, TX"/>
    <n v="8211900"/>
    <d v="2017-03-06T00:00:00"/>
    <s v="27°46'20&quot;"/>
    <s v="98°02'00&quot;"/>
    <s v="NAD27"/>
    <n v="25"/>
    <x v="0"/>
    <n v="72"/>
    <n v="-698.5"/>
    <n v="66.761712829909243"/>
    <n v="23.2"/>
    <n v="6.46"/>
    <n v="0.09"/>
    <n v="1.1499999999999999"/>
    <n v="7.0000000000000007E-2"/>
    <n v="0"/>
    <n v="1.62"/>
    <n v="1.72"/>
    <x v="21"/>
    <m/>
    <m/>
    <m/>
    <x v="19"/>
    <n v="25"/>
    <n v="25"/>
    <x v="1"/>
    <n v="25"/>
    <n v="25"/>
    <n v="0"/>
    <n v="0"/>
    <m/>
  </r>
  <r>
    <x v="5"/>
    <s v="San Fernando Ck at Alice, TX"/>
    <n v="8211900"/>
    <d v="2017-03-06T00:00:00"/>
    <s v="27°46'20&quot;"/>
    <s v="98°02'00&quot;"/>
    <s v="NAD27"/>
    <n v="50"/>
    <x v="19"/>
    <n v="69.5"/>
    <n v="-698.5"/>
    <n v="66.761712829909243"/>
    <n v="23.3"/>
    <n v="6.48"/>
    <n v="0"/>
    <n v="0.56999999999999995"/>
    <n v="0.11"/>
    <n v="0"/>
    <n v="0.86"/>
    <n v="3.35"/>
    <x v="22"/>
    <m/>
    <m/>
    <m/>
    <x v="19"/>
    <n v="10"/>
    <n v="30"/>
    <x v="14"/>
    <n v="30"/>
    <n v="30"/>
    <n v="0"/>
    <n v="0"/>
    <m/>
  </r>
  <r>
    <x v="5"/>
    <s v="San Fernando Ck at Alice, TX"/>
    <n v="8211900"/>
    <d v="2017-03-06T00:00:00"/>
    <s v="27°46'20&quot;"/>
    <s v="98°02'00&quot;"/>
    <s v="NAD27"/>
    <n v="75"/>
    <x v="20"/>
    <n v="69.2"/>
    <n v="-692"/>
    <n v="67.899573618492155"/>
    <n v="23.4"/>
    <n v="6.51"/>
    <n v="0.04"/>
    <n v="0.76"/>
    <n v="0.4"/>
    <n v="0.65"/>
    <n v="0.1"/>
    <n v="5"/>
    <x v="23"/>
    <m/>
    <m/>
    <m/>
    <x v="19"/>
    <n v="75"/>
    <n v="0"/>
    <x v="9"/>
    <n v="25"/>
    <n v="0"/>
    <n v="0"/>
    <n v="0"/>
    <m/>
  </r>
  <r>
    <x v="6"/>
    <s v="Medio Ck nr Beeville, TX"/>
    <n v="8189300"/>
    <d v="2017-03-12T00:00:00"/>
    <s v="28°28'58&quot;"/>
    <s v="97°39'23&quot;"/>
    <s v="NAD27"/>
    <n v="0"/>
    <x v="21"/>
    <n v="58"/>
    <n v="-650"/>
    <n v="75.734193427682513"/>
    <n v="21.2"/>
    <n v="6.31"/>
    <n v="0.17"/>
    <n v="1.65"/>
    <n v="0.72"/>
    <n v="2"/>
    <n v="1.2"/>
    <n v="11.8"/>
    <x v="24"/>
    <n v="23"/>
    <n v="0"/>
    <n v="16"/>
    <x v="20"/>
    <n v="50"/>
    <n v="50"/>
    <x v="4"/>
    <n v="0"/>
    <n v="0"/>
    <n v="0"/>
    <n v="0"/>
    <m/>
  </r>
  <r>
    <x v="6"/>
    <s v="Medio Ck nr Beeville, TX"/>
    <n v="8189300"/>
    <d v="2017-03-12T00:00:00"/>
    <s v="28°28'58&quot;"/>
    <s v="97°39'23&quot;"/>
    <s v="NAD27"/>
    <n v="25"/>
    <x v="22"/>
    <n v="48"/>
    <n v="-703.4"/>
    <n v="65.916563639943419"/>
    <n v="19.7"/>
    <n v="7.13"/>
    <n v="0.02"/>
    <n v="0.6"/>
    <n v="0.42499999999999999"/>
    <n v="0.03"/>
    <n v="2"/>
    <n v="7"/>
    <x v="25"/>
    <n v="0"/>
    <n v="0"/>
    <n v="0"/>
    <x v="5"/>
    <n v="50"/>
    <n v="50"/>
    <x v="4"/>
    <n v="0"/>
    <n v="0"/>
    <n v="0"/>
    <n v="0"/>
    <m/>
  </r>
  <r>
    <x v="6"/>
    <s v="Medio Ck nr Beeville, TX"/>
    <n v="8189300"/>
    <d v="2017-03-12T00:00:00"/>
    <s v="28°28'58&quot;"/>
    <s v="97°39'23&quot;"/>
    <s v="NAD27"/>
    <n v="50"/>
    <x v="23"/>
    <n v="40"/>
    <n v="-697.6"/>
    <n v="66.918118160800617"/>
    <n v="18.100000000000001"/>
    <n v="7.11"/>
    <n v="2.5000000000000001E-2"/>
    <n v="1"/>
    <n v="0.2"/>
    <n v="0.1"/>
    <n v="0.2"/>
    <n v="2.0499999999999998"/>
    <x v="26"/>
    <n v="11"/>
    <n v="8"/>
    <n v="11"/>
    <x v="21"/>
    <n v="25"/>
    <n v="25"/>
    <x v="1"/>
    <n v="0"/>
    <n v="50"/>
    <n v="0"/>
    <n v="0"/>
    <m/>
  </r>
  <r>
    <x v="6"/>
    <s v="Medio Ck nr Beeville, TX"/>
    <n v="8189300"/>
    <d v="2017-03-12T00:00:00"/>
    <s v="28°28'58&quot;"/>
    <s v="97°39'23&quot;"/>
    <s v="NAD27"/>
    <n v="75"/>
    <x v="24"/>
    <n v="36.799999999999997"/>
    <n v="-699.3"/>
    <n v="66.622992786081809"/>
    <n v="17.100000000000001"/>
    <n v="7.03"/>
    <n v="0"/>
    <n v="0"/>
    <n v="0.05"/>
    <n v="0"/>
    <n v="0"/>
    <n v="2.0499999999999998"/>
    <x v="27"/>
    <n v="0"/>
    <n v="0"/>
    <n v="0"/>
    <x v="5"/>
    <n v="25"/>
    <n v="50"/>
    <x v="9"/>
    <n v="25"/>
    <n v="0"/>
    <n v="0"/>
    <n v="0"/>
    <m/>
  </r>
  <r>
    <x v="7"/>
    <s v="Big Ck nr Needville, TX"/>
    <n v="8115000"/>
    <d v="2017-03-14T00:00:00"/>
    <s v="29°28'18&quot;"/>
    <s v="95°48'10&quot;"/>
    <s v="NAD27"/>
    <n v="0"/>
    <x v="25"/>
    <n v="80.3"/>
    <n v="-570"/>
    <n v="93.244936333324006"/>
    <n v="16"/>
    <n v="6.53"/>
    <n v="0.01"/>
    <n v="0.6"/>
    <n v="0.15"/>
    <n v="0.04"/>
    <n v="0.5"/>
    <n v="7"/>
    <x v="28"/>
    <n v="0"/>
    <n v="0"/>
    <n v="0"/>
    <x v="5"/>
    <n v="0"/>
    <n v="15"/>
    <x v="15"/>
    <n v="10"/>
    <n v="25"/>
    <n v="50"/>
    <n v="0"/>
    <m/>
  </r>
  <r>
    <x v="7"/>
    <s v="Big Ck nr Needville, TX"/>
    <n v="8115000"/>
    <d v="2017-03-14T00:00:00"/>
    <s v="29°28'18&quot;"/>
    <s v="95°48'10&quot;"/>
    <s v="NAD27"/>
    <n v="25"/>
    <x v="26"/>
    <n v="80"/>
    <n v="-575"/>
    <n v="92.040597325600942"/>
    <n v="15.9"/>
    <n v="6.93"/>
    <n v="0.05"/>
    <n v="1.1000000000000001"/>
    <n v="0.47"/>
    <n v="0.1"/>
    <n v="0.56999999999999995"/>
    <n v="9.5"/>
    <x v="29"/>
    <n v="0"/>
    <n v="0"/>
    <n v="0"/>
    <x v="5"/>
    <n v="0"/>
    <n v="20"/>
    <x v="16"/>
    <n v="5"/>
    <n v="25"/>
    <n v="50"/>
    <n v="0"/>
    <m/>
  </r>
  <r>
    <x v="7"/>
    <s v="Big Ck nr Needville, TX"/>
    <n v="8115000"/>
    <d v="2017-03-14T00:00:00"/>
    <s v="29°28'18&quot;"/>
    <s v="95°48'10&quot;"/>
    <s v="NAD27"/>
    <n v="50"/>
    <x v="27"/>
    <n v="81.5"/>
    <n v="-570.1"/>
    <n v="93.220695801283071"/>
    <n v="15.8"/>
    <n v="7.12"/>
    <n v="0.2"/>
    <n v="0.6"/>
    <n v="0.79"/>
    <n v="0.17"/>
    <n v="0.75"/>
    <n v="9.9"/>
    <x v="30"/>
    <n v="0"/>
    <n v="0"/>
    <n v="0"/>
    <x v="5"/>
    <n v="10"/>
    <n v="70"/>
    <x v="8"/>
    <n v="0"/>
    <n v="0"/>
    <n v="20"/>
    <n v="0"/>
    <m/>
  </r>
  <r>
    <x v="7"/>
    <s v="Big Ck nr Needville, TX"/>
    <n v="8115000"/>
    <d v="2017-03-14T00:00:00"/>
    <s v="29°28'18&quot;"/>
    <s v="95°48'10&quot;"/>
    <s v="NAD27"/>
    <n v="75"/>
    <x v="28"/>
    <n v="77"/>
    <n v="-480"/>
    <n v="117.82845022386979"/>
    <n v="15.8"/>
    <n v="7.27"/>
    <n v="0.15"/>
    <n v="0.45"/>
    <n v="0.69"/>
    <n v="0.14000000000000001"/>
    <n v="0.62"/>
    <n v="9.1"/>
    <x v="31"/>
    <n v="0"/>
    <n v="0"/>
    <n v="0"/>
    <x v="5"/>
    <n v="65"/>
    <n v="25"/>
    <x v="7"/>
    <n v="0"/>
    <n v="0"/>
    <n v="10"/>
    <n v="0"/>
    <m/>
  </r>
  <r>
    <x v="8"/>
    <s v="Tranquitas Ck at Kingsville, TX"/>
    <n v="8212300"/>
    <d v="2017-03-22T00:00:00"/>
    <s v="27°31'33&quot;"/>
    <s v="97°52'02&quot;"/>
    <s v="NAD27"/>
    <n v="0"/>
    <x v="29"/>
    <n v="49.4"/>
    <n v="-701.6"/>
    <n v="66.225776150678982"/>
    <n v="21.2"/>
    <n v="7.7"/>
    <n v="0"/>
    <n v="1.3"/>
    <n v="0.16"/>
    <n v="0"/>
    <n v="1.9"/>
    <n v="4.8"/>
    <x v="6"/>
    <n v="40"/>
    <n v="37"/>
    <n v="35"/>
    <x v="22"/>
    <n v="10"/>
    <n v="45"/>
    <x v="17"/>
    <n v="45"/>
    <n v="0"/>
    <n v="0"/>
    <n v="0"/>
    <m/>
  </r>
  <r>
    <x v="8"/>
    <s v="Tranquitas Ck at Kingsville, TX"/>
    <n v="8212300"/>
    <d v="2017-03-22T00:00:00"/>
    <s v="27°31'33&quot;"/>
    <s v="97°52'02&quot;"/>
    <s v="NAD27"/>
    <n v="25"/>
    <x v="30"/>
    <n v="89.8"/>
    <n v="-702.7"/>
    <n v="66.036641023041355"/>
    <n v="21.4"/>
    <n v="7.86"/>
    <n v="0"/>
    <n v="1.6"/>
    <n v="0.42"/>
    <n v="0"/>
    <n v="1.7"/>
    <n v="5.3"/>
    <x v="32"/>
    <n v="16"/>
    <n v="18"/>
    <n v="20"/>
    <x v="23"/>
    <n v="25"/>
    <n v="37.5"/>
    <x v="18"/>
    <n v="37.5"/>
    <n v="0"/>
    <n v="0"/>
    <n v="0"/>
    <m/>
  </r>
  <r>
    <x v="8"/>
    <s v="Tranquitas Ck at Kingsville, TX"/>
    <n v="8212300"/>
    <d v="2017-03-22T00:00:00"/>
    <s v="27°31'33&quot;"/>
    <s v="97°52'02&quot;"/>
    <s v="NAD27"/>
    <n v="50"/>
    <x v="31"/>
    <n v="130"/>
    <n v="-700"/>
    <n v="66.501849213302037"/>
    <n v="22.7"/>
    <n v="8.07"/>
    <n v="0"/>
    <n v="1.4"/>
    <n v="0.18"/>
    <n v="0"/>
    <n v="2"/>
    <n v="4.6500000000000004"/>
    <x v="33"/>
    <n v="34"/>
    <n v="27"/>
    <n v="32"/>
    <x v="24"/>
    <n v="10"/>
    <n v="45"/>
    <x v="17"/>
    <n v="45"/>
    <n v="0"/>
    <n v="0"/>
    <n v="0"/>
    <m/>
  </r>
  <r>
    <x v="8"/>
    <s v="Tranquitas Ck at Kingsville, TX"/>
    <n v="8212300"/>
    <d v="2017-03-22T00:00:00"/>
    <s v="27°31'33&quot;"/>
    <s v="97°52'02&quot;"/>
    <s v="NAD27"/>
    <n v="75"/>
    <x v="32"/>
    <n v="211.7"/>
    <n v="-704.3"/>
    <n v="65.762499206712434"/>
    <n v="24.8"/>
    <n v="8.32"/>
    <n v="0"/>
    <n v="0.4"/>
    <n v="0.05"/>
    <n v="0.4"/>
    <n v="0"/>
    <n v="1.4"/>
    <x v="34"/>
    <n v="0"/>
    <n v="0"/>
    <n v="0"/>
    <x v="5"/>
    <m/>
    <m/>
    <x v="19"/>
    <m/>
    <m/>
    <m/>
    <m/>
    <s v="Canopy (LMR) under bridge/ Substrate made of concrete with scattered sand and gravel"/>
  </r>
  <r>
    <x v="9"/>
    <s v="Perdido Ck at FM 622 nr Fannin, TX"/>
    <n v="8177300"/>
    <d v="2017-03-12T00:00:00"/>
    <s v="28°45'05&quot;"/>
    <s v="97°19'01&quot;"/>
    <s v="NAD27"/>
    <n v="0"/>
    <x v="33"/>
    <n v="79.3"/>
    <n v="-695.6"/>
    <n v="67.26699867843891"/>
    <n v="19"/>
    <n v="6.75"/>
    <n v="0.02"/>
    <n v="0.03"/>
    <n v="0.05"/>
    <n v="-0.01"/>
    <n v="0.05"/>
    <n v="1.02"/>
    <x v="35"/>
    <n v="0"/>
    <n v="1"/>
    <n v="2"/>
    <x v="25"/>
    <n v="0"/>
    <n v="75"/>
    <x v="9"/>
    <n v="25"/>
    <n v="0"/>
    <n v="0"/>
    <n v="0"/>
    <m/>
  </r>
  <r>
    <x v="9"/>
    <s v="Perdido Ck at FM 622 nr Fannin, TX"/>
    <n v="8177300"/>
    <d v="2017-03-12T00:00:00"/>
    <s v="28°45'05&quot;"/>
    <s v="97°19'01&quot;"/>
    <s v="NAD27"/>
    <n v="25"/>
    <x v="34"/>
    <n v="74.8"/>
    <n v="-703.9"/>
    <n v="65.830927782579153"/>
    <n v="18.8"/>
    <n v="7.21"/>
    <n v="0"/>
    <n v="0.25"/>
    <n v="0.46500000000000002"/>
    <n v="0.02"/>
    <n v="0.1"/>
    <n v="4.0999999999999996"/>
    <x v="36"/>
    <n v="0"/>
    <n v="0"/>
    <n v="0"/>
    <x v="5"/>
    <n v="0"/>
    <n v="50"/>
    <x v="1"/>
    <n v="25"/>
    <n v="25"/>
    <n v="0"/>
    <n v="0"/>
    <m/>
  </r>
  <r>
    <x v="9"/>
    <s v="Perdido Ck at FM 622 nr Fannin, TX"/>
    <n v="8177300"/>
    <d v="2017-03-12T00:00:00"/>
    <s v="28°45'05&quot;"/>
    <s v="97°19'01&quot;"/>
    <s v="NAD27"/>
    <n v="50"/>
    <x v="35"/>
    <n v="79.7"/>
    <n v="-703.7"/>
    <n v="65.865168766910443"/>
    <n v="18.8"/>
    <n v="7.36"/>
    <n v="0"/>
    <n v="0.35"/>
    <n v="0.38"/>
    <n v="0"/>
    <n v="1.2"/>
    <n v="6"/>
    <x v="37"/>
    <n v="0"/>
    <n v="0"/>
    <n v="0"/>
    <x v="5"/>
    <n v="0"/>
    <n v="15"/>
    <x v="15"/>
    <n v="10"/>
    <n v="25"/>
    <n v="50"/>
    <n v="0"/>
    <m/>
  </r>
  <r>
    <x v="9"/>
    <s v="Perdido Ck at FM 622 nr Fannin, TX"/>
    <n v="8177300"/>
    <d v="2017-03-12T00:00:00"/>
    <s v="28°45'05&quot;"/>
    <s v="97°19'01&quot;"/>
    <s v="NAD27"/>
    <n v="75"/>
    <x v="36"/>
    <n v="76.8"/>
    <n v="-703.9"/>
    <n v="65.830927782579153"/>
    <n v="18.899999999999999"/>
    <n v="7.41"/>
    <n v="0"/>
    <n v="0.05"/>
    <n v="0.25"/>
    <n v="0.09"/>
    <n v="0.85"/>
    <n v="3.9"/>
    <x v="38"/>
    <n v="1"/>
    <n v="0"/>
    <n v="0"/>
    <x v="8"/>
    <n v="0"/>
    <n v="90"/>
    <x v="7"/>
    <n v="10"/>
    <n v="0"/>
    <n v="0"/>
    <n v="0"/>
    <m/>
  </r>
  <r>
    <x v="10"/>
    <s v="Bear Br at Research Blvd, The Woodlands, TX"/>
    <s v="08068390 "/>
    <d v="2017-03-13T00:00:00"/>
    <s v="30°11'26&quot;"/>
    <s v="95°29'28&quot;"/>
    <s v="NAD27"/>
    <n v="0"/>
    <x v="37"/>
    <n v="86.1"/>
    <n v="-694.5"/>
    <n v="67.459657665688241"/>
    <n v="17"/>
    <n v="6.08"/>
    <n v="2.2499999999999999E-2"/>
    <n v="1.8"/>
    <n v="0.45"/>
    <n v="5.5E-2"/>
    <n v="1.6"/>
    <n v="2.6"/>
    <x v="39"/>
    <n v="9"/>
    <n v="12"/>
    <n v="17"/>
    <x v="26"/>
    <n v="50"/>
    <n v="50"/>
    <x v="4"/>
    <n v="0"/>
    <n v="0"/>
    <n v="0"/>
    <n v="0"/>
    <m/>
  </r>
  <r>
    <x v="10"/>
    <s v="Bear Br at Research Blvd, The Woodlands, TX"/>
    <s v="08068390 "/>
    <d v="2017-03-13T00:00:00"/>
    <s v="30°11'26&quot;"/>
    <s v="95°29'28&quot;"/>
    <s v="NAD27"/>
    <n v="25"/>
    <x v="38"/>
    <n v="82.9"/>
    <n v="-695"/>
    <n v="67.372017089440106"/>
    <n v="17"/>
    <n v="6.9"/>
    <n v="0.05"/>
    <n v="1.7"/>
    <n v="0.33"/>
    <n v="0.03"/>
    <n v="1.8"/>
    <n v="2.7"/>
    <x v="40"/>
    <n v="9"/>
    <n v="12"/>
    <n v="13"/>
    <x v="11"/>
    <n v="0"/>
    <n v="100"/>
    <x v="4"/>
    <n v="0"/>
    <n v="0"/>
    <n v="0"/>
    <n v="0"/>
    <m/>
  </r>
  <r>
    <x v="10"/>
    <s v="Bear Br at Research Blvd, The Woodlands, TX"/>
    <s v="08068390 "/>
    <d v="2017-03-13T00:00:00"/>
    <s v="30°11'26&quot;"/>
    <s v="95°29'28&quot;"/>
    <s v="NAD27"/>
    <n v="50"/>
    <x v="39"/>
    <n v="82.9"/>
    <n v="-694.2"/>
    <n v="67.512296725231877"/>
    <n v="17"/>
    <n v="6.96"/>
    <n v="0.12"/>
    <n v="1.8"/>
    <n v="0.2"/>
    <n v="0.02"/>
    <n v="1.8"/>
    <n v="4.1500000000000004"/>
    <x v="41"/>
    <n v="22"/>
    <n v="20"/>
    <n v="24"/>
    <x v="27"/>
    <n v="0"/>
    <n v="100"/>
    <x v="4"/>
    <n v="0"/>
    <n v="0"/>
    <n v="0"/>
    <n v="0"/>
    <m/>
  </r>
  <r>
    <x v="10"/>
    <s v="Bear Br at Research Blvd, The Woodlands, TX"/>
    <s v="08068390 "/>
    <d v="2017-03-13T00:00:00"/>
    <s v="30°11'26&quot;"/>
    <s v="95°29'28&quot;"/>
    <s v="NAD27"/>
    <n v="75"/>
    <x v="40"/>
    <n v="86.6"/>
    <n v="-694.4"/>
    <n v="67.477199457015359"/>
    <n v="17"/>
    <n v="7.11"/>
    <n v="0.04"/>
    <n v="1.7"/>
    <n v="0.3"/>
    <n v="0.04"/>
    <n v="1.8"/>
    <n v="4"/>
    <x v="42"/>
    <n v="23"/>
    <n v="26"/>
    <n v="34"/>
    <x v="28"/>
    <n v="10"/>
    <n v="80"/>
    <x v="7"/>
    <n v="10"/>
    <n v="0"/>
    <n v="0"/>
    <n v="0"/>
    <s v="substrate: 10% gravel (clam shells)"/>
  </r>
  <r>
    <x v="11"/>
    <m/>
    <m/>
    <m/>
    <m/>
    <m/>
    <m/>
    <m/>
    <x v="41"/>
    <m/>
    <m/>
    <m/>
    <m/>
    <m/>
    <m/>
    <m/>
    <m/>
    <m/>
    <m/>
    <m/>
    <x v="43"/>
    <m/>
    <m/>
    <m/>
    <x v="29"/>
    <m/>
    <m/>
    <x v="2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31646-8B2E-4FDF-B7D1-DF92EC65563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6" firstHeaderRow="0" firstDataRow="1" firstDataCol="1"/>
  <pivotFields count="33">
    <pivotField axis="axisRow" subtotalTop="0" showAll="0">
      <items count="13">
        <item x="0"/>
        <item x="10"/>
        <item x="7"/>
        <item x="3"/>
        <item x="6"/>
        <item x="4"/>
        <item x="1"/>
        <item x="9"/>
        <item x="2"/>
        <item x="5"/>
        <item x="8"/>
        <item x="1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43">
        <item x="26"/>
        <item x="27"/>
        <item x="28"/>
        <item x="25"/>
        <item x="40"/>
        <item x="37"/>
        <item x="38"/>
        <item x="39"/>
        <item x="13"/>
        <item x="12"/>
        <item x="11"/>
        <item x="35"/>
        <item x="34"/>
        <item x="36"/>
        <item x="33"/>
        <item x="22"/>
        <item x="21"/>
        <item x="3"/>
        <item x="23"/>
        <item x="24"/>
        <item x="1"/>
        <item x="0"/>
        <item x="18"/>
        <item x="19"/>
        <item x="20"/>
        <item x="2"/>
        <item x="10"/>
        <item x="9"/>
        <item x="8"/>
        <item x="17"/>
        <item x="16"/>
        <item x="15"/>
        <item x="14"/>
        <item x="6"/>
        <item x="5"/>
        <item x="4"/>
        <item x="7"/>
        <item x="30"/>
        <item x="29"/>
        <item x="31"/>
        <item x="32"/>
        <item x="41"/>
        <item t="default"/>
      </items>
    </pivotField>
    <pivotField dataField="1"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45">
        <item x="7"/>
        <item x="39"/>
        <item x="20"/>
        <item x="9"/>
        <item x="40"/>
        <item x="16"/>
        <item x="36"/>
        <item x="8"/>
        <item x="26"/>
        <item x="3"/>
        <item x="18"/>
        <item x="12"/>
        <item x="23"/>
        <item x="30"/>
        <item x="32"/>
        <item x="4"/>
        <item x="0"/>
        <item x="31"/>
        <item x="42"/>
        <item x="10"/>
        <item x="1"/>
        <item x="38"/>
        <item x="37"/>
        <item x="2"/>
        <item x="24"/>
        <item x="25"/>
        <item x="13"/>
        <item x="5"/>
        <item x="14"/>
        <item x="29"/>
        <item x="35"/>
        <item x="41"/>
        <item x="15"/>
        <item x="11"/>
        <item x="21"/>
        <item x="17"/>
        <item x="33"/>
        <item x="34"/>
        <item x="6"/>
        <item x="22"/>
        <item x="27"/>
        <item x="28"/>
        <item x="19"/>
        <item x="43"/>
        <item t="default"/>
      </items>
    </pivotField>
    <pivotField subtotalTop="0" showAll="0"/>
    <pivotField subtotalTop="0" showAll="0"/>
    <pivotField subtotalTop="0" showAll="0"/>
    <pivotField dataField="1" subtotalTop="0" showAll="0">
      <items count="31">
        <item x="5"/>
        <item x="8"/>
        <item x="25"/>
        <item x="7"/>
        <item x="21"/>
        <item x="11"/>
        <item x="26"/>
        <item x="20"/>
        <item x="3"/>
        <item x="18"/>
        <item x="10"/>
        <item x="2"/>
        <item x="23"/>
        <item x="9"/>
        <item x="27"/>
        <item x="17"/>
        <item x="6"/>
        <item x="28"/>
        <item x="15"/>
        <item x="13"/>
        <item x="24"/>
        <item x="14"/>
        <item x="1"/>
        <item x="4"/>
        <item x="0"/>
        <item x="22"/>
        <item x="12"/>
        <item x="16"/>
        <item x="19"/>
        <item x="29"/>
        <item t="default"/>
      </items>
    </pivotField>
    <pivotField subtotalTop="0" showAll="0"/>
    <pivotField subtotalTop="0" showAll="0"/>
    <pivotField dataField="1" subtotalTop="0" showAll="0">
      <items count="22">
        <item x="2"/>
        <item x="0"/>
        <item x="15"/>
        <item x="16"/>
        <item x="3"/>
        <item x="14"/>
        <item x="1"/>
        <item x="17"/>
        <item x="12"/>
        <item x="5"/>
        <item x="18"/>
        <item x="11"/>
        <item x="10"/>
        <item x="9"/>
        <item x="8"/>
        <item x="7"/>
        <item x="6"/>
        <item x="13"/>
        <item x="4"/>
        <item x="19"/>
        <item x="2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Width/Depth" fld="20" subtotal="average" baseField="0" baseItem="0"/>
    <dataField name="Average of Cond   µ/cm" fld="8" subtotal="average" baseField="0" baseItem="0"/>
    <dataField name="Average of % DO" fld="9" subtotal="average" baseField="0" baseItem="0"/>
    <dataField name="Average of Turb(NTU).adj" fld="11" subtotal="average" baseField="0" baseItem="0"/>
    <dataField name="Average of Temp (c)" fld="12" subtotal="average" baseField="0" baseItem="0"/>
    <dataField name="Average of pH" fld="13" subtotal="average" baseField="0" baseItem="0"/>
    <dataField name="Average of %&lt;2mm" fld="27" subtotal="average" baseField="0" baseItem="0"/>
    <dataField name="Average of AverageCanopy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0A3-7A7F-4CF9-A1DB-3F344E810989}">
  <dimension ref="A3:I16"/>
  <sheetViews>
    <sheetView workbookViewId="0">
      <selection activeCell="I15" sqref="A3:I15"/>
    </sheetView>
  </sheetViews>
  <sheetFormatPr defaultRowHeight="15" x14ac:dyDescent="0.25"/>
  <cols>
    <col min="1" max="1" width="13.140625" bestFit="1" customWidth="1"/>
    <col min="2" max="2" width="23.28515625" bestFit="1" customWidth="1"/>
    <col min="3" max="3" width="21.85546875" bestFit="1" customWidth="1"/>
    <col min="4" max="4" width="15.85546875" bestFit="1" customWidth="1"/>
    <col min="5" max="5" width="24" bestFit="1" customWidth="1"/>
    <col min="6" max="6" width="19" bestFit="1" customWidth="1"/>
    <col min="7" max="7" width="13.5703125" bestFit="1" customWidth="1"/>
    <col min="8" max="8" width="18.28515625" bestFit="1" customWidth="1"/>
    <col min="9" max="9" width="25.28515625" bestFit="1" customWidth="1"/>
  </cols>
  <sheetData>
    <row r="3" spans="1:9" x14ac:dyDescent="0.25">
      <c r="A3" s="4" t="s">
        <v>85</v>
      </c>
      <c r="B3" t="s">
        <v>97</v>
      </c>
      <c r="C3" t="s">
        <v>98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</row>
    <row r="4" spans="1:9" x14ac:dyDescent="0.25">
      <c r="A4" s="5" t="s">
        <v>26</v>
      </c>
      <c r="B4" s="6">
        <v>13.590081701309625</v>
      </c>
      <c r="C4" s="6">
        <v>929.5</v>
      </c>
      <c r="D4" s="6">
        <v>82.8</v>
      </c>
      <c r="E4" s="6">
        <v>66.350766905558984</v>
      </c>
      <c r="F4" s="6">
        <v>19.05</v>
      </c>
      <c r="G4" s="6">
        <v>7.0775000000000006</v>
      </c>
      <c r="H4" s="6">
        <v>21.25</v>
      </c>
      <c r="I4" s="6">
        <v>24.166666666666668</v>
      </c>
    </row>
    <row r="5" spans="1:9" x14ac:dyDescent="0.25">
      <c r="A5" s="5" t="s">
        <v>76</v>
      </c>
      <c r="B5" s="6">
        <v>12.010732323232324</v>
      </c>
      <c r="C5" s="6">
        <v>227.125</v>
      </c>
      <c r="D5" s="6">
        <v>84.625</v>
      </c>
      <c r="E5" s="6">
        <v>67.455292734343885</v>
      </c>
      <c r="F5" s="6">
        <v>17</v>
      </c>
      <c r="G5" s="6">
        <v>6.7625000000000002</v>
      </c>
      <c r="H5" s="6">
        <v>97.5</v>
      </c>
      <c r="I5" s="6">
        <v>18.416666666666668</v>
      </c>
    </row>
    <row r="6" spans="1:9" x14ac:dyDescent="0.25">
      <c r="A6" s="5" t="s">
        <v>58</v>
      </c>
      <c r="B6" s="6">
        <v>23.149870997708796</v>
      </c>
      <c r="C6" s="6">
        <v>219.24999999999997</v>
      </c>
      <c r="D6" s="6">
        <v>79.7</v>
      </c>
      <c r="E6" s="6">
        <v>99.083669921019464</v>
      </c>
      <c r="F6" s="6">
        <v>15.875</v>
      </c>
      <c r="G6" s="6">
        <v>6.9625000000000004</v>
      </c>
      <c r="H6" s="6">
        <v>51.25</v>
      </c>
      <c r="I6" s="6">
        <v>0</v>
      </c>
    </row>
    <row r="7" spans="1:9" x14ac:dyDescent="0.25">
      <c r="A7" s="5" t="s">
        <v>42</v>
      </c>
      <c r="B7" s="6">
        <v>18.160670731707317</v>
      </c>
      <c r="C7" s="6">
        <v>517.75</v>
      </c>
      <c r="D7" s="6">
        <v>64.699999999999989</v>
      </c>
      <c r="E7" s="6">
        <v>66.908673163097106</v>
      </c>
      <c r="F7" s="6">
        <v>22.575000000000003</v>
      </c>
      <c r="G7" s="6">
        <v>7.1349999999999998</v>
      </c>
      <c r="H7" s="6">
        <v>78.75</v>
      </c>
      <c r="I7" s="6">
        <v>32.25</v>
      </c>
    </row>
    <row r="8" spans="1:9" x14ac:dyDescent="0.25">
      <c r="A8" s="5" t="s">
        <v>54</v>
      </c>
      <c r="B8" s="6">
        <v>21.02736928104575</v>
      </c>
      <c r="C8" s="6">
        <v>852.25</v>
      </c>
      <c r="D8" s="6">
        <v>45.7</v>
      </c>
      <c r="E8" s="6">
        <v>68.797967003627093</v>
      </c>
      <c r="F8" s="6">
        <v>19.024999999999999</v>
      </c>
      <c r="G8" s="6">
        <v>6.8950000000000005</v>
      </c>
      <c r="H8" s="6">
        <v>81.25</v>
      </c>
      <c r="I8" s="6">
        <v>5.75</v>
      </c>
    </row>
    <row r="9" spans="1:9" x14ac:dyDescent="0.25">
      <c r="A9" s="5" t="s">
        <v>46</v>
      </c>
      <c r="B9" s="6">
        <v>14.7008547008547</v>
      </c>
      <c r="C9" s="6">
        <v>1291</v>
      </c>
      <c r="D9" s="6">
        <v>62.45</v>
      </c>
      <c r="E9" s="6">
        <v>68.613258814187759</v>
      </c>
      <c r="F9" s="6">
        <v>23.6</v>
      </c>
      <c r="G9" s="6">
        <v>7.2149999999999999</v>
      </c>
      <c r="H9" s="6">
        <v>72.5</v>
      </c>
      <c r="I9" s="6">
        <v>26.833333333333332</v>
      </c>
    </row>
    <row r="10" spans="1:9" x14ac:dyDescent="0.25">
      <c r="A10" s="5" t="s">
        <v>34</v>
      </c>
      <c r="B10" s="6">
        <v>16.701203852327449</v>
      </c>
      <c r="C10" s="6">
        <v>6986.5</v>
      </c>
      <c r="D10" s="6">
        <v>79.400000000000006</v>
      </c>
      <c r="E10" s="6">
        <v>85.244744237323857</v>
      </c>
      <c r="F10" s="6">
        <v>26.125</v>
      </c>
      <c r="G10" s="6">
        <v>7.1675000000000004</v>
      </c>
      <c r="H10" s="6">
        <v>86.25</v>
      </c>
      <c r="I10" s="6">
        <v>15.749999999999998</v>
      </c>
    </row>
    <row r="11" spans="1:9" x14ac:dyDescent="0.25">
      <c r="A11" s="5" t="s">
        <v>81</v>
      </c>
      <c r="B11" s="6">
        <v>15.151669496321448</v>
      </c>
      <c r="C11" s="6">
        <v>736.75</v>
      </c>
      <c r="D11" s="6">
        <v>77.650000000000006</v>
      </c>
      <c r="E11" s="6">
        <v>66.198505752626915</v>
      </c>
      <c r="F11" s="6">
        <v>18.875</v>
      </c>
      <c r="G11" s="6">
        <v>7.1825000000000001</v>
      </c>
      <c r="H11" s="6">
        <v>57.5</v>
      </c>
      <c r="I11" s="6">
        <v>0.33333333333333331</v>
      </c>
    </row>
    <row r="12" spans="1:9" x14ac:dyDescent="0.25">
      <c r="A12" s="5" t="s">
        <v>82</v>
      </c>
      <c r="B12" s="6">
        <v>13.37957596831836</v>
      </c>
      <c r="C12" s="6">
        <v>1135.5</v>
      </c>
      <c r="D12" s="6">
        <v>103.65</v>
      </c>
      <c r="E12" s="6">
        <v>70.659773907155071</v>
      </c>
      <c r="F12" s="6">
        <v>24.625</v>
      </c>
      <c r="G12" s="6">
        <v>7.3125000000000009</v>
      </c>
      <c r="H12" s="6">
        <v>72.5</v>
      </c>
      <c r="I12" s="6">
        <v>11.666666666666666</v>
      </c>
    </row>
    <row r="13" spans="1:9" x14ac:dyDescent="0.25">
      <c r="A13" s="5" t="s">
        <v>50</v>
      </c>
      <c r="B13" s="6">
        <v>18.328861927546139</v>
      </c>
      <c r="C13" s="6">
        <v>979</v>
      </c>
      <c r="D13" s="6">
        <v>68.5</v>
      </c>
      <c r="E13" s="6">
        <v>67.172499489187388</v>
      </c>
      <c r="F13" s="6">
        <v>23.274999999999999</v>
      </c>
      <c r="G13" s="6">
        <v>6.4275000000000002</v>
      </c>
      <c r="H13" s="6">
        <v>66.25</v>
      </c>
      <c r="I13" s="6" t="e">
        <v>#DIV/0!</v>
      </c>
    </row>
    <row r="14" spans="1:9" x14ac:dyDescent="0.25">
      <c r="A14" s="5" t="s">
        <v>62</v>
      </c>
      <c r="B14" s="6">
        <v>24.113095238095241</v>
      </c>
      <c r="C14" s="6" t="e">
        <v>#DIV/0!</v>
      </c>
      <c r="D14" s="6">
        <v>120.22499999999999</v>
      </c>
      <c r="E14" s="6">
        <v>66.131691398433702</v>
      </c>
      <c r="F14" s="6">
        <v>22.524999999999999</v>
      </c>
      <c r="G14" s="6">
        <v>7.9875000000000007</v>
      </c>
      <c r="H14" s="6">
        <v>57.5</v>
      </c>
      <c r="I14" s="6">
        <v>21.583333333333336</v>
      </c>
    </row>
    <row r="15" spans="1:9" x14ac:dyDescent="0.25">
      <c r="A15" s="5" t="s">
        <v>86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5" t="s">
        <v>87</v>
      </c>
      <c r="B16" s="6">
        <v>17.361746283093346</v>
      </c>
      <c r="C16" s="6">
        <v>1387.4625000000001</v>
      </c>
      <c r="D16" s="6">
        <v>79.036363636363632</v>
      </c>
      <c r="E16" s="6">
        <v>72.056076666051027</v>
      </c>
      <c r="F16" s="6">
        <v>21.140909090909091</v>
      </c>
      <c r="G16" s="6">
        <v>7.1022727272727275</v>
      </c>
      <c r="H16" s="6">
        <v>67.732558139534888</v>
      </c>
      <c r="I16" s="6">
        <v>15.675000000000001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zoomScale="60" zoomScaleNormal="60" workbookViewId="0">
      <selection sqref="A1:XFD1048576"/>
    </sheetView>
  </sheetViews>
  <sheetFormatPr defaultColWidth="8.85546875" defaultRowHeight="15" x14ac:dyDescent="0.2"/>
  <cols>
    <col min="1" max="1" width="6.5703125" style="1" bestFit="1" customWidth="1"/>
    <col min="2" max="2" width="35.140625" style="1" bestFit="1" customWidth="1"/>
    <col min="3" max="3" width="16.85546875" style="1" bestFit="1" customWidth="1"/>
    <col min="4" max="4" width="13.140625" style="1" customWidth="1"/>
    <col min="5" max="6" width="11.85546875" style="1" bestFit="1" customWidth="1"/>
    <col min="7" max="7" width="9.42578125" style="1" bestFit="1" customWidth="1"/>
    <col min="8" max="8" width="7.7109375" style="1" bestFit="1" customWidth="1"/>
    <col min="9" max="9" width="14.42578125" style="1" bestFit="1" customWidth="1"/>
    <col min="10" max="10" width="9.42578125" style="1" customWidth="1"/>
    <col min="11" max="11" width="13.28515625" style="1" bestFit="1" customWidth="1"/>
    <col min="12" max="12" width="13.28515625" style="1" customWidth="1"/>
    <col min="13" max="13" width="11.140625" style="1" bestFit="1" customWidth="1"/>
    <col min="14" max="14" width="8" style="1" customWidth="1"/>
    <col min="15" max="15" width="24.85546875" style="1" bestFit="1" customWidth="1"/>
    <col min="16" max="16" width="25.42578125" style="1" bestFit="1" customWidth="1"/>
    <col min="17" max="17" width="17.28515625" style="1" bestFit="1" customWidth="1"/>
    <col min="18" max="18" width="23.42578125" style="1" bestFit="1" customWidth="1"/>
    <col min="19" max="19" width="24" style="1" bestFit="1" customWidth="1"/>
    <col min="20" max="20" width="11.5703125" style="1" bestFit="1" customWidth="1"/>
    <col min="21" max="21" width="11.5703125" style="1" customWidth="1"/>
    <col min="22" max="22" width="22.5703125" style="1" bestFit="1" customWidth="1"/>
    <col min="23" max="23" width="17" style="1" customWidth="1"/>
    <col min="24" max="24" width="22.7109375" style="1" bestFit="1" customWidth="1"/>
    <col min="25" max="25" width="22.7109375" style="1" customWidth="1"/>
    <col min="26" max="26" width="7" style="1" bestFit="1" customWidth="1"/>
    <col min="27" max="27" width="9.7109375" style="1" bestFit="1" customWidth="1"/>
    <col min="28" max="28" width="9.7109375" style="1" customWidth="1"/>
    <col min="29" max="29" width="10.85546875" style="1" bestFit="1" customWidth="1"/>
    <col min="30" max="30" width="11.85546875" style="1" bestFit="1" customWidth="1"/>
    <col min="31" max="31" width="12.5703125" style="1" bestFit="1" customWidth="1"/>
    <col min="32" max="32" width="13.28515625" style="1" bestFit="1" customWidth="1"/>
    <col min="33" max="16384" width="8.85546875" style="1"/>
  </cols>
  <sheetData>
    <row r="1" spans="1:33" x14ac:dyDescent="0.2">
      <c r="A1" s="1" t="s">
        <v>20</v>
      </c>
      <c r="B1" s="1" t="s">
        <v>21</v>
      </c>
      <c r="C1" s="1" t="s">
        <v>27</v>
      </c>
      <c r="D1" s="1" t="s">
        <v>22</v>
      </c>
      <c r="E1" s="1" t="s">
        <v>24</v>
      </c>
      <c r="F1" s="1" t="s">
        <v>23</v>
      </c>
      <c r="G1" s="1" t="s">
        <v>31</v>
      </c>
      <c r="H1" s="1" t="s">
        <v>25</v>
      </c>
      <c r="I1" s="1" t="s">
        <v>0</v>
      </c>
      <c r="J1" s="1" t="s">
        <v>1</v>
      </c>
      <c r="K1" s="1" t="s">
        <v>2</v>
      </c>
      <c r="L1" s="1" t="s">
        <v>83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84</v>
      </c>
      <c r="V1" s="1" t="s">
        <v>11</v>
      </c>
      <c r="W1" s="1" t="s">
        <v>12</v>
      </c>
      <c r="X1" s="1" t="s">
        <v>13</v>
      </c>
      <c r="Y1" s="1" t="s">
        <v>88</v>
      </c>
      <c r="Z1" s="1" t="s">
        <v>14</v>
      </c>
      <c r="AA1" s="1" t="s">
        <v>15</v>
      </c>
      <c r="AB1" s="1" t="s">
        <v>90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35</v>
      </c>
    </row>
    <row r="2" spans="1:33" ht="15.75" x14ac:dyDescent="0.25">
      <c r="A2" s="1" t="s">
        <v>26</v>
      </c>
      <c r="B2" s="1" t="s">
        <v>28</v>
      </c>
      <c r="C2" s="2" t="s">
        <v>33</v>
      </c>
      <c r="D2" s="3">
        <v>42808</v>
      </c>
      <c r="E2" s="1" t="s">
        <v>29</v>
      </c>
      <c r="F2" s="1" t="s">
        <v>30</v>
      </c>
      <c r="G2" s="1" t="s">
        <v>32</v>
      </c>
      <c r="H2" s="1">
        <v>0</v>
      </c>
      <c r="I2" s="1">
        <v>975</v>
      </c>
      <c r="J2" s="1">
        <v>81.900000000000006</v>
      </c>
      <c r="K2" s="1">
        <v>-701</v>
      </c>
      <c r="L2" s="1">
        <f>410.44*EXP(0.0026*K2)</f>
        <v>66.329168986918248</v>
      </c>
      <c r="M2" s="1">
        <v>19.3</v>
      </c>
      <c r="N2" s="1">
        <v>6.77</v>
      </c>
      <c r="O2" s="1">
        <v>0.15</v>
      </c>
      <c r="P2" s="1">
        <v>1.1000000000000001</v>
      </c>
      <c r="Q2" s="1">
        <v>0.41</v>
      </c>
      <c r="R2" s="1">
        <v>0.38</v>
      </c>
      <c r="S2" s="1">
        <v>2.2000000000000002</v>
      </c>
      <c r="T2" s="1">
        <v>5.3</v>
      </c>
      <c r="U2" s="1">
        <f>T2/Q2</f>
        <v>12.926829268292684</v>
      </c>
      <c r="V2" s="1">
        <v>42</v>
      </c>
      <c r="W2" s="1">
        <v>36</v>
      </c>
      <c r="X2" s="1">
        <v>25</v>
      </c>
      <c r="Y2" s="1">
        <f>AVERAGE(V2:X2)</f>
        <v>34.333333333333336</v>
      </c>
      <c r="Z2" s="1">
        <v>5</v>
      </c>
      <c r="AA2" s="1">
        <v>5</v>
      </c>
      <c r="AB2" s="1">
        <f>Z2+AA2</f>
        <v>10</v>
      </c>
      <c r="AC2" s="1">
        <v>90</v>
      </c>
      <c r="AD2" s="1">
        <v>0</v>
      </c>
      <c r="AE2" s="1">
        <v>0</v>
      </c>
      <c r="AF2" s="1">
        <v>0</v>
      </c>
    </row>
    <row r="3" spans="1:33" ht="15.75" x14ac:dyDescent="0.25">
      <c r="A3" s="1" t="s">
        <v>26</v>
      </c>
      <c r="B3" s="1" t="s">
        <v>28</v>
      </c>
      <c r="C3" s="2" t="s">
        <v>33</v>
      </c>
      <c r="D3" s="3">
        <v>42808</v>
      </c>
      <c r="E3" s="1" t="s">
        <v>29</v>
      </c>
      <c r="F3" s="1" t="s">
        <v>30</v>
      </c>
      <c r="G3" s="1" t="s">
        <v>32</v>
      </c>
      <c r="H3" s="1">
        <v>25</v>
      </c>
      <c r="I3" s="1">
        <v>903</v>
      </c>
      <c r="J3" s="1">
        <v>85</v>
      </c>
      <c r="K3" s="1">
        <v>-701</v>
      </c>
      <c r="L3" s="1">
        <f t="shared" ref="L3:L45" si="0">410.44*EXP(0.0026*K3)</f>
        <v>66.329168986918248</v>
      </c>
      <c r="M3" s="1">
        <v>19.3</v>
      </c>
      <c r="N3" s="1">
        <v>7.1</v>
      </c>
      <c r="O3" s="1">
        <v>0.03</v>
      </c>
      <c r="P3" s="1">
        <v>0.3</v>
      </c>
      <c r="Q3" s="1">
        <v>0.21</v>
      </c>
      <c r="R3" s="1">
        <v>0.4</v>
      </c>
      <c r="S3" s="1">
        <v>0.16</v>
      </c>
      <c r="T3" s="1">
        <v>3.2</v>
      </c>
      <c r="U3" s="1">
        <f t="shared" ref="U3:U45" si="1">T3/Q3</f>
        <v>15.238095238095239</v>
      </c>
      <c r="V3" s="1">
        <v>39</v>
      </c>
      <c r="W3" s="1">
        <v>34</v>
      </c>
      <c r="X3" s="1">
        <v>23</v>
      </c>
      <c r="Y3" s="1">
        <f t="shared" ref="Y3:Y45" si="2">AVERAGE(V3:X3)</f>
        <v>32</v>
      </c>
      <c r="Z3" s="1">
        <v>10</v>
      </c>
      <c r="AA3" s="1">
        <v>40</v>
      </c>
      <c r="AB3" s="1">
        <f t="shared" ref="AB3:AB45" si="3">Z3+AA3</f>
        <v>50</v>
      </c>
      <c r="AC3" s="1">
        <v>50</v>
      </c>
      <c r="AD3" s="1">
        <v>0</v>
      </c>
      <c r="AE3" s="1">
        <v>0</v>
      </c>
      <c r="AF3" s="1">
        <v>0</v>
      </c>
    </row>
    <row r="4" spans="1:33" ht="15.75" x14ac:dyDescent="0.25">
      <c r="A4" s="1" t="s">
        <v>26</v>
      </c>
      <c r="B4" s="1" t="s">
        <v>28</v>
      </c>
      <c r="C4" s="2" t="s">
        <v>33</v>
      </c>
      <c r="D4" s="3">
        <v>42808</v>
      </c>
      <c r="E4" s="1" t="s">
        <v>29</v>
      </c>
      <c r="F4" s="1" t="s">
        <v>30</v>
      </c>
      <c r="G4" s="1" t="s">
        <v>32</v>
      </c>
      <c r="H4" s="1">
        <v>50</v>
      </c>
      <c r="I4" s="1">
        <v>985</v>
      </c>
      <c r="J4" s="1">
        <v>84</v>
      </c>
      <c r="K4" s="1">
        <v>-701.3</v>
      </c>
      <c r="L4" s="1">
        <f t="shared" si="0"/>
        <v>66.277452407196591</v>
      </c>
      <c r="M4" s="1">
        <v>19.5</v>
      </c>
      <c r="N4" s="1">
        <v>7.2</v>
      </c>
      <c r="O4" s="1">
        <v>0.1</v>
      </c>
      <c r="P4" s="1">
        <v>1.6</v>
      </c>
      <c r="Q4" s="1">
        <v>0.14499999999999999</v>
      </c>
      <c r="R4" s="1">
        <v>0.1</v>
      </c>
      <c r="S4" s="1">
        <v>0.28000000000000003</v>
      </c>
      <c r="T4" s="1">
        <v>2.2999999999999998</v>
      </c>
      <c r="U4" s="1">
        <f t="shared" si="1"/>
        <v>15.862068965517242</v>
      </c>
      <c r="V4" s="1">
        <v>17</v>
      </c>
      <c r="W4" s="1">
        <v>16</v>
      </c>
      <c r="X4" s="1">
        <v>16</v>
      </c>
      <c r="Y4" s="1">
        <f t="shared" si="2"/>
        <v>16.333333333333332</v>
      </c>
      <c r="Z4" s="1">
        <v>0</v>
      </c>
      <c r="AA4" s="1">
        <v>0</v>
      </c>
      <c r="AB4" s="1">
        <f t="shared" si="3"/>
        <v>0</v>
      </c>
      <c r="AC4" s="1">
        <v>0</v>
      </c>
      <c r="AD4" s="1">
        <v>100</v>
      </c>
      <c r="AE4" s="1">
        <v>0</v>
      </c>
      <c r="AF4" s="1">
        <v>0</v>
      </c>
    </row>
    <row r="5" spans="1:33" ht="15.75" x14ac:dyDescent="0.25">
      <c r="A5" s="1" t="s">
        <v>26</v>
      </c>
      <c r="B5" s="1" t="s">
        <v>28</v>
      </c>
      <c r="C5" s="2" t="s">
        <v>33</v>
      </c>
      <c r="D5" s="3">
        <v>42808</v>
      </c>
      <c r="E5" s="1" t="s">
        <v>29</v>
      </c>
      <c r="F5" s="1" t="s">
        <v>30</v>
      </c>
      <c r="G5" s="1" t="s">
        <v>32</v>
      </c>
      <c r="H5" s="1">
        <v>75</v>
      </c>
      <c r="I5" s="1">
        <v>855</v>
      </c>
      <c r="J5" s="1">
        <v>80.3</v>
      </c>
      <c r="K5" s="1">
        <v>-700.2</v>
      </c>
      <c r="L5" s="1">
        <f t="shared" si="0"/>
        <v>66.467277241202865</v>
      </c>
      <c r="M5" s="1">
        <v>18.100000000000001</v>
      </c>
      <c r="N5" s="1">
        <v>7.24</v>
      </c>
      <c r="O5" s="1">
        <v>0.02</v>
      </c>
      <c r="P5" s="1">
        <v>0.7</v>
      </c>
      <c r="Q5" s="1">
        <v>0.3</v>
      </c>
      <c r="R5" s="1">
        <v>0.15</v>
      </c>
      <c r="S5" s="1">
        <v>0.65</v>
      </c>
      <c r="T5" s="1">
        <v>3.1</v>
      </c>
      <c r="U5" s="1">
        <f t="shared" si="1"/>
        <v>10.333333333333334</v>
      </c>
      <c r="V5" s="1">
        <v>16</v>
      </c>
      <c r="W5" s="1">
        <v>18</v>
      </c>
      <c r="X5" s="1">
        <v>8</v>
      </c>
      <c r="Y5" s="1">
        <f t="shared" si="2"/>
        <v>14</v>
      </c>
      <c r="Z5" s="1">
        <v>0</v>
      </c>
      <c r="AA5" s="1">
        <v>25</v>
      </c>
      <c r="AB5" s="1">
        <f t="shared" si="3"/>
        <v>25</v>
      </c>
      <c r="AC5" s="1">
        <v>40</v>
      </c>
      <c r="AD5" s="1">
        <v>35</v>
      </c>
      <c r="AE5" s="1">
        <v>0</v>
      </c>
      <c r="AF5" s="1">
        <v>0</v>
      </c>
    </row>
    <row r="6" spans="1:33" x14ac:dyDescent="0.2">
      <c r="A6" s="1" t="s">
        <v>34</v>
      </c>
      <c r="B6" s="1" t="s">
        <v>36</v>
      </c>
      <c r="C6" s="1">
        <v>8211520</v>
      </c>
      <c r="D6" s="3">
        <v>42827</v>
      </c>
      <c r="E6" s="1" t="s">
        <v>37</v>
      </c>
      <c r="F6" s="1" t="s">
        <v>38</v>
      </c>
      <c r="G6" s="1" t="s">
        <v>32</v>
      </c>
      <c r="H6" s="1">
        <v>0</v>
      </c>
      <c r="I6" s="1">
        <v>7009</v>
      </c>
      <c r="J6" s="1">
        <v>79.2</v>
      </c>
      <c r="K6" s="1">
        <v>-685.7</v>
      </c>
      <c r="L6" s="1">
        <f t="shared" si="0"/>
        <v>69.020927450344118</v>
      </c>
      <c r="M6" s="1">
        <v>26.2</v>
      </c>
      <c r="N6" s="1">
        <v>7.09</v>
      </c>
      <c r="O6" s="1">
        <v>0.03</v>
      </c>
      <c r="P6" s="1">
        <v>0.02</v>
      </c>
      <c r="Q6" s="1">
        <v>0.25</v>
      </c>
      <c r="R6" s="1">
        <v>0.04</v>
      </c>
      <c r="S6" s="1">
        <v>2.2000000000000002</v>
      </c>
      <c r="T6" s="1">
        <v>3.2</v>
      </c>
      <c r="U6" s="1">
        <f t="shared" si="1"/>
        <v>12.8</v>
      </c>
      <c r="V6" s="1">
        <v>34</v>
      </c>
      <c r="W6" s="1">
        <v>33</v>
      </c>
      <c r="X6" s="1">
        <v>35</v>
      </c>
      <c r="Y6" s="1">
        <f t="shared" si="2"/>
        <v>34</v>
      </c>
      <c r="Z6" s="1">
        <v>100</v>
      </c>
      <c r="AA6" s="1">
        <v>0</v>
      </c>
      <c r="AB6" s="1">
        <f t="shared" si="3"/>
        <v>100</v>
      </c>
      <c r="AC6" s="1">
        <v>0</v>
      </c>
      <c r="AD6" s="1">
        <v>0</v>
      </c>
      <c r="AE6" s="1">
        <v>0</v>
      </c>
      <c r="AF6" s="1">
        <v>0</v>
      </c>
    </row>
    <row r="7" spans="1:33" x14ac:dyDescent="0.2">
      <c r="A7" s="1" t="s">
        <v>34</v>
      </c>
      <c r="B7" s="1" t="s">
        <v>36</v>
      </c>
      <c r="C7" s="1">
        <v>8211520</v>
      </c>
      <c r="D7" s="3">
        <v>42827</v>
      </c>
      <c r="E7" s="1" t="s">
        <v>37</v>
      </c>
      <c r="F7" s="1" t="s">
        <v>38</v>
      </c>
      <c r="G7" s="1" t="s">
        <v>32</v>
      </c>
      <c r="H7" s="1">
        <v>25</v>
      </c>
      <c r="I7" s="1">
        <v>6996</v>
      </c>
      <c r="J7" s="1">
        <v>80.099999999999994</v>
      </c>
      <c r="K7" s="1">
        <v>-685.8</v>
      </c>
      <c r="L7" s="1">
        <f t="shared" si="0"/>
        <v>69.002984341912224</v>
      </c>
      <c r="M7" s="1">
        <v>26.1</v>
      </c>
      <c r="N7" s="1">
        <v>7.18</v>
      </c>
      <c r="O7" s="1">
        <v>7.0000000000000007E-2</v>
      </c>
      <c r="P7" s="1">
        <v>0.6</v>
      </c>
      <c r="Q7" s="1">
        <v>7.0000000000000007E-2</v>
      </c>
      <c r="R7" s="1">
        <v>0.08</v>
      </c>
      <c r="S7" s="1">
        <v>0.3</v>
      </c>
      <c r="T7" s="1">
        <v>1.35</v>
      </c>
      <c r="U7" s="1">
        <f t="shared" si="1"/>
        <v>19.285714285714285</v>
      </c>
      <c r="V7" s="1">
        <v>0</v>
      </c>
      <c r="W7" s="1">
        <v>0</v>
      </c>
      <c r="X7" s="1">
        <v>0</v>
      </c>
      <c r="Y7" s="1">
        <f t="shared" si="2"/>
        <v>0</v>
      </c>
      <c r="Z7" s="1">
        <v>40</v>
      </c>
      <c r="AA7" s="1">
        <v>20</v>
      </c>
      <c r="AB7" s="1">
        <f t="shared" si="3"/>
        <v>60</v>
      </c>
      <c r="AC7" s="1">
        <v>20</v>
      </c>
      <c r="AD7" s="1">
        <v>20</v>
      </c>
      <c r="AE7" s="1">
        <v>0</v>
      </c>
      <c r="AF7" s="1">
        <v>0</v>
      </c>
      <c r="AG7" s="1" t="s">
        <v>70</v>
      </c>
    </row>
    <row r="8" spans="1:33" x14ac:dyDescent="0.2">
      <c r="A8" s="1" t="s">
        <v>34</v>
      </c>
      <c r="B8" s="1" t="s">
        <v>36</v>
      </c>
      <c r="C8" s="1">
        <v>8211520</v>
      </c>
      <c r="D8" s="3">
        <v>42827</v>
      </c>
      <c r="E8" s="1" t="s">
        <v>37</v>
      </c>
      <c r="F8" s="1" t="s">
        <v>38</v>
      </c>
      <c r="G8" s="1" t="s">
        <v>32</v>
      </c>
      <c r="H8" s="1">
        <v>50</v>
      </c>
      <c r="I8" s="1">
        <v>6875</v>
      </c>
      <c r="J8" s="1">
        <v>79.5</v>
      </c>
      <c r="K8" s="1">
        <v>-661</v>
      </c>
      <c r="L8" s="1">
        <f t="shared" si="0"/>
        <v>73.598876082057046</v>
      </c>
      <c r="M8" s="1">
        <v>26.1</v>
      </c>
      <c r="N8" s="1">
        <v>7.19</v>
      </c>
      <c r="O8" s="1">
        <v>0.01</v>
      </c>
      <c r="P8" s="1">
        <v>1</v>
      </c>
      <c r="Q8" s="1">
        <v>0.1</v>
      </c>
      <c r="R8" s="1">
        <v>0.03</v>
      </c>
      <c r="S8" s="1">
        <v>2</v>
      </c>
      <c r="T8" s="1">
        <v>3</v>
      </c>
      <c r="U8" s="1">
        <f t="shared" si="1"/>
        <v>30</v>
      </c>
      <c r="V8" s="1">
        <v>22</v>
      </c>
      <c r="W8" s="1">
        <v>24</v>
      </c>
      <c r="X8" s="1">
        <v>30</v>
      </c>
      <c r="Y8" s="1">
        <f t="shared" si="2"/>
        <v>25.333333333333332</v>
      </c>
      <c r="Z8" s="1">
        <v>95</v>
      </c>
      <c r="AA8" s="1">
        <v>0</v>
      </c>
      <c r="AB8" s="1">
        <f t="shared" si="3"/>
        <v>95</v>
      </c>
      <c r="AC8" s="1">
        <v>5</v>
      </c>
      <c r="AD8" s="1">
        <v>0</v>
      </c>
      <c r="AE8" s="1">
        <v>0</v>
      </c>
      <c r="AF8" s="1">
        <v>0</v>
      </c>
    </row>
    <row r="9" spans="1:33" x14ac:dyDescent="0.2">
      <c r="A9" s="1" t="s">
        <v>34</v>
      </c>
      <c r="B9" s="1" t="s">
        <v>36</v>
      </c>
      <c r="C9" s="1">
        <v>8211520</v>
      </c>
      <c r="D9" s="3">
        <v>42827</v>
      </c>
      <c r="E9" s="1" t="s">
        <v>37</v>
      </c>
      <c r="F9" s="1" t="s">
        <v>38</v>
      </c>
      <c r="G9" s="1" t="s">
        <v>32</v>
      </c>
      <c r="H9" s="1">
        <v>75</v>
      </c>
      <c r="I9" s="1">
        <v>7066</v>
      </c>
      <c r="J9" s="1">
        <v>78.8</v>
      </c>
      <c r="K9" s="1">
        <v>-444.1</v>
      </c>
      <c r="L9" s="1">
        <f t="shared" si="0"/>
        <v>129.35618907498204</v>
      </c>
      <c r="M9" s="1">
        <v>26.1</v>
      </c>
      <c r="N9" s="1">
        <v>7.21</v>
      </c>
      <c r="O9" s="1">
        <v>0.1</v>
      </c>
      <c r="P9" s="1">
        <v>1.5</v>
      </c>
      <c r="Q9" s="1">
        <v>0.89</v>
      </c>
      <c r="R9" s="1">
        <v>0.155</v>
      </c>
      <c r="S9" s="1">
        <v>1.5</v>
      </c>
      <c r="T9" s="1">
        <v>4.2</v>
      </c>
      <c r="U9" s="1">
        <f t="shared" si="1"/>
        <v>4.7191011235955056</v>
      </c>
      <c r="V9" s="1">
        <v>10</v>
      </c>
      <c r="W9" s="1">
        <v>1</v>
      </c>
      <c r="X9" s="1">
        <v>0</v>
      </c>
      <c r="Y9" s="1">
        <f t="shared" si="2"/>
        <v>3.6666666666666665</v>
      </c>
      <c r="Z9" s="1">
        <v>90</v>
      </c>
      <c r="AA9" s="1">
        <v>0</v>
      </c>
      <c r="AB9" s="1">
        <f t="shared" si="3"/>
        <v>90</v>
      </c>
      <c r="AC9" s="1">
        <v>0</v>
      </c>
      <c r="AD9" s="1">
        <v>0</v>
      </c>
      <c r="AE9" s="1">
        <v>10</v>
      </c>
      <c r="AF9" s="1">
        <v>0</v>
      </c>
    </row>
    <row r="10" spans="1:33" x14ac:dyDescent="0.2">
      <c r="A10" s="1" t="s">
        <v>82</v>
      </c>
      <c r="B10" s="1" t="s">
        <v>39</v>
      </c>
      <c r="C10" s="1">
        <v>8164800</v>
      </c>
      <c r="D10" s="3">
        <v>42827</v>
      </c>
      <c r="E10" s="1" t="s">
        <v>40</v>
      </c>
      <c r="F10" s="1" t="s">
        <v>41</v>
      </c>
      <c r="G10" s="1" t="s">
        <v>32</v>
      </c>
      <c r="H10" s="1">
        <v>0</v>
      </c>
      <c r="I10" s="1">
        <v>1145</v>
      </c>
      <c r="J10" s="1">
        <v>99.6</v>
      </c>
      <c r="K10" s="1">
        <v>-686.8</v>
      </c>
      <c r="L10" s="1">
        <f t="shared" si="0"/>
        <v>68.823809610708892</v>
      </c>
      <c r="M10" s="1">
        <v>24.5</v>
      </c>
      <c r="N10" s="1">
        <v>7.04</v>
      </c>
      <c r="O10" s="1">
        <v>0.01</v>
      </c>
      <c r="P10" s="1">
        <v>1.3</v>
      </c>
      <c r="Q10" s="1">
        <v>0.42</v>
      </c>
      <c r="R10" s="1">
        <v>0.04</v>
      </c>
      <c r="S10" s="1">
        <v>1.4</v>
      </c>
      <c r="T10" s="1">
        <v>3.9</v>
      </c>
      <c r="U10" s="1">
        <f t="shared" si="1"/>
        <v>9.2857142857142865</v>
      </c>
      <c r="V10" s="1">
        <v>0</v>
      </c>
      <c r="W10" s="1">
        <v>0</v>
      </c>
      <c r="X10" s="1">
        <v>1</v>
      </c>
      <c r="Y10" s="1">
        <f t="shared" si="2"/>
        <v>0.33333333333333331</v>
      </c>
      <c r="Z10" s="1">
        <v>60</v>
      </c>
      <c r="AA10" s="1">
        <v>40</v>
      </c>
      <c r="AB10" s="1">
        <f t="shared" si="3"/>
        <v>100</v>
      </c>
      <c r="AC10" s="1">
        <v>0</v>
      </c>
      <c r="AD10" s="1">
        <v>0</v>
      </c>
      <c r="AE10" s="1">
        <v>0</v>
      </c>
      <c r="AF10" s="1">
        <v>0</v>
      </c>
    </row>
    <row r="11" spans="1:33" x14ac:dyDescent="0.2">
      <c r="A11" s="1" t="s">
        <v>82</v>
      </c>
      <c r="B11" s="1" t="s">
        <v>39</v>
      </c>
      <c r="C11" s="1">
        <v>8164800</v>
      </c>
      <c r="D11" s="3">
        <v>42827</v>
      </c>
      <c r="E11" s="1" t="s">
        <v>40</v>
      </c>
      <c r="F11" s="1" t="s">
        <v>41</v>
      </c>
      <c r="G11" s="1" t="s">
        <v>32</v>
      </c>
      <c r="H11" s="1">
        <v>25</v>
      </c>
      <c r="I11" s="1">
        <v>1133</v>
      </c>
      <c r="J11" s="1">
        <v>101.7</v>
      </c>
      <c r="K11" s="1">
        <v>-673.2</v>
      </c>
      <c r="L11" s="1">
        <f t="shared" si="0"/>
        <v>71.300957392436672</v>
      </c>
      <c r="M11" s="1">
        <v>24.6</v>
      </c>
      <c r="N11" s="1">
        <v>7.37</v>
      </c>
      <c r="O11" s="1">
        <v>0.22</v>
      </c>
      <c r="P11" s="1">
        <v>2</v>
      </c>
      <c r="Q11" s="1">
        <v>0.45</v>
      </c>
      <c r="R11" s="1">
        <v>0.02</v>
      </c>
      <c r="S11" s="1">
        <v>0.4</v>
      </c>
      <c r="T11" s="1">
        <v>3</v>
      </c>
      <c r="U11" s="1">
        <f t="shared" si="1"/>
        <v>6.6666666666666661</v>
      </c>
      <c r="V11" s="1">
        <v>15</v>
      </c>
      <c r="W11" s="1">
        <v>18</v>
      </c>
      <c r="X11" s="1">
        <v>24</v>
      </c>
      <c r="Y11" s="1">
        <f t="shared" si="2"/>
        <v>19</v>
      </c>
      <c r="Z11" s="1">
        <v>70</v>
      </c>
      <c r="AA11" s="1">
        <v>30</v>
      </c>
      <c r="AB11" s="1">
        <f t="shared" si="3"/>
        <v>100</v>
      </c>
      <c r="AC11" s="1">
        <v>0</v>
      </c>
      <c r="AD11" s="1">
        <v>0</v>
      </c>
      <c r="AE11" s="1">
        <v>0</v>
      </c>
      <c r="AF11" s="1">
        <v>0</v>
      </c>
    </row>
    <row r="12" spans="1:33" x14ac:dyDescent="0.2">
      <c r="A12" s="1" t="s">
        <v>82</v>
      </c>
      <c r="B12" s="1" t="s">
        <v>39</v>
      </c>
      <c r="C12" s="1">
        <v>8164800</v>
      </c>
      <c r="D12" s="3">
        <v>42827</v>
      </c>
      <c r="E12" s="1" t="s">
        <v>40</v>
      </c>
      <c r="F12" s="1" t="s">
        <v>41</v>
      </c>
      <c r="G12" s="1" t="s">
        <v>32</v>
      </c>
      <c r="H12" s="1">
        <v>50</v>
      </c>
      <c r="I12" s="1">
        <v>1131</v>
      </c>
      <c r="J12" s="1">
        <v>103.8</v>
      </c>
      <c r="K12" s="1">
        <v>-680.5</v>
      </c>
      <c r="L12" s="1">
        <f t="shared" si="0"/>
        <v>69.960427096162434</v>
      </c>
      <c r="M12" s="1">
        <v>24.6</v>
      </c>
      <c r="N12" s="1">
        <v>7.4</v>
      </c>
      <c r="O12" s="1">
        <v>0.02</v>
      </c>
      <c r="P12" s="1">
        <v>3.2</v>
      </c>
      <c r="Q12" s="1">
        <v>0.28999999999999998</v>
      </c>
      <c r="R12" s="1">
        <v>0.02</v>
      </c>
      <c r="S12" s="1">
        <v>0.8</v>
      </c>
      <c r="T12" s="1">
        <v>3.9</v>
      </c>
      <c r="U12" s="1">
        <f t="shared" si="1"/>
        <v>13.448275862068966</v>
      </c>
      <c r="V12" s="1">
        <v>11</v>
      </c>
      <c r="W12" s="1">
        <v>15</v>
      </c>
      <c r="X12" s="1">
        <v>22</v>
      </c>
      <c r="Y12" s="1">
        <f t="shared" si="2"/>
        <v>16</v>
      </c>
      <c r="Z12" s="1">
        <v>70</v>
      </c>
      <c r="AA12" s="1">
        <v>10</v>
      </c>
      <c r="AB12" s="1">
        <f t="shared" si="3"/>
        <v>80</v>
      </c>
      <c r="AC12" s="1">
        <v>20</v>
      </c>
      <c r="AD12" s="1">
        <v>0</v>
      </c>
      <c r="AE12" s="1">
        <v>0</v>
      </c>
      <c r="AF12" s="1">
        <v>0</v>
      </c>
    </row>
    <row r="13" spans="1:33" x14ac:dyDescent="0.2">
      <c r="A13" s="1" t="s">
        <v>82</v>
      </c>
      <c r="B13" s="1" t="s">
        <v>39</v>
      </c>
      <c r="C13" s="1">
        <v>8164800</v>
      </c>
      <c r="D13" s="3">
        <v>42827</v>
      </c>
      <c r="E13" s="1" t="s">
        <v>40</v>
      </c>
      <c r="F13" s="1" t="s">
        <v>41</v>
      </c>
      <c r="G13" s="1" t="s">
        <v>32</v>
      </c>
      <c r="H13" s="1">
        <v>75</v>
      </c>
      <c r="I13" s="1">
        <v>1133</v>
      </c>
      <c r="J13" s="1">
        <v>109.5</v>
      </c>
      <c r="K13" s="1">
        <v>-666.5</v>
      </c>
      <c r="L13" s="1">
        <f t="shared" si="0"/>
        <v>72.55390152931227</v>
      </c>
      <c r="M13" s="1">
        <v>24.8</v>
      </c>
      <c r="N13" s="1">
        <v>7.44</v>
      </c>
      <c r="O13" s="1">
        <v>0.01</v>
      </c>
      <c r="P13" s="1">
        <v>2.5</v>
      </c>
      <c r="Q13" s="1">
        <v>0.17</v>
      </c>
      <c r="R13" s="1">
        <v>0.12</v>
      </c>
      <c r="S13" s="1">
        <v>0.7</v>
      </c>
      <c r="T13" s="1">
        <v>4.0999999999999996</v>
      </c>
      <c r="U13" s="1">
        <f t="shared" si="1"/>
        <v>24.117647058823525</v>
      </c>
      <c r="V13" s="1">
        <v>11</v>
      </c>
      <c r="W13" s="1">
        <v>13</v>
      </c>
      <c r="X13" s="1">
        <v>10</v>
      </c>
      <c r="Y13" s="1">
        <f t="shared" si="2"/>
        <v>11.333333333333334</v>
      </c>
      <c r="Z13" s="1">
        <v>10</v>
      </c>
      <c r="AA13" s="1">
        <v>0</v>
      </c>
      <c r="AB13" s="1">
        <f t="shared" si="3"/>
        <v>10</v>
      </c>
      <c r="AC13" s="1">
        <v>0</v>
      </c>
      <c r="AD13" s="1">
        <v>90</v>
      </c>
      <c r="AE13" s="1">
        <v>0</v>
      </c>
      <c r="AF13" s="1">
        <v>0</v>
      </c>
    </row>
    <row r="14" spans="1:33" x14ac:dyDescent="0.2">
      <c r="A14" s="1" t="s">
        <v>42</v>
      </c>
      <c r="B14" s="1" t="s">
        <v>43</v>
      </c>
      <c r="C14" s="1">
        <v>8164600</v>
      </c>
      <c r="D14" s="3">
        <v>42827</v>
      </c>
      <c r="E14" s="1" t="s">
        <v>44</v>
      </c>
      <c r="F14" s="1" t="s">
        <v>45</v>
      </c>
      <c r="G14" s="1" t="s">
        <v>32</v>
      </c>
      <c r="H14" s="1">
        <v>0</v>
      </c>
      <c r="I14" s="1">
        <v>520</v>
      </c>
      <c r="J14" s="1">
        <v>63.5</v>
      </c>
      <c r="K14" s="1">
        <v>-697.3</v>
      </c>
      <c r="L14" s="1">
        <f t="shared" si="0"/>
        <v>66.970334654751326</v>
      </c>
      <c r="M14" s="1">
        <v>22.6</v>
      </c>
      <c r="N14" s="1">
        <v>6.97</v>
      </c>
      <c r="O14" s="1">
        <v>0.28999999999999998</v>
      </c>
      <c r="P14" s="1">
        <v>0.55000000000000004</v>
      </c>
      <c r="Q14" s="1">
        <v>0.4</v>
      </c>
      <c r="R14" s="1">
        <v>0.02</v>
      </c>
      <c r="S14" s="1">
        <v>0.5</v>
      </c>
      <c r="T14" s="1">
        <v>4.9000000000000004</v>
      </c>
      <c r="U14" s="1">
        <f t="shared" si="1"/>
        <v>12.25</v>
      </c>
      <c r="V14" s="1">
        <v>39</v>
      </c>
      <c r="W14" s="1">
        <v>38</v>
      </c>
      <c r="X14" s="1">
        <v>42</v>
      </c>
      <c r="Y14" s="1">
        <f t="shared" si="2"/>
        <v>39.666666666666664</v>
      </c>
      <c r="Z14" s="1">
        <v>10</v>
      </c>
      <c r="AA14" s="1">
        <v>65</v>
      </c>
      <c r="AB14" s="1">
        <f t="shared" si="3"/>
        <v>75</v>
      </c>
      <c r="AC14" s="1">
        <v>25</v>
      </c>
      <c r="AD14" s="1">
        <v>0</v>
      </c>
      <c r="AE14" s="1">
        <v>0</v>
      </c>
      <c r="AF14" s="1">
        <v>0</v>
      </c>
    </row>
    <row r="15" spans="1:33" x14ac:dyDescent="0.2">
      <c r="A15" s="1" t="s">
        <v>42</v>
      </c>
      <c r="B15" s="1" t="s">
        <v>43</v>
      </c>
      <c r="C15" s="1">
        <v>8164600</v>
      </c>
      <c r="D15" s="3">
        <v>42827</v>
      </c>
      <c r="E15" s="1" t="s">
        <v>44</v>
      </c>
      <c r="F15" s="1" t="s">
        <v>45</v>
      </c>
      <c r="G15" s="1" t="s">
        <v>32</v>
      </c>
      <c r="H15" s="1">
        <v>25</v>
      </c>
      <c r="I15" s="1">
        <v>519</v>
      </c>
      <c r="J15" s="1">
        <v>65.099999999999994</v>
      </c>
      <c r="K15" s="1">
        <v>-701</v>
      </c>
      <c r="L15" s="1">
        <f t="shared" si="0"/>
        <v>66.329168986918248</v>
      </c>
      <c r="M15" s="1">
        <v>22.6</v>
      </c>
      <c r="N15" s="1">
        <v>7.16</v>
      </c>
      <c r="O15" s="1">
        <v>0.08</v>
      </c>
      <c r="P15" s="1">
        <v>0.25</v>
      </c>
      <c r="Q15" s="1">
        <v>0.41</v>
      </c>
      <c r="R15" s="1">
        <v>0.03</v>
      </c>
      <c r="S15" s="1">
        <v>0.6</v>
      </c>
      <c r="T15" s="1">
        <v>7.5</v>
      </c>
      <c r="U15" s="1">
        <f t="shared" si="1"/>
        <v>18.292682926829269</v>
      </c>
      <c r="V15" s="1">
        <v>30</v>
      </c>
      <c r="W15" s="1">
        <v>30</v>
      </c>
      <c r="X15" s="1">
        <v>29</v>
      </c>
      <c r="Y15" s="1">
        <f t="shared" si="2"/>
        <v>29.666666666666668</v>
      </c>
      <c r="Z15" s="1">
        <v>10</v>
      </c>
      <c r="AA15" s="1">
        <v>90</v>
      </c>
      <c r="AB15" s="1">
        <f t="shared" si="3"/>
        <v>100</v>
      </c>
      <c r="AC15" s="1">
        <v>0</v>
      </c>
      <c r="AD15" s="1">
        <v>0</v>
      </c>
      <c r="AE15" s="1">
        <v>0</v>
      </c>
      <c r="AF15" s="1">
        <v>0</v>
      </c>
    </row>
    <row r="16" spans="1:33" x14ac:dyDescent="0.2">
      <c r="A16" s="1" t="s">
        <v>42</v>
      </c>
      <c r="B16" s="1" t="s">
        <v>43</v>
      </c>
      <c r="C16" s="1">
        <v>8164600</v>
      </c>
      <c r="D16" s="3">
        <v>42827</v>
      </c>
      <c r="E16" s="1" t="s">
        <v>44</v>
      </c>
      <c r="F16" s="1" t="s">
        <v>45</v>
      </c>
      <c r="G16" s="1" t="s">
        <v>32</v>
      </c>
      <c r="H16" s="1">
        <v>50</v>
      </c>
      <c r="I16" s="1">
        <v>516</v>
      </c>
      <c r="J16" s="1">
        <v>64.099999999999994</v>
      </c>
      <c r="K16" s="1">
        <v>-701.1</v>
      </c>
      <c r="L16" s="1">
        <f t="shared" si="0"/>
        <v>66.311925644713284</v>
      </c>
      <c r="M16" s="1">
        <v>22.5</v>
      </c>
      <c r="N16" s="1">
        <v>7.2</v>
      </c>
      <c r="O16" s="1">
        <v>0.04</v>
      </c>
      <c r="P16" s="1">
        <v>0.9</v>
      </c>
      <c r="Q16" s="1">
        <v>0.25</v>
      </c>
      <c r="R16" s="1">
        <v>0.04</v>
      </c>
      <c r="S16" s="1">
        <v>0.85</v>
      </c>
      <c r="T16" s="1">
        <v>4.9000000000000004</v>
      </c>
      <c r="U16" s="1">
        <f t="shared" si="1"/>
        <v>19.600000000000001</v>
      </c>
      <c r="V16" s="1">
        <v>35</v>
      </c>
      <c r="W16" s="1">
        <v>30</v>
      </c>
      <c r="X16" s="1">
        <v>29</v>
      </c>
      <c r="Y16" s="1">
        <f t="shared" si="2"/>
        <v>31.333333333333332</v>
      </c>
      <c r="Z16" s="1">
        <v>10</v>
      </c>
      <c r="AA16" s="1">
        <v>60</v>
      </c>
      <c r="AB16" s="1">
        <f t="shared" si="3"/>
        <v>70</v>
      </c>
      <c r="AC16" s="1">
        <v>30</v>
      </c>
      <c r="AD16" s="1">
        <v>0</v>
      </c>
      <c r="AE16" s="1">
        <v>0</v>
      </c>
      <c r="AF16" s="1">
        <v>0</v>
      </c>
    </row>
    <row r="17" spans="1:32" x14ac:dyDescent="0.2">
      <c r="A17" s="1" t="s">
        <v>42</v>
      </c>
      <c r="B17" s="1" t="s">
        <v>43</v>
      </c>
      <c r="C17" s="1">
        <v>8164600</v>
      </c>
      <c r="D17" s="3">
        <v>42827</v>
      </c>
      <c r="E17" s="1" t="s">
        <v>44</v>
      </c>
      <c r="F17" s="1" t="s">
        <v>45</v>
      </c>
      <c r="G17" s="1" t="s">
        <v>32</v>
      </c>
      <c r="H17" s="1">
        <v>75</v>
      </c>
      <c r="I17" s="1">
        <v>516</v>
      </c>
      <c r="J17" s="1">
        <v>66.099999999999994</v>
      </c>
      <c r="K17" s="1">
        <v>-691.3</v>
      </c>
      <c r="L17" s="1">
        <f t="shared" si="0"/>
        <v>68.023263366005565</v>
      </c>
      <c r="M17" s="1">
        <v>22.6</v>
      </c>
      <c r="N17" s="1">
        <v>7.21</v>
      </c>
      <c r="O17" s="1">
        <v>0.27</v>
      </c>
      <c r="P17" s="1">
        <v>0.75</v>
      </c>
      <c r="Q17" s="1">
        <v>0.44</v>
      </c>
      <c r="R17" s="1">
        <v>0.02</v>
      </c>
      <c r="S17" s="1">
        <v>0.65</v>
      </c>
      <c r="T17" s="1">
        <v>9.9</v>
      </c>
      <c r="U17" s="1">
        <f t="shared" si="1"/>
        <v>22.5</v>
      </c>
      <c r="V17" s="1">
        <v>32</v>
      </c>
      <c r="W17" s="1">
        <v>26</v>
      </c>
      <c r="X17" s="1">
        <v>27</v>
      </c>
      <c r="Y17" s="1">
        <f t="shared" si="2"/>
        <v>28.333333333333332</v>
      </c>
      <c r="Z17" s="1">
        <v>10</v>
      </c>
      <c r="AA17" s="1">
        <v>60</v>
      </c>
      <c r="AB17" s="1">
        <f t="shared" si="3"/>
        <v>70</v>
      </c>
      <c r="AC17" s="1">
        <v>30</v>
      </c>
      <c r="AD17" s="1">
        <v>0</v>
      </c>
      <c r="AE17" s="1">
        <v>0</v>
      </c>
      <c r="AF17" s="1">
        <v>0</v>
      </c>
    </row>
    <row r="18" spans="1:32" x14ac:dyDescent="0.2">
      <c r="A18" s="1" t="s">
        <v>46</v>
      </c>
      <c r="B18" s="1" t="s">
        <v>47</v>
      </c>
      <c r="C18" s="1">
        <v>8189500</v>
      </c>
      <c r="D18" s="3">
        <v>42827</v>
      </c>
      <c r="E18" s="1" t="s">
        <v>48</v>
      </c>
      <c r="F18" s="1" t="s">
        <v>49</v>
      </c>
      <c r="G18" s="1" t="s">
        <v>32</v>
      </c>
      <c r="H18" s="1">
        <v>0</v>
      </c>
      <c r="I18" s="1">
        <v>1308</v>
      </c>
      <c r="J18" s="1">
        <v>61.6</v>
      </c>
      <c r="K18" s="1">
        <v>-692.6</v>
      </c>
      <c r="L18" s="1">
        <f t="shared" si="0"/>
        <v>67.793732860902736</v>
      </c>
      <c r="M18" s="1">
        <v>23.6</v>
      </c>
      <c r="N18" s="1">
        <v>6.93</v>
      </c>
      <c r="O18" s="1">
        <v>0.05</v>
      </c>
      <c r="P18" s="1">
        <v>0.3</v>
      </c>
      <c r="Q18" s="1">
        <v>0.78</v>
      </c>
      <c r="R18" s="1">
        <v>0.13</v>
      </c>
      <c r="S18" s="1">
        <v>0.2</v>
      </c>
      <c r="T18" s="1">
        <v>6.5</v>
      </c>
      <c r="U18" s="1">
        <f t="shared" si="1"/>
        <v>8.3333333333333339</v>
      </c>
      <c r="V18" s="1">
        <v>38</v>
      </c>
      <c r="W18" s="1">
        <v>39</v>
      </c>
      <c r="X18" s="1">
        <v>46</v>
      </c>
      <c r="Y18" s="1">
        <f t="shared" si="2"/>
        <v>41</v>
      </c>
      <c r="Z18" s="1">
        <v>33</v>
      </c>
      <c r="AA18" s="1">
        <v>33</v>
      </c>
      <c r="AB18" s="1">
        <f t="shared" si="3"/>
        <v>66</v>
      </c>
      <c r="AC18" s="1">
        <v>33</v>
      </c>
      <c r="AD18" s="1">
        <v>0</v>
      </c>
      <c r="AE18" s="1">
        <v>0</v>
      </c>
      <c r="AF18" s="1">
        <v>0</v>
      </c>
    </row>
    <row r="19" spans="1:32" x14ac:dyDescent="0.2">
      <c r="A19" s="1" t="s">
        <v>46</v>
      </c>
      <c r="B19" s="1" t="s">
        <v>47</v>
      </c>
      <c r="C19" s="1">
        <v>8189500</v>
      </c>
      <c r="D19" s="3">
        <v>42827</v>
      </c>
      <c r="E19" s="1" t="s">
        <v>48</v>
      </c>
      <c r="F19" s="1" t="s">
        <v>49</v>
      </c>
      <c r="G19" s="1" t="s">
        <v>32</v>
      </c>
      <c r="H19" s="1">
        <v>25</v>
      </c>
      <c r="I19" s="1">
        <v>1288</v>
      </c>
      <c r="J19" s="1">
        <v>59.3</v>
      </c>
      <c r="K19" s="1">
        <v>-696.5</v>
      </c>
      <c r="L19" s="1">
        <f t="shared" si="0"/>
        <v>67.109777921556727</v>
      </c>
      <c r="M19" s="1">
        <v>23.6</v>
      </c>
      <c r="N19" s="1">
        <v>7.25</v>
      </c>
      <c r="O19" s="1">
        <v>0.04</v>
      </c>
      <c r="P19" s="1">
        <v>0.8</v>
      </c>
      <c r="Q19" s="1">
        <v>0.33</v>
      </c>
      <c r="R19" s="1">
        <v>0.08</v>
      </c>
      <c r="S19" s="1">
        <v>1</v>
      </c>
      <c r="T19" s="1">
        <v>8.25</v>
      </c>
      <c r="U19" s="1">
        <f t="shared" si="1"/>
        <v>25</v>
      </c>
      <c r="V19" s="1">
        <v>40</v>
      </c>
      <c r="W19" s="1">
        <v>23</v>
      </c>
      <c r="X19" s="1">
        <v>22</v>
      </c>
      <c r="Y19" s="1">
        <f t="shared" si="2"/>
        <v>28.333333333333332</v>
      </c>
      <c r="Z19" s="1">
        <v>28</v>
      </c>
      <c r="AA19" s="1">
        <v>28</v>
      </c>
      <c r="AB19" s="1">
        <f t="shared" si="3"/>
        <v>56</v>
      </c>
      <c r="AC19" s="1">
        <v>28</v>
      </c>
      <c r="AD19" s="1">
        <v>10</v>
      </c>
      <c r="AE19" s="1">
        <v>6</v>
      </c>
      <c r="AF19" s="1">
        <v>0</v>
      </c>
    </row>
    <row r="20" spans="1:32" x14ac:dyDescent="0.2">
      <c r="A20" s="1" t="s">
        <v>46</v>
      </c>
      <c r="B20" s="1" t="s">
        <v>47</v>
      </c>
      <c r="C20" s="1">
        <v>8189500</v>
      </c>
      <c r="D20" s="3">
        <v>42827</v>
      </c>
      <c r="E20" s="1" t="s">
        <v>48</v>
      </c>
      <c r="F20" s="1" t="s">
        <v>49</v>
      </c>
      <c r="G20" s="1" t="s">
        <v>32</v>
      </c>
      <c r="H20" s="1">
        <v>50</v>
      </c>
      <c r="I20" s="1">
        <v>1285</v>
      </c>
      <c r="J20" s="1">
        <v>62.9</v>
      </c>
      <c r="K20" s="1">
        <v>-693.4</v>
      </c>
      <c r="L20" s="1">
        <f t="shared" si="0"/>
        <v>67.652868446329535</v>
      </c>
      <c r="M20" s="1">
        <v>23.6</v>
      </c>
      <c r="N20" s="1">
        <v>7.33</v>
      </c>
      <c r="O20" s="1">
        <v>0.04</v>
      </c>
      <c r="P20" s="1">
        <v>0.5</v>
      </c>
      <c r="Q20" s="1">
        <v>0.78</v>
      </c>
      <c r="R20" s="1">
        <v>0.15</v>
      </c>
      <c r="S20" s="1">
        <v>1.2</v>
      </c>
      <c r="T20" s="1">
        <v>8.4</v>
      </c>
      <c r="U20" s="1">
        <f t="shared" si="1"/>
        <v>10.76923076923077</v>
      </c>
      <c r="V20" s="1">
        <v>28</v>
      </c>
      <c r="W20" s="1">
        <v>13</v>
      </c>
      <c r="X20" s="1">
        <v>28</v>
      </c>
      <c r="Y20" s="1">
        <f t="shared" si="2"/>
        <v>23</v>
      </c>
      <c r="Z20" s="1">
        <v>40</v>
      </c>
      <c r="AA20" s="1">
        <v>30</v>
      </c>
      <c r="AB20" s="1">
        <f t="shared" si="3"/>
        <v>70</v>
      </c>
      <c r="AC20" s="1">
        <v>25</v>
      </c>
      <c r="AD20" s="1">
        <v>0</v>
      </c>
      <c r="AE20" s="1">
        <v>5</v>
      </c>
      <c r="AF20" s="1">
        <v>0</v>
      </c>
    </row>
    <row r="21" spans="1:32" x14ac:dyDescent="0.2">
      <c r="A21" s="1" t="s">
        <v>46</v>
      </c>
      <c r="B21" s="1" t="s">
        <v>47</v>
      </c>
      <c r="C21" s="1">
        <v>8189500</v>
      </c>
      <c r="D21" s="3">
        <v>42827</v>
      </c>
      <c r="E21" s="1" t="s">
        <v>48</v>
      </c>
      <c r="F21" s="1" t="s">
        <v>49</v>
      </c>
      <c r="G21" s="1" t="s">
        <v>32</v>
      </c>
      <c r="H21" s="1">
        <v>75</v>
      </c>
      <c r="I21" s="1">
        <v>1283</v>
      </c>
      <c r="J21" s="1">
        <v>66</v>
      </c>
      <c r="K21" s="1">
        <v>-670</v>
      </c>
      <c r="L21" s="1">
        <f t="shared" si="0"/>
        <v>71.896656027962052</v>
      </c>
      <c r="M21" s="1">
        <v>23.6</v>
      </c>
      <c r="N21" s="1">
        <v>7.35</v>
      </c>
      <c r="O21" s="1">
        <v>0.1</v>
      </c>
      <c r="P21" s="1">
        <v>0.75</v>
      </c>
      <c r="U21" s="1" t="s">
        <v>89</v>
      </c>
      <c r="X21" s="1">
        <v>15</v>
      </c>
      <c r="Y21" s="1">
        <f t="shared" si="2"/>
        <v>15</v>
      </c>
      <c r="Z21" s="1">
        <v>90</v>
      </c>
      <c r="AA21" s="1">
        <v>8</v>
      </c>
      <c r="AB21" s="1">
        <f t="shared" si="3"/>
        <v>98</v>
      </c>
      <c r="AC21" s="1">
        <v>0</v>
      </c>
      <c r="AD21" s="1">
        <v>0</v>
      </c>
      <c r="AE21" s="1">
        <v>2</v>
      </c>
      <c r="AF21" s="1">
        <v>0</v>
      </c>
    </row>
    <row r="22" spans="1:32" x14ac:dyDescent="0.2">
      <c r="A22" s="1" t="s">
        <v>50</v>
      </c>
      <c r="B22" s="1" t="s">
        <v>51</v>
      </c>
      <c r="C22" s="1">
        <v>8211900</v>
      </c>
      <c r="D22" s="3">
        <v>42800</v>
      </c>
      <c r="E22" s="1" t="s">
        <v>52</v>
      </c>
      <c r="F22" s="1" t="s">
        <v>53</v>
      </c>
      <c r="G22" s="1" t="s">
        <v>32</v>
      </c>
      <c r="H22" s="1">
        <v>0</v>
      </c>
      <c r="I22" s="1">
        <v>978</v>
      </c>
      <c r="J22" s="1">
        <v>63.3</v>
      </c>
      <c r="K22" s="1">
        <v>-695.6</v>
      </c>
      <c r="L22" s="1">
        <f t="shared" si="0"/>
        <v>67.26699867843891</v>
      </c>
      <c r="M22" s="1">
        <v>23.2</v>
      </c>
      <c r="N22" s="1">
        <v>6.26</v>
      </c>
      <c r="O22" s="1">
        <v>0.1</v>
      </c>
      <c r="P22" s="1">
        <v>1</v>
      </c>
      <c r="Q22" s="1">
        <v>0.19</v>
      </c>
      <c r="R22" s="1">
        <v>0</v>
      </c>
      <c r="S22" s="1">
        <v>1.5</v>
      </c>
      <c r="T22" s="1">
        <v>1.1000000000000001</v>
      </c>
      <c r="U22" s="1">
        <f t="shared" si="1"/>
        <v>5.7894736842105265</v>
      </c>
      <c r="Y22" s="1" t="s">
        <v>89</v>
      </c>
      <c r="Z22" s="1">
        <v>50</v>
      </c>
      <c r="AA22" s="1">
        <v>50</v>
      </c>
      <c r="AB22" s="1">
        <f t="shared" si="3"/>
        <v>100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">
      <c r="A23" s="1" t="s">
        <v>50</v>
      </c>
      <c r="B23" s="1" t="s">
        <v>51</v>
      </c>
      <c r="C23" s="1">
        <v>8211900</v>
      </c>
      <c r="D23" s="3">
        <v>42800</v>
      </c>
      <c r="E23" s="1" t="s">
        <v>52</v>
      </c>
      <c r="F23" s="1" t="s">
        <v>53</v>
      </c>
      <c r="G23" s="1" t="s">
        <v>32</v>
      </c>
      <c r="H23" s="1">
        <v>25</v>
      </c>
      <c r="I23" s="1">
        <v>975</v>
      </c>
      <c r="J23" s="1">
        <v>72</v>
      </c>
      <c r="K23" s="1">
        <v>-698.5</v>
      </c>
      <c r="L23" s="1">
        <f t="shared" si="0"/>
        <v>66.761712829909243</v>
      </c>
      <c r="M23" s="1">
        <v>23.2</v>
      </c>
      <c r="N23" s="1">
        <v>6.46</v>
      </c>
      <c r="O23" s="1">
        <v>0.09</v>
      </c>
      <c r="P23" s="1">
        <v>1.1499999999999999</v>
      </c>
      <c r="Q23" s="1">
        <v>7.0000000000000007E-2</v>
      </c>
      <c r="R23" s="1">
        <v>0</v>
      </c>
      <c r="S23" s="1">
        <v>1.62</v>
      </c>
      <c r="T23" s="1">
        <v>1.72</v>
      </c>
      <c r="U23" s="1">
        <f t="shared" si="1"/>
        <v>24.571428571428569</v>
      </c>
      <c r="Y23" s="1" t="s">
        <v>89</v>
      </c>
      <c r="Z23" s="1">
        <v>25</v>
      </c>
      <c r="AA23" s="1">
        <v>25</v>
      </c>
      <c r="AB23" s="1">
        <f t="shared" si="3"/>
        <v>50</v>
      </c>
      <c r="AC23" s="1">
        <v>25</v>
      </c>
      <c r="AD23" s="1">
        <v>25</v>
      </c>
      <c r="AE23" s="1">
        <v>0</v>
      </c>
      <c r="AF23" s="1">
        <v>0</v>
      </c>
    </row>
    <row r="24" spans="1:32" x14ac:dyDescent="0.2">
      <c r="A24" s="1" t="s">
        <v>50</v>
      </c>
      <c r="B24" s="1" t="s">
        <v>51</v>
      </c>
      <c r="C24" s="1">
        <v>8211900</v>
      </c>
      <c r="D24" s="3">
        <v>42800</v>
      </c>
      <c r="E24" s="1" t="s">
        <v>52</v>
      </c>
      <c r="F24" s="1" t="s">
        <v>53</v>
      </c>
      <c r="G24" s="1" t="s">
        <v>32</v>
      </c>
      <c r="H24" s="1">
        <v>50</v>
      </c>
      <c r="I24" s="1">
        <v>979</v>
      </c>
      <c r="J24" s="1">
        <v>69.5</v>
      </c>
      <c r="K24" s="1">
        <v>-698.5</v>
      </c>
      <c r="L24" s="1">
        <f t="shared" si="0"/>
        <v>66.761712829909243</v>
      </c>
      <c r="M24" s="1">
        <v>23.3</v>
      </c>
      <c r="N24" s="1">
        <v>6.48</v>
      </c>
      <c r="O24" s="1">
        <v>0</v>
      </c>
      <c r="P24" s="1">
        <v>0.56999999999999995</v>
      </c>
      <c r="Q24" s="1">
        <v>0.11</v>
      </c>
      <c r="R24" s="1">
        <v>0</v>
      </c>
      <c r="S24" s="1">
        <v>0.86</v>
      </c>
      <c r="T24" s="1">
        <v>3.35</v>
      </c>
      <c r="U24" s="1">
        <f t="shared" si="1"/>
        <v>30.454545454545457</v>
      </c>
      <c r="Y24" s="1" t="s">
        <v>89</v>
      </c>
      <c r="Z24" s="1">
        <v>10</v>
      </c>
      <c r="AA24" s="1">
        <v>30</v>
      </c>
      <c r="AB24" s="1">
        <f t="shared" si="3"/>
        <v>40</v>
      </c>
      <c r="AC24" s="1">
        <v>30</v>
      </c>
      <c r="AD24" s="1">
        <v>30</v>
      </c>
      <c r="AE24" s="1">
        <v>0</v>
      </c>
      <c r="AF24" s="1">
        <v>0</v>
      </c>
    </row>
    <row r="25" spans="1:32" x14ac:dyDescent="0.2">
      <c r="A25" s="1" t="s">
        <v>50</v>
      </c>
      <c r="B25" s="1" t="s">
        <v>51</v>
      </c>
      <c r="C25" s="1">
        <v>8211900</v>
      </c>
      <c r="D25" s="3">
        <v>42800</v>
      </c>
      <c r="E25" s="1" t="s">
        <v>52</v>
      </c>
      <c r="F25" s="1" t="s">
        <v>53</v>
      </c>
      <c r="G25" s="1" t="s">
        <v>32</v>
      </c>
      <c r="H25" s="1">
        <v>75</v>
      </c>
      <c r="I25" s="1">
        <v>984</v>
      </c>
      <c r="J25" s="1">
        <v>69.2</v>
      </c>
      <c r="K25" s="1">
        <v>-692</v>
      </c>
      <c r="L25" s="1">
        <f t="shared" si="0"/>
        <v>67.899573618492155</v>
      </c>
      <c r="M25" s="1">
        <v>23.4</v>
      </c>
      <c r="N25" s="1">
        <v>6.51</v>
      </c>
      <c r="O25" s="1">
        <v>0.04</v>
      </c>
      <c r="P25" s="1">
        <v>0.76</v>
      </c>
      <c r="Q25" s="1">
        <v>0.4</v>
      </c>
      <c r="R25" s="1">
        <v>0.65</v>
      </c>
      <c r="S25" s="1">
        <v>0.1</v>
      </c>
      <c r="T25" s="1">
        <v>5</v>
      </c>
      <c r="U25" s="1">
        <f t="shared" si="1"/>
        <v>12.5</v>
      </c>
      <c r="Y25" s="1" t="s">
        <v>89</v>
      </c>
      <c r="Z25" s="1">
        <v>75</v>
      </c>
      <c r="AA25" s="1">
        <v>0</v>
      </c>
      <c r="AB25" s="1">
        <f t="shared" si="3"/>
        <v>75</v>
      </c>
      <c r="AC25" s="1">
        <v>25</v>
      </c>
      <c r="AD25" s="1">
        <v>0</v>
      </c>
      <c r="AE25" s="1">
        <v>0</v>
      </c>
      <c r="AF25" s="1">
        <v>0</v>
      </c>
    </row>
    <row r="26" spans="1:32" x14ac:dyDescent="0.2">
      <c r="A26" s="1" t="s">
        <v>54</v>
      </c>
      <c r="B26" s="1" t="s">
        <v>55</v>
      </c>
      <c r="C26" s="1">
        <v>8189300</v>
      </c>
      <c r="D26" s="3">
        <v>42806</v>
      </c>
      <c r="E26" s="1" t="s">
        <v>56</v>
      </c>
      <c r="F26" s="1" t="s">
        <v>57</v>
      </c>
      <c r="G26" s="1" t="s">
        <v>32</v>
      </c>
      <c r="H26" s="1">
        <v>0</v>
      </c>
      <c r="I26" s="1">
        <v>826</v>
      </c>
      <c r="J26" s="1">
        <v>58</v>
      </c>
      <c r="K26" s="1">
        <v>-650</v>
      </c>
      <c r="L26" s="1">
        <f t="shared" si="0"/>
        <v>75.734193427682513</v>
      </c>
      <c r="M26" s="1">
        <v>21.2</v>
      </c>
      <c r="N26" s="1">
        <v>6.31</v>
      </c>
      <c r="O26" s="1">
        <v>0.17</v>
      </c>
      <c r="P26" s="1">
        <v>1.65</v>
      </c>
      <c r="Q26" s="1">
        <v>0.72</v>
      </c>
      <c r="R26" s="1">
        <v>2</v>
      </c>
      <c r="S26" s="1">
        <v>1.2</v>
      </c>
      <c r="T26" s="1">
        <v>11.8</v>
      </c>
      <c r="U26" s="1">
        <f t="shared" si="1"/>
        <v>16.388888888888889</v>
      </c>
      <c r="V26" s="1">
        <v>23</v>
      </c>
      <c r="W26" s="1">
        <v>0</v>
      </c>
      <c r="X26" s="1">
        <v>16</v>
      </c>
      <c r="Y26" s="1">
        <f t="shared" si="2"/>
        <v>13</v>
      </c>
      <c r="Z26" s="1">
        <v>50</v>
      </c>
      <c r="AA26" s="1">
        <v>50</v>
      </c>
      <c r="AB26" s="1">
        <f t="shared" si="3"/>
        <v>100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">
      <c r="A27" s="1" t="s">
        <v>54</v>
      </c>
      <c r="B27" s="1" t="s">
        <v>55</v>
      </c>
      <c r="C27" s="1">
        <v>8189300</v>
      </c>
      <c r="D27" s="3">
        <v>42806</v>
      </c>
      <c r="E27" s="1" t="s">
        <v>56</v>
      </c>
      <c r="F27" s="1" t="s">
        <v>57</v>
      </c>
      <c r="G27" s="1" t="s">
        <v>32</v>
      </c>
      <c r="H27" s="1">
        <v>25</v>
      </c>
      <c r="I27" s="1">
        <v>812</v>
      </c>
      <c r="J27" s="1">
        <v>48</v>
      </c>
      <c r="K27" s="1">
        <v>-703.4</v>
      </c>
      <c r="L27" s="1">
        <f t="shared" si="0"/>
        <v>65.916563639943419</v>
      </c>
      <c r="M27" s="1">
        <v>19.7</v>
      </c>
      <c r="N27" s="1">
        <v>7.13</v>
      </c>
      <c r="O27" s="1">
        <v>0.02</v>
      </c>
      <c r="P27" s="1">
        <v>0.6</v>
      </c>
      <c r="Q27" s="1">
        <v>0.42499999999999999</v>
      </c>
      <c r="R27" s="1">
        <v>0.03</v>
      </c>
      <c r="S27" s="1">
        <v>2</v>
      </c>
      <c r="T27" s="1">
        <v>7</v>
      </c>
      <c r="U27" s="1">
        <f t="shared" si="1"/>
        <v>16.47058823529412</v>
      </c>
      <c r="V27" s="1">
        <v>0</v>
      </c>
      <c r="W27" s="1">
        <v>0</v>
      </c>
      <c r="X27" s="1">
        <v>0</v>
      </c>
      <c r="Y27" s="1">
        <f t="shared" si="2"/>
        <v>0</v>
      </c>
      <c r="Z27" s="1">
        <v>50</v>
      </c>
      <c r="AA27" s="1">
        <v>50</v>
      </c>
      <c r="AB27" s="1">
        <f t="shared" si="3"/>
        <v>100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">
      <c r="A28" s="1" t="s">
        <v>54</v>
      </c>
      <c r="B28" s="1" t="s">
        <v>55</v>
      </c>
      <c r="C28" s="1">
        <v>8189300</v>
      </c>
      <c r="D28" s="3">
        <v>42806</v>
      </c>
      <c r="E28" s="1" t="s">
        <v>56</v>
      </c>
      <c r="F28" s="1" t="s">
        <v>57</v>
      </c>
      <c r="G28" s="1" t="s">
        <v>32</v>
      </c>
      <c r="H28" s="1">
        <v>50</v>
      </c>
      <c r="I28" s="1">
        <v>877</v>
      </c>
      <c r="J28" s="1">
        <v>40</v>
      </c>
      <c r="K28" s="1">
        <v>-697.6</v>
      </c>
      <c r="L28" s="1">
        <f t="shared" si="0"/>
        <v>66.918118160800617</v>
      </c>
      <c r="M28" s="1">
        <v>18.100000000000001</v>
      </c>
      <c r="N28" s="1">
        <v>7.11</v>
      </c>
      <c r="O28" s="1">
        <v>2.5000000000000001E-2</v>
      </c>
      <c r="P28" s="1">
        <v>1</v>
      </c>
      <c r="Q28" s="1">
        <v>0.2</v>
      </c>
      <c r="R28" s="1">
        <v>0.1</v>
      </c>
      <c r="S28" s="1">
        <v>0.2</v>
      </c>
      <c r="T28" s="1">
        <v>2.0499999999999998</v>
      </c>
      <c r="U28" s="1">
        <f t="shared" si="1"/>
        <v>10.249999999999998</v>
      </c>
      <c r="V28" s="1">
        <v>11</v>
      </c>
      <c r="W28" s="1">
        <v>8</v>
      </c>
      <c r="X28" s="1">
        <v>11</v>
      </c>
      <c r="Y28" s="1">
        <f t="shared" si="2"/>
        <v>10</v>
      </c>
      <c r="Z28" s="1">
        <v>25</v>
      </c>
      <c r="AA28" s="1">
        <v>25</v>
      </c>
      <c r="AB28" s="1">
        <f t="shared" si="3"/>
        <v>50</v>
      </c>
      <c r="AC28" s="1">
        <v>0</v>
      </c>
      <c r="AD28" s="1">
        <v>50</v>
      </c>
      <c r="AE28" s="1">
        <v>0</v>
      </c>
      <c r="AF28" s="1">
        <v>0</v>
      </c>
    </row>
    <row r="29" spans="1:32" x14ac:dyDescent="0.2">
      <c r="A29" s="1" t="s">
        <v>54</v>
      </c>
      <c r="B29" s="1" t="s">
        <v>55</v>
      </c>
      <c r="C29" s="1">
        <v>8189300</v>
      </c>
      <c r="D29" s="3">
        <v>42806</v>
      </c>
      <c r="E29" s="1" t="s">
        <v>56</v>
      </c>
      <c r="F29" s="1" t="s">
        <v>57</v>
      </c>
      <c r="G29" s="1" t="s">
        <v>32</v>
      </c>
      <c r="H29" s="1">
        <v>75</v>
      </c>
      <c r="I29" s="1">
        <v>894</v>
      </c>
      <c r="J29" s="1">
        <v>36.799999999999997</v>
      </c>
      <c r="K29" s="1">
        <v>-699.3</v>
      </c>
      <c r="L29" s="1">
        <f t="shared" si="0"/>
        <v>66.622992786081809</v>
      </c>
      <c r="M29" s="1">
        <v>17.100000000000001</v>
      </c>
      <c r="N29" s="1">
        <v>7.03</v>
      </c>
      <c r="O29" s="1">
        <v>0</v>
      </c>
      <c r="P29" s="1">
        <v>0</v>
      </c>
      <c r="Q29" s="1">
        <v>0.05</v>
      </c>
      <c r="R29" s="1">
        <v>0</v>
      </c>
      <c r="S29" s="1">
        <v>0</v>
      </c>
      <c r="T29" s="1">
        <v>2.0499999999999998</v>
      </c>
      <c r="U29" s="1">
        <f t="shared" si="1"/>
        <v>40.999999999999993</v>
      </c>
      <c r="V29" s="1">
        <v>0</v>
      </c>
      <c r="W29" s="1">
        <v>0</v>
      </c>
      <c r="X29" s="1">
        <v>0</v>
      </c>
      <c r="Y29" s="1">
        <f t="shared" si="2"/>
        <v>0</v>
      </c>
      <c r="Z29" s="1">
        <v>25</v>
      </c>
      <c r="AA29" s="1">
        <v>50</v>
      </c>
      <c r="AB29" s="1">
        <f t="shared" si="3"/>
        <v>75</v>
      </c>
      <c r="AC29" s="1">
        <v>25</v>
      </c>
      <c r="AD29" s="1">
        <v>0</v>
      </c>
      <c r="AE29" s="1">
        <v>0</v>
      </c>
      <c r="AF29" s="1">
        <v>0</v>
      </c>
    </row>
    <row r="30" spans="1:32" x14ac:dyDescent="0.2">
      <c r="A30" s="1" t="s">
        <v>58</v>
      </c>
      <c r="B30" s="1" t="s">
        <v>59</v>
      </c>
      <c r="C30" s="1">
        <v>8115000</v>
      </c>
      <c r="D30" s="3">
        <v>42808</v>
      </c>
      <c r="E30" s="1" t="s">
        <v>60</v>
      </c>
      <c r="F30" s="1" t="s">
        <v>61</v>
      </c>
      <c r="G30" s="1" t="s">
        <v>32</v>
      </c>
      <c r="H30" s="1">
        <v>0</v>
      </c>
      <c r="I30" s="1">
        <v>221</v>
      </c>
      <c r="J30" s="1">
        <v>80.3</v>
      </c>
      <c r="K30" s="1">
        <v>-570</v>
      </c>
      <c r="L30" s="1">
        <f t="shared" si="0"/>
        <v>93.244936333324006</v>
      </c>
      <c r="M30" s="1">
        <v>16</v>
      </c>
      <c r="N30" s="1">
        <v>6.53</v>
      </c>
      <c r="O30" s="1">
        <v>0.01</v>
      </c>
      <c r="P30" s="1">
        <v>0.6</v>
      </c>
      <c r="Q30" s="1">
        <v>0.15</v>
      </c>
      <c r="R30" s="1">
        <v>0.04</v>
      </c>
      <c r="S30" s="1">
        <v>0.5</v>
      </c>
      <c r="T30" s="1">
        <v>7</v>
      </c>
      <c r="U30" s="1">
        <f t="shared" si="1"/>
        <v>46.666666666666671</v>
      </c>
      <c r="V30" s="1">
        <v>0</v>
      </c>
      <c r="W30" s="1">
        <v>0</v>
      </c>
      <c r="X30" s="1">
        <v>0</v>
      </c>
      <c r="Y30" s="1">
        <f t="shared" si="2"/>
        <v>0</v>
      </c>
      <c r="Z30" s="1">
        <v>0</v>
      </c>
      <c r="AA30" s="1">
        <v>15</v>
      </c>
      <c r="AB30" s="1">
        <f t="shared" si="3"/>
        <v>15</v>
      </c>
      <c r="AC30" s="1">
        <v>10</v>
      </c>
      <c r="AD30" s="1">
        <v>25</v>
      </c>
      <c r="AE30" s="1">
        <v>50</v>
      </c>
      <c r="AF30" s="1">
        <v>0</v>
      </c>
    </row>
    <row r="31" spans="1:32" x14ac:dyDescent="0.2">
      <c r="A31" s="1" t="s">
        <v>58</v>
      </c>
      <c r="B31" s="1" t="s">
        <v>59</v>
      </c>
      <c r="C31" s="1">
        <v>8115000</v>
      </c>
      <c r="D31" s="3">
        <v>42808</v>
      </c>
      <c r="E31" s="1" t="s">
        <v>60</v>
      </c>
      <c r="F31" s="1" t="s">
        <v>61</v>
      </c>
      <c r="G31" s="1" t="s">
        <v>32</v>
      </c>
      <c r="H31" s="1">
        <v>25</v>
      </c>
      <c r="I31" s="1">
        <v>217.4</v>
      </c>
      <c r="J31" s="1">
        <v>80</v>
      </c>
      <c r="K31" s="1">
        <v>-575</v>
      </c>
      <c r="L31" s="1">
        <f t="shared" si="0"/>
        <v>92.040597325600942</v>
      </c>
      <c r="M31" s="1">
        <v>15.9</v>
      </c>
      <c r="N31" s="1">
        <v>6.93</v>
      </c>
      <c r="O31" s="1">
        <v>0.05</v>
      </c>
      <c r="P31" s="1">
        <v>1.1000000000000001</v>
      </c>
      <c r="Q31" s="1">
        <v>0.47</v>
      </c>
      <c r="R31" s="1">
        <v>0.1</v>
      </c>
      <c r="S31" s="1">
        <v>0.56999999999999995</v>
      </c>
      <c r="T31" s="1">
        <v>9.5</v>
      </c>
      <c r="U31" s="1">
        <f t="shared" si="1"/>
        <v>20.212765957446809</v>
      </c>
      <c r="V31" s="1">
        <v>0</v>
      </c>
      <c r="W31" s="1">
        <v>0</v>
      </c>
      <c r="X31" s="1">
        <v>0</v>
      </c>
      <c r="Y31" s="1">
        <f t="shared" si="2"/>
        <v>0</v>
      </c>
      <c r="Z31" s="1">
        <v>0</v>
      </c>
      <c r="AA31" s="1">
        <v>20</v>
      </c>
      <c r="AB31" s="1">
        <f t="shared" si="3"/>
        <v>20</v>
      </c>
      <c r="AC31" s="1">
        <v>5</v>
      </c>
      <c r="AD31" s="1">
        <v>25</v>
      </c>
      <c r="AE31" s="1">
        <v>50</v>
      </c>
      <c r="AF31" s="1">
        <v>0</v>
      </c>
    </row>
    <row r="32" spans="1:32" x14ac:dyDescent="0.2">
      <c r="A32" s="1" t="s">
        <v>58</v>
      </c>
      <c r="B32" s="1" t="s">
        <v>59</v>
      </c>
      <c r="C32" s="1">
        <v>8115000</v>
      </c>
      <c r="D32" s="3">
        <v>42808</v>
      </c>
      <c r="E32" s="1" t="s">
        <v>60</v>
      </c>
      <c r="F32" s="1" t="s">
        <v>61</v>
      </c>
      <c r="G32" s="1" t="s">
        <v>32</v>
      </c>
      <c r="H32" s="1">
        <v>50</v>
      </c>
      <c r="I32" s="1">
        <v>218.7</v>
      </c>
      <c r="J32" s="1">
        <v>81.5</v>
      </c>
      <c r="K32" s="1">
        <v>-570.1</v>
      </c>
      <c r="L32" s="1">
        <f t="shared" si="0"/>
        <v>93.220695801283071</v>
      </c>
      <c r="M32" s="1">
        <v>15.8</v>
      </c>
      <c r="N32" s="1">
        <v>7.12</v>
      </c>
      <c r="O32" s="1">
        <v>0.2</v>
      </c>
      <c r="P32" s="1">
        <v>0.6</v>
      </c>
      <c r="Q32" s="1">
        <v>0.79</v>
      </c>
      <c r="R32" s="1">
        <v>0.17</v>
      </c>
      <c r="S32" s="1">
        <v>0.75</v>
      </c>
      <c r="T32" s="1">
        <v>9.9</v>
      </c>
      <c r="U32" s="1">
        <f t="shared" si="1"/>
        <v>12.531645569620252</v>
      </c>
      <c r="V32" s="1">
        <v>0</v>
      </c>
      <c r="W32" s="1">
        <v>0</v>
      </c>
      <c r="X32" s="1">
        <v>0</v>
      </c>
      <c r="Y32" s="1">
        <f t="shared" si="2"/>
        <v>0</v>
      </c>
      <c r="Z32" s="1">
        <v>10</v>
      </c>
      <c r="AA32" s="1">
        <v>70</v>
      </c>
      <c r="AB32" s="1">
        <f t="shared" si="3"/>
        <v>80</v>
      </c>
      <c r="AC32" s="1">
        <v>0</v>
      </c>
      <c r="AD32" s="1">
        <v>0</v>
      </c>
      <c r="AE32" s="1">
        <v>20</v>
      </c>
      <c r="AF32" s="1">
        <v>0</v>
      </c>
    </row>
    <row r="33" spans="1:33" x14ac:dyDescent="0.2">
      <c r="A33" s="1" t="s">
        <v>58</v>
      </c>
      <c r="B33" s="1" t="s">
        <v>59</v>
      </c>
      <c r="C33" s="1">
        <v>8115000</v>
      </c>
      <c r="D33" s="3">
        <v>42808</v>
      </c>
      <c r="E33" s="1" t="s">
        <v>60</v>
      </c>
      <c r="F33" s="1" t="s">
        <v>61</v>
      </c>
      <c r="G33" s="1" t="s">
        <v>32</v>
      </c>
      <c r="H33" s="1">
        <v>75</v>
      </c>
      <c r="I33" s="1">
        <v>219.9</v>
      </c>
      <c r="J33" s="1">
        <v>77</v>
      </c>
      <c r="K33" s="1">
        <v>-480</v>
      </c>
      <c r="L33" s="1">
        <f t="shared" si="0"/>
        <v>117.82845022386979</v>
      </c>
      <c r="M33" s="1">
        <v>15.8</v>
      </c>
      <c r="N33" s="1">
        <v>7.27</v>
      </c>
      <c r="O33" s="1">
        <v>0.15</v>
      </c>
      <c r="P33" s="1">
        <v>0.45</v>
      </c>
      <c r="Q33" s="1">
        <v>0.69</v>
      </c>
      <c r="R33" s="1">
        <v>0.14000000000000001</v>
      </c>
      <c r="S33" s="1">
        <v>0.62</v>
      </c>
      <c r="T33" s="1">
        <v>9.1</v>
      </c>
      <c r="U33" s="1">
        <f t="shared" si="1"/>
        <v>13.188405797101449</v>
      </c>
      <c r="V33" s="1">
        <v>0</v>
      </c>
      <c r="W33" s="1">
        <v>0</v>
      </c>
      <c r="X33" s="1">
        <v>0</v>
      </c>
      <c r="Y33" s="1">
        <f t="shared" si="2"/>
        <v>0</v>
      </c>
      <c r="Z33" s="1">
        <v>65</v>
      </c>
      <c r="AA33" s="1">
        <v>25</v>
      </c>
      <c r="AB33" s="1">
        <f t="shared" si="3"/>
        <v>90</v>
      </c>
      <c r="AC33" s="1">
        <v>0</v>
      </c>
      <c r="AD33" s="1">
        <v>0</v>
      </c>
      <c r="AE33" s="1">
        <v>10</v>
      </c>
      <c r="AF33" s="1">
        <v>0</v>
      </c>
    </row>
    <row r="34" spans="1:33" x14ac:dyDescent="0.2">
      <c r="A34" s="1" t="s">
        <v>62</v>
      </c>
      <c r="B34" s="1" t="s">
        <v>63</v>
      </c>
      <c r="C34" s="1">
        <v>8212300</v>
      </c>
      <c r="D34" s="3">
        <v>42816</v>
      </c>
      <c r="E34" s="1" t="s">
        <v>64</v>
      </c>
      <c r="F34" s="1" t="s">
        <v>65</v>
      </c>
      <c r="G34" s="1" t="s">
        <v>32</v>
      </c>
      <c r="H34" s="1">
        <v>0</v>
      </c>
      <c r="I34" s="1" t="s">
        <v>66</v>
      </c>
      <c r="J34" s="1">
        <v>49.4</v>
      </c>
      <c r="K34" s="1">
        <v>-701.6</v>
      </c>
      <c r="L34" s="1">
        <f t="shared" si="0"/>
        <v>66.225776150678982</v>
      </c>
      <c r="M34" s="1">
        <v>21.2</v>
      </c>
      <c r="N34" s="1">
        <v>7.7</v>
      </c>
      <c r="O34" s="1">
        <v>0</v>
      </c>
      <c r="P34" s="1">
        <v>1.3</v>
      </c>
      <c r="Q34" s="1">
        <v>0.16</v>
      </c>
      <c r="R34" s="1">
        <v>0</v>
      </c>
      <c r="S34" s="1">
        <v>1.9</v>
      </c>
      <c r="T34" s="1">
        <v>4.8</v>
      </c>
      <c r="U34" s="1">
        <f t="shared" si="1"/>
        <v>30</v>
      </c>
      <c r="V34" s="1">
        <v>40</v>
      </c>
      <c r="W34" s="1">
        <v>37</v>
      </c>
      <c r="X34" s="1">
        <v>35</v>
      </c>
      <c r="Y34" s="1">
        <f t="shared" si="2"/>
        <v>37.333333333333336</v>
      </c>
      <c r="Z34" s="1">
        <v>10</v>
      </c>
      <c r="AA34" s="1">
        <v>45</v>
      </c>
      <c r="AB34" s="1">
        <f t="shared" si="3"/>
        <v>55</v>
      </c>
      <c r="AC34" s="1">
        <v>45</v>
      </c>
      <c r="AD34" s="1">
        <v>0</v>
      </c>
      <c r="AE34" s="1">
        <v>0</v>
      </c>
      <c r="AF34" s="1">
        <v>0</v>
      </c>
    </row>
    <row r="35" spans="1:33" x14ac:dyDescent="0.2">
      <c r="A35" s="1" t="s">
        <v>62</v>
      </c>
      <c r="B35" s="1" t="s">
        <v>63</v>
      </c>
      <c r="C35" s="1">
        <v>8212300</v>
      </c>
      <c r="D35" s="3">
        <v>42816</v>
      </c>
      <c r="E35" s="1" t="s">
        <v>64</v>
      </c>
      <c r="F35" s="1" t="s">
        <v>65</v>
      </c>
      <c r="G35" s="1" t="s">
        <v>32</v>
      </c>
      <c r="H35" s="1">
        <v>25</v>
      </c>
      <c r="I35" s="1" t="s">
        <v>67</v>
      </c>
      <c r="J35" s="1">
        <v>89.8</v>
      </c>
      <c r="K35" s="1">
        <v>-702.7</v>
      </c>
      <c r="L35" s="1">
        <f t="shared" si="0"/>
        <v>66.036641023041355</v>
      </c>
      <c r="M35" s="1">
        <v>21.4</v>
      </c>
      <c r="N35" s="1">
        <v>7.86</v>
      </c>
      <c r="O35" s="1">
        <v>0</v>
      </c>
      <c r="P35" s="1">
        <v>1.6</v>
      </c>
      <c r="Q35" s="1">
        <v>0.42</v>
      </c>
      <c r="R35" s="1">
        <v>0</v>
      </c>
      <c r="S35" s="1">
        <v>1.7</v>
      </c>
      <c r="T35" s="1">
        <v>5.3</v>
      </c>
      <c r="U35" s="1">
        <f t="shared" si="1"/>
        <v>12.619047619047619</v>
      </c>
      <c r="V35" s="1">
        <v>16</v>
      </c>
      <c r="W35" s="1">
        <v>18</v>
      </c>
      <c r="X35" s="1">
        <v>20</v>
      </c>
      <c r="Y35" s="1">
        <f t="shared" si="2"/>
        <v>18</v>
      </c>
      <c r="Z35" s="1">
        <v>25</v>
      </c>
      <c r="AA35" s="1">
        <v>37.5</v>
      </c>
      <c r="AB35" s="1">
        <f t="shared" si="3"/>
        <v>62.5</v>
      </c>
      <c r="AC35" s="1">
        <v>37.5</v>
      </c>
      <c r="AD35" s="1">
        <v>0</v>
      </c>
      <c r="AE35" s="1">
        <v>0</v>
      </c>
      <c r="AF35" s="1">
        <v>0</v>
      </c>
    </row>
    <row r="36" spans="1:33" x14ac:dyDescent="0.2">
      <c r="A36" s="1" t="s">
        <v>62</v>
      </c>
      <c r="B36" s="1" t="s">
        <v>63</v>
      </c>
      <c r="C36" s="1">
        <v>8212300</v>
      </c>
      <c r="D36" s="3">
        <v>42816</v>
      </c>
      <c r="E36" s="1" t="s">
        <v>64</v>
      </c>
      <c r="F36" s="1" t="s">
        <v>65</v>
      </c>
      <c r="G36" s="1" t="s">
        <v>32</v>
      </c>
      <c r="H36" s="1">
        <v>50</v>
      </c>
      <c r="I36" s="1" t="s">
        <v>68</v>
      </c>
      <c r="J36" s="1">
        <v>130</v>
      </c>
      <c r="K36" s="1">
        <v>-700</v>
      </c>
      <c r="L36" s="1">
        <f t="shared" si="0"/>
        <v>66.501849213302037</v>
      </c>
      <c r="M36" s="1">
        <v>22.7</v>
      </c>
      <c r="N36" s="1">
        <v>8.07</v>
      </c>
      <c r="O36" s="1">
        <v>0</v>
      </c>
      <c r="P36" s="1">
        <v>1.4</v>
      </c>
      <c r="Q36" s="1">
        <v>0.18</v>
      </c>
      <c r="R36" s="1">
        <v>0</v>
      </c>
      <c r="S36" s="1">
        <v>2</v>
      </c>
      <c r="T36" s="1">
        <v>4.6500000000000004</v>
      </c>
      <c r="U36" s="1">
        <f t="shared" si="1"/>
        <v>25.833333333333336</v>
      </c>
      <c r="V36" s="1">
        <v>34</v>
      </c>
      <c r="W36" s="1">
        <v>27</v>
      </c>
      <c r="X36" s="1">
        <v>32</v>
      </c>
      <c r="Y36" s="1">
        <f t="shared" si="2"/>
        <v>31</v>
      </c>
      <c r="Z36" s="1">
        <v>10</v>
      </c>
      <c r="AA36" s="1">
        <v>45</v>
      </c>
      <c r="AB36" s="1">
        <f t="shared" si="3"/>
        <v>55</v>
      </c>
      <c r="AC36" s="1">
        <v>45</v>
      </c>
      <c r="AD36" s="1">
        <v>0</v>
      </c>
      <c r="AE36" s="1">
        <v>0</v>
      </c>
      <c r="AF36" s="1">
        <v>0</v>
      </c>
    </row>
    <row r="37" spans="1:33" x14ac:dyDescent="0.2">
      <c r="A37" s="1" t="s">
        <v>62</v>
      </c>
      <c r="B37" s="1" t="s">
        <v>63</v>
      </c>
      <c r="C37" s="1">
        <v>8212300</v>
      </c>
      <c r="D37" s="3">
        <v>42816</v>
      </c>
      <c r="E37" s="1" t="s">
        <v>64</v>
      </c>
      <c r="F37" s="1" t="s">
        <v>65</v>
      </c>
      <c r="G37" s="1" t="s">
        <v>32</v>
      </c>
      <c r="H37" s="1">
        <v>75</v>
      </c>
      <c r="I37" s="1" t="s">
        <v>69</v>
      </c>
      <c r="J37" s="1">
        <v>211.7</v>
      </c>
      <c r="K37" s="1">
        <v>-704.3</v>
      </c>
      <c r="L37" s="1">
        <f t="shared" si="0"/>
        <v>65.762499206712434</v>
      </c>
      <c r="M37" s="1">
        <v>24.8</v>
      </c>
      <c r="N37" s="1">
        <v>8.32</v>
      </c>
      <c r="O37" s="1">
        <v>0</v>
      </c>
      <c r="P37" s="1">
        <v>0.4</v>
      </c>
      <c r="Q37" s="1">
        <v>0.05</v>
      </c>
      <c r="R37" s="1">
        <v>0.4</v>
      </c>
      <c r="S37" s="1">
        <v>0</v>
      </c>
      <c r="T37" s="1">
        <v>1.4</v>
      </c>
      <c r="U37" s="1">
        <f t="shared" si="1"/>
        <v>27.999999999999996</v>
      </c>
      <c r="V37" s="1">
        <v>0</v>
      </c>
      <c r="W37" s="1">
        <v>0</v>
      </c>
      <c r="X37" s="1">
        <v>0</v>
      </c>
      <c r="Y37" s="1">
        <f t="shared" si="2"/>
        <v>0</v>
      </c>
      <c r="AB37" s="1" t="s">
        <v>89</v>
      </c>
      <c r="AG37" s="1" t="s">
        <v>71</v>
      </c>
    </row>
    <row r="38" spans="1:33" x14ac:dyDescent="0.2">
      <c r="A38" s="1" t="s">
        <v>81</v>
      </c>
      <c r="B38" s="1" t="s">
        <v>72</v>
      </c>
      <c r="C38" s="1">
        <v>8177300</v>
      </c>
      <c r="D38" s="3">
        <v>42806</v>
      </c>
      <c r="E38" s="1" t="s">
        <v>73</v>
      </c>
      <c r="F38" s="1" t="s">
        <v>74</v>
      </c>
      <c r="G38" s="1" t="s">
        <v>32</v>
      </c>
      <c r="H38" s="1">
        <v>0</v>
      </c>
      <c r="I38" s="1">
        <v>741</v>
      </c>
      <c r="J38" s="1">
        <v>79.3</v>
      </c>
      <c r="K38" s="1">
        <v>-695.6</v>
      </c>
      <c r="L38" s="1">
        <f t="shared" si="0"/>
        <v>67.26699867843891</v>
      </c>
      <c r="M38" s="1">
        <v>19</v>
      </c>
      <c r="N38" s="1">
        <v>6.75</v>
      </c>
      <c r="O38" s="1">
        <v>0.02</v>
      </c>
      <c r="P38" s="1">
        <v>0.03</v>
      </c>
      <c r="Q38" s="1">
        <v>0.05</v>
      </c>
      <c r="R38" s="1">
        <v>-0.01</v>
      </c>
      <c r="S38" s="1">
        <v>0.05</v>
      </c>
      <c r="T38" s="1">
        <v>1.02</v>
      </c>
      <c r="U38" s="1">
        <f t="shared" si="1"/>
        <v>20.399999999999999</v>
      </c>
      <c r="V38" s="1">
        <v>0</v>
      </c>
      <c r="W38" s="1">
        <v>1</v>
      </c>
      <c r="X38" s="1">
        <v>2</v>
      </c>
      <c r="Y38" s="1">
        <f t="shared" si="2"/>
        <v>1</v>
      </c>
      <c r="Z38" s="1">
        <v>0</v>
      </c>
      <c r="AA38" s="1">
        <v>75</v>
      </c>
      <c r="AB38" s="1">
        <f t="shared" si="3"/>
        <v>75</v>
      </c>
      <c r="AC38" s="1">
        <v>25</v>
      </c>
      <c r="AD38" s="1">
        <v>0</v>
      </c>
      <c r="AE38" s="1">
        <v>0</v>
      </c>
      <c r="AF38" s="1">
        <v>0</v>
      </c>
    </row>
    <row r="39" spans="1:33" x14ac:dyDescent="0.2">
      <c r="A39" s="1" t="s">
        <v>81</v>
      </c>
      <c r="B39" s="1" t="s">
        <v>72</v>
      </c>
      <c r="C39" s="1">
        <v>8177300</v>
      </c>
      <c r="D39" s="3">
        <v>42806</v>
      </c>
      <c r="E39" s="1" t="s">
        <v>73</v>
      </c>
      <c r="F39" s="1" t="s">
        <v>74</v>
      </c>
      <c r="G39" s="1" t="s">
        <v>32</v>
      </c>
      <c r="H39" s="1">
        <v>25</v>
      </c>
      <c r="I39" s="1">
        <v>735</v>
      </c>
      <c r="J39" s="1">
        <v>74.8</v>
      </c>
      <c r="K39" s="1">
        <v>-703.9</v>
      </c>
      <c r="L39" s="1">
        <f t="shared" si="0"/>
        <v>65.830927782579153</v>
      </c>
      <c r="M39" s="1">
        <v>18.8</v>
      </c>
      <c r="N39" s="1">
        <v>7.21</v>
      </c>
      <c r="O39" s="1">
        <v>0</v>
      </c>
      <c r="P39" s="1">
        <v>0.25</v>
      </c>
      <c r="Q39" s="1">
        <v>0.46500000000000002</v>
      </c>
      <c r="R39" s="1">
        <v>0.02</v>
      </c>
      <c r="S39" s="1">
        <v>0.1</v>
      </c>
      <c r="T39" s="1">
        <v>4.0999999999999996</v>
      </c>
      <c r="U39" s="1">
        <f t="shared" si="1"/>
        <v>8.8172043010752681</v>
      </c>
      <c r="V39" s="1">
        <v>0</v>
      </c>
      <c r="W39" s="1">
        <v>0</v>
      </c>
      <c r="X39" s="1">
        <v>0</v>
      </c>
      <c r="Y39" s="1">
        <f t="shared" si="2"/>
        <v>0</v>
      </c>
      <c r="Z39" s="1">
        <v>0</v>
      </c>
      <c r="AA39" s="1">
        <v>50</v>
      </c>
      <c r="AB39" s="1">
        <f t="shared" si="3"/>
        <v>50</v>
      </c>
      <c r="AC39" s="1">
        <v>25</v>
      </c>
      <c r="AD39" s="1">
        <v>25</v>
      </c>
      <c r="AE39" s="1">
        <v>0</v>
      </c>
      <c r="AF39" s="1">
        <v>0</v>
      </c>
    </row>
    <row r="40" spans="1:33" x14ac:dyDescent="0.2">
      <c r="A40" s="1" t="s">
        <v>81</v>
      </c>
      <c r="B40" s="1" t="s">
        <v>72</v>
      </c>
      <c r="C40" s="1">
        <v>8177300</v>
      </c>
      <c r="D40" s="3">
        <v>42806</v>
      </c>
      <c r="E40" s="1" t="s">
        <v>73</v>
      </c>
      <c r="F40" s="1" t="s">
        <v>74</v>
      </c>
      <c r="G40" s="1" t="s">
        <v>32</v>
      </c>
      <c r="H40" s="1">
        <v>50</v>
      </c>
      <c r="I40" s="1">
        <v>733</v>
      </c>
      <c r="J40" s="1">
        <v>79.7</v>
      </c>
      <c r="K40" s="1">
        <v>-703.7</v>
      </c>
      <c r="L40" s="1">
        <f t="shared" si="0"/>
        <v>65.865168766910443</v>
      </c>
      <c r="M40" s="1">
        <v>18.8</v>
      </c>
      <c r="N40" s="1">
        <v>7.36</v>
      </c>
      <c r="O40" s="1">
        <v>0</v>
      </c>
      <c r="P40" s="1">
        <v>0.35</v>
      </c>
      <c r="Q40" s="1">
        <v>0.38</v>
      </c>
      <c r="R40" s="1">
        <v>0</v>
      </c>
      <c r="S40" s="1">
        <v>1.2</v>
      </c>
      <c r="T40" s="1">
        <v>6</v>
      </c>
      <c r="U40" s="1">
        <f t="shared" si="1"/>
        <v>15.789473684210526</v>
      </c>
      <c r="V40" s="1">
        <v>0</v>
      </c>
      <c r="W40" s="1">
        <v>0</v>
      </c>
      <c r="X40" s="1">
        <v>0</v>
      </c>
      <c r="Y40" s="1">
        <f t="shared" si="2"/>
        <v>0</v>
      </c>
      <c r="Z40" s="1">
        <v>0</v>
      </c>
      <c r="AA40" s="1">
        <v>15</v>
      </c>
      <c r="AB40" s="1">
        <f t="shared" si="3"/>
        <v>15</v>
      </c>
      <c r="AC40" s="1">
        <v>10</v>
      </c>
      <c r="AD40" s="1">
        <v>25</v>
      </c>
      <c r="AE40" s="1">
        <v>50</v>
      </c>
      <c r="AF40" s="1">
        <v>0</v>
      </c>
    </row>
    <row r="41" spans="1:33" x14ac:dyDescent="0.2">
      <c r="A41" s="1" t="s">
        <v>81</v>
      </c>
      <c r="B41" s="1" t="s">
        <v>72</v>
      </c>
      <c r="C41" s="1">
        <v>8177300</v>
      </c>
      <c r="D41" s="3">
        <v>42806</v>
      </c>
      <c r="E41" s="1" t="s">
        <v>73</v>
      </c>
      <c r="F41" s="1" t="s">
        <v>74</v>
      </c>
      <c r="G41" s="1" t="s">
        <v>32</v>
      </c>
      <c r="H41" s="1">
        <v>75</v>
      </c>
      <c r="I41" s="1">
        <v>738</v>
      </c>
      <c r="J41" s="1">
        <v>76.8</v>
      </c>
      <c r="K41" s="1">
        <v>-703.9</v>
      </c>
      <c r="L41" s="1">
        <f t="shared" si="0"/>
        <v>65.830927782579153</v>
      </c>
      <c r="M41" s="1">
        <v>18.899999999999999</v>
      </c>
      <c r="N41" s="1">
        <v>7.41</v>
      </c>
      <c r="O41" s="1">
        <v>0</v>
      </c>
      <c r="P41" s="1">
        <v>0.05</v>
      </c>
      <c r="Q41" s="1">
        <v>0.25</v>
      </c>
      <c r="R41" s="1">
        <v>0.09</v>
      </c>
      <c r="S41" s="1">
        <v>0.85</v>
      </c>
      <c r="T41" s="1">
        <v>3.9</v>
      </c>
      <c r="U41" s="1">
        <f t="shared" si="1"/>
        <v>15.6</v>
      </c>
      <c r="V41" s="1">
        <v>1</v>
      </c>
      <c r="W41" s="1">
        <v>0</v>
      </c>
      <c r="X41" s="1">
        <v>0</v>
      </c>
      <c r="Y41" s="1">
        <f t="shared" si="2"/>
        <v>0.33333333333333331</v>
      </c>
      <c r="Z41" s="1">
        <v>0</v>
      </c>
      <c r="AA41" s="1">
        <v>90</v>
      </c>
      <c r="AB41" s="1">
        <f t="shared" si="3"/>
        <v>90</v>
      </c>
      <c r="AC41" s="1">
        <v>10</v>
      </c>
      <c r="AD41" s="1">
        <v>0</v>
      </c>
      <c r="AE41" s="1">
        <v>0</v>
      </c>
      <c r="AF41" s="1">
        <v>0</v>
      </c>
    </row>
    <row r="42" spans="1:33" x14ac:dyDescent="0.2">
      <c r="A42" s="1" t="s">
        <v>76</v>
      </c>
      <c r="B42" s="1" t="s">
        <v>75</v>
      </c>
      <c r="C42" s="1" t="s">
        <v>77</v>
      </c>
      <c r="D42" s="3">
        <v>42807</v>
      </c>
      <c r="E42" s="1" t="s">
        <v>78</v>
      </c>
      <c r="F42" s="1" t="s">
        <v>79</v>
      </c>
      <c r="G42" s="1" t="s">
        <v>32</v>
      </c>
      <c r="H42" s="1">
        <v>0</v>
      </c>
      <c r="I42" s="1">
        <v>227</v>
      </c>
      <c r="J42" s="1">
        <v>86.1</v>
      </c>
      <c r="K42" s="1">
        <v>-694.5</v>
      </c>
      <c r="L42" s="1">
        <f t="shared" si="0"/>
        <v>67.459657665688241</v>
      </c>
      <c r="M42" s="1">
        <v>17</v>
      </c>
      <c r="N42" s="1">
        <v>6.08</v>
      </c>
      <c r="O42" s="1">
        <v>2.2499999999999999E-2</v>
      </c>
      <c r="P42" s="1">
        <v>1.8</v>
      </c>
      <c r="Q42" s="1">
        <v>0.45</v>
      </c>
      <c r="R42" s="1">
        <v>5.5E-2</v>
      </c>
      <c r="S42" s="1">
        <v>1.6</v>
      </c>
      <c r="T42" s="1">
        <v>2.6</v>
      </c>
      <c r="U42" s="1">
        <f t="shared" si="1"/>
        <v>5.7777777777777777</v>
      </c>
      <c r="V42" s="1">
        <v>9</v>
      </c>
      <c r="W42" s="1">
        <v>12</v>
      </c>
      <c r="X42" s="1">
        <v>17</v>
      </c>
      <c r="Y42" s="1">
        <f t="shared" si="2"/>
        <v>12.666666666666666</v>
      </c>
      <c r="Z42" s="1">
        <v>50</v>
      </c>
      <c r="AA42" s="1">
        <v>50</v>
      </c>
      <c r="AB42" s="1">
        <f t="shared" si="3"/>
        <v>100</v>
      </c>
      <c r="AC42" s="1">
        <v>0</v>
      </c>
      <c r="AD42" s="1">
        <v>0</v>
      </c>
      <c r="AE42" s="1">
        <v>0</v>
      </c>
      <c r="AF42" s="1">
        <v>0</v>
      </c>
    </row>
    <row r="43" spans="1:33" x14ac:dyDescent="0.2">
      <c r="A43" s="1" t="s">
        <v>76</v>
      </c>
      <c r="B43" s="1" t="s">
        <v>75</v>
      </c>
      <c r="C43" s="1" t="s">
        <v>77</v>
      </c>
      <c r="D43" s="3">
        <v>42807</v>
      </c>
      <c r="E43" s="1" t="s">
        <v>78</v>
      </c>
      <c r="F43" s="1" t="s">
        <v>79</v>
      </c>
      <c r="G43" s="1" t="s">
        <v>32</v>
      </c>
      <c r="H43" s="1">
        <v>25</v>
      </c>
      <c r="I43" s="1">
        <v>227.3</v>
      </c>
      <c r="J43" s="1">
        <v>82.9</v>
      </c>
      <c r="K43" s="1">
        <v>-695</v>
      </c>
      <c r="L43" s="1">
        <f t="shared" si="0"/>
        <v>67.372017089440106</v>
      </c>
      <c r="M43" s="1">
        <v>17</v>
      </c>
      <c r="N43" s="1">
        <v>6.9</v>
      </c>
      <c r="O43" s="1">
        <v>0.05</v>
      </c>
      <c r="P43" s="1">
        <v>1.7</v>
      </c>
      <c r="Q43" s="1">
        <v>0.33</v>
      </c>
      <c r="R43" s="1">
        <v>0.03</v>
      </c>
      <c r="S43" s="1">
        <v>1.8</v>
      </c>
      <c r="T43" s="1">
        <v>2.7</v>
      </c>
      <c r="U43" s="1">
        <f t="shared" si="1"/>
        <v>8.1818181818181817</v>
      </c>
      <c r="V43" s="1">
        <v>9</v>
      </c>
      <c r="W43" s="1">
        <v>12</v>
      </c>
      <c r="X43" s="1">
        <v>13</v>
      </c>
      <c r="Y43" s="1">
        <f t="shared" si="2"/>
        <v>11.333333333333334</v>
      </c>
      <c r="Z43" s="1">
        <v>0</v>
      </c>
      <c r="AA43" s="1">
        <v>100</v>
      </c>
      <c r="AB43" s="1">
        <f t="shared" si="3"/>
        <v>100</v>
      </c>
      <c r="AC43" s="1">
        <v>0</v>
      </c>
      <c r="AD43" s="1">
        <v>0</v>
      </c>
      <c r="AE43" s="1">
        <v>0</v>
      </c>
      <c r="AF43" s="1">
        <v>0</v>
      </c>
    </row>
    <row r="44" spans="1:33" x14ac:dyDescent="0.2">
      <c r="A44" s="1" t="s">
        <v>76</v>
      </c>
      <c r="B44" s="1" t="s">
        <v>75</v>
      </c>
      <c r="C44" s="1" t="s">
        <v>77</v>
      </c>
      <c r="D44" s="3">
        <v>42807</v>
      </c>
      <c r="E44" s="1" t="s">
        <v>78</v>
      </c>
      <c r="F44" s="1" t="s">
        <v>79</v>
      </c>
      <c r="G44" s="1" t="s">
        <v>32</v>
      </c>
      <c r="H44" s="1">
        <v>50</v>
      </c>
      <c r="I44" s="1">
        <v>227.4</v>
      </c>
      <c r="J44" s="1">
        <v>82.9</v>
      </c>
      <c r="K44" s="1">
        <v>-694.2</v>
      </c>
      <c r="L44" s="1">
        <f t="shared" si="0"/>
        <v>67.512296725231877</v>
      </c>
      <c r="M44" s="1">
        <v>17</v>
      </c>
      <c r="N44" s="1">
        <v>6.96</v>
      </c>
      <c r="O44" s="1">
        <v>0.12</v>
      </c>
      <c r="P44" s="1">
        <v>1.8</v>
      </c>
      <c r="Q44" s="1">
        <v>0.2</v>
      </c>
      <c r="R44" s="1">
        <v>0.02</v>
      </c>
      <c r="S44" s="1">
        <v>1.8</v>
      </c>
      <c r="T44" s="1">
        <v>4.1500000000000004</v>
      </c>
      <c r="U44" s="1">
        <f t="shared" si="1"/>
        <v>20.75</v>
      </c>
      <c r="V44" s="1">
        <v>22</v>
      </c>
      <c r="W44" s="1">
        <v>20</v>
      </c>
      <c r="X44" s="1">
        <v>24</v>
      </c>
      <c r="Y44" s="1">
        <f t="shared" si="2"/>
        <v>22</v>
      </c>
      <c r="Z44" s="1">
        <v>0</v>
      </c>
      <c r="AA44" s="1">
        <v>100</v>
      </c>
      <c r="AB44" s="1">
        <f t="shared" si="3"/>
        <v>100</v>
      </c>
      <c r="AC44" s="1">
        <v>0</v>
      </c>
      <c r="AD44" s="1">
        <v>0</v>
      </c>
      <c r="AE44" s="1">
        <v>0</v>
      </c>
      <c r="AF44" s="1">
        <v>0</v>
      </c>
    </row>
    <row r="45" spans="1:33" x14ac:dyDescent="0.2">
      <c r="A45" s="1" t="s">
        <v>76</v>
      </c>
      <c r="B45" s="1" t="s">
        <v>75</v>
      </c>
      <c r="C45" s="1" t="s">
        <v>77</v>
      </c>
      <c r="D45" s="3">
        <v>42807</v>
      </c>
      <c r="E45" s="1" t="s">
        <v>78</v>
      </c>
      <c r="F45" s="1" t="s">
        <v>79</v>
      </c>
      <c r="G45" s="1" t="s">
        <v>32</v>
      </c>
      <c r="H45" s="1">
        <v>75</v>
      </c>
      <c r="I45" s="1">
        <v>226.8</v>
      </c>
      <c r="J45" s="1">
        <v>86.6</v>
      </c>
      <c r="K45" s="1">
        <v>-694.4</v>
      </c>
      <c r="L45" s="1">
        <f t="shared" si="0"/>
        <v>67.477199457015359</v>
      </c>
      <c r="M45" s="1">
        <v>17</v>
      </c>
      <c r="N45" s="1">
        <v>7.11</v>
      </c>
      <c r="O45" s="1">
        <v>0.04</v>
      </c>
      <c r="P45" s="1">
        <v>1.7</v>
      </c>
      <c r="Q45" s="1">
        <v>0.3</v>
      </c>
      <c r="R45" s="1">
        <v>0.04</v>
      </c>
      <c r="S45" s="1">
        <v>1.8</v>
      </c>
      <c r="T45" s="1">
        <v>4</v>
      </c>
      <c r="U45" s="1">
        <f t="shared" si="1"/>
        <v>13.333333333333334</v>
      </c>
      <c r="V45" s="1">
        <v>23</v>
      </c>
      <c r="W45" s="1">
        <v>26</v>
      </c>
      <c r="X45" s="1">
        <v>34</v>
      </c>
      <c r="Y45" s="1">
        <f t="shared" si="2"/>
        <v>27.666666666666668</v>
      </c>
      <c r="Z45" s="1">
        <v>10</v>
      </c>
      <c r="AA45" s="1">
        <v>80</v>
      </c>
      <c r="AB45" s="1">
        <f t="shared" si="3"/>
        <v>90</v>
      </c>
      <c r="AC45" s="1">
        <v>10</v>
      </c>
      <c r="AD45" s="1">
        <v>0</v>
      </c>
      <c r="AE45" s="1">
        <v>0</v>
      </c>
      <c r="AF45" s="1">
        <v>0</v>
      </c>
      <c r="AG45" s="1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DF93-2A97-4AD6-BEAA-BDCA6FD3BD77}">
  <dimension ref="A1:I13"/>
  <sheetViews>
    <sheetView tabSelected="1" workbookViewId="0">
      <selection activeCell="D34" sqref="D34"/>
    </sheetView>
  </sheetViews>
  <sheetFormatPr defaultRowHeight="15" x14ac:dyDescent="0.25"/>
  <cols>
    <col min="1" max="9" width="13.42578125" style="5" customWidth="1"/>
    <col min="10" max="16384" width="9.140625" style="5"/>
  </cols>
  <sheetData>
    <row r="1" spans="1:9" x14ac:dyDescent="0.25">
      <c r="A1" s="7" t="s">
        <v>99</v>
      </c>
      <c r="B1" s="7" t="s">
        <v>104</v>
      </c>
      <c r="C1" s="7" t="s">
        <v>103</v>
      </c>
      <c r="D1" s="7" t="s">
        <v>101</v>
      </c>
      <c r="E1" s="7" t="s">
        <v>100</v>
      </c>
      <c r="F1" s="7" t="s">
        <v>102</v>
      </c>
      <c r="G1" s="7" t="s">
        <v>105</v>
      </c>
      <c r="H1" s="7" t="s">
        <v>106</v>
      </c>
      <c r="I1" s="7" t="s">
        <v>107</v>
      </c>
    </row>
    <row r="2" spans="1:9" x14ac:dyDescent="0.25">
      <c r="A2" s="5" t="s">
        <v>26</v>
      </c>
      <c r="B2" s="8">
        <v>13.590081701309625</v>
      </c>
      <c r="C2" s="8">
        <v>929.5</v>
      </c>
      <c r="D2" s="8">
        <v>82.8</v>
      </c>
      <c r="E2" s="8">
        <v>66.350766905558984</v>
      </c>
      <c r="F2" s="8">
        <v>19.05</v>
      </c>
      <c r="G2" s="8">
        <v>7.0775000000000006</v>
      </c>
      <c r="H2" s="8">
        <v>21.25</v>
      </c>
      <c r="I2" s="8">
        <v>24.166666666666668</v>
      </c>
    </row>
    <row r="3" spans="1:9" x14ac:dyDescent="0.25">
      <c r="A3" s="5" t="s">
        <v>76</v>
      </c>
      <c r="B3" s="8">
        <v>12.010732323232324</v>
      </c>
      <c r="C3" s="8">
        <v>227.125</v>
      </c>
      <c r="D3" s="8">
        <v>84.625</v>
      </c>
      <c r="E3" s="8">
        <v>67.455292734343885</v>
      </c>
      <c r="F3" s="8">
        <v>17</v>
      </c>
      <c r="G3" s="8">
        <v>6.7625000000000002</v>
      </c>
      <c r="H3" s="8">
        <v>97.5</v>
      </c>
      <c r="I3" s="8">
        <v>18.416666666666668</v>
      </c>
    </row>
    <row r="4" spans="1:9" x14ac:dyDescent="0.25">
      <c r="A4" s="5" t="s">
        <v>58</v>
      </c>
      <c r="B4" s="8">
        <v>23.149870997708796</v>
      </c>
      <c r="C4" s="8">
        <v>219.24999999999997</v>
      </c>
      <c r="D4" s="8">
        <v>79.7</v>
      </c>
      <c r="E4" s="8">
        <v>99.083669921019464</v>
      </c>
      <c r="F4" s="8">
        <v>15.875</v>
      </c>
      <c r="G4" s="8">
        <v>6.9625000000000004</v>
      </c>
      <c r="H4" s="8">
        <v>51.25</v>
      </c>
      <c r="I4" s="8">
        <v>0</v>
      </c>
    </row>
    <row r="5" spans="1:9" x14ac:dyDescent="0.25">
      <c r="A5" s="5" t="s">
        <v>42</v>
      </c>
      <c r="B5" s="8">
        <v>18.160670731707317</v>
      </c>
      <c r="C5" s="8">
        <v>517.75</v>
      </c>
      <c r="D5" s="8">
        <v>64.699999999999989</v>
      </c>
      <c r="E5" s="8">
        <v>66.908673163097106</v>
      </c>
      <c r="F5" s="8">
        <v>22.575000000000003</v>
      </c>
      <c r="G5" s="8">
        <v>7.1349999999999998</v>
      </c>
      <c r="H5" s="8">
        <v>78.75</v>
      </c>
      <c r="I5" s="8">
        <v>32.25</v>
      </c>
    </row>
    <row r="6" spans="1:9" x14ac:dyDescent="0.25">
      <c r="A6" s="5" t="s">
        <v>54</v>
      </c>
      <c r="B6" s="8">
        <v>21.02736928104575</v>
      </c>
      <c r="C6" s="8">
        <v>852.25</v>
      </c>
      <c r="D6" s="8">
        <v>45.7</v>
      </c>
      <c r="E6" s="8">
        <v>68.797967003627093</v>
      </c>
      <c r="F6" s="8">
        <v>19.024999999999999</v>
      </c>
      <c r="G6" s="8">
        <v>6.8950000000000005</v>
      </c>
      <c r="H6" s="8">
        <v>81.25</v>
      </c>
      <c r="I6" s="8">
        <v>5.75</v>
      </c>
    </row>
    <row r="7" spans="1:9" x14ac:dyDescent="0.25">
      <c r="A7" s="5" t="s">
        <v>46</v>
      </c>
      <c r="B7" s="8">
        <v>14.7008547008547</v>
      </c>
      <c r="C7" s="8">
        <v>1291</v>
      </c>
      <c r="D7" s="8">
        <v>62.45</v>
      </c>
      <c r="E7" s="8">
        <v>68.613258814187759</v>
      </c>
      <c r="F7" s="8">
        <v>23.6</v>
      </c>
      <c r="G7" s="8">
        <v>7.2149999999999999</v>
      </c>
      <c r="H7" s="8">
        <v>72.5</v>
      </c>
      <c r="I7" s="8">
        <v>26.833333333333332</v>
      </c>
    </row>
    <row r="8" spans="1:9" x14ac:dyDescent="0.25">
      <c r="A8" s="5" t="s">
        <v>34</v>
      </c>
      <c r="B8" s="8">
        <v>16.701203852327449</v>
      </c>
      <c r="C8" s="8">
        <v>6986.5</v>
      </c>
      <c r="D8" s="8">
        <v>79.400000000000006</v>
      </c>
      <c r="E8" s="8">
        <v>85.244744237323857</v>
      </c>
      <c r="F8" s="8">
        <v>26.125</v>
      </c>
      <c r="G8" s="8">
        <v>7.1675000000000004</v>
      </c>
      <c r="H8" s="8">
        <v>86.25</v>
      </c>
      <c r="I8" s="8">
        <v>15.749999999999998</v>
      </c>
    </row>
    <row r="9" spans="1:9" x14ac:dyDescent="0.25">
      <c r="A9" s="5" t="s">
        <v>81</v>
      </c>
      <c r="B9" s="8">
        <v>15.151669496321448</v>
      </c>
      <c r="C9" s="8">
        <v>736.75</v>
      </c>
      <c r="D9" s="8">
        <v>77.650000000000006</v>
      </c>
      <c r="E9" s="8">
        <v>66.198505752626915</v>
      </c>
      <c r="F9" s="8">
        <v>18.875</v>
      </c>
      <c r="G9" s="8">
        <v>7.1825000000000001</v>
      </c>
      <c r="H9" s="8">
        <v>57.5</v>
      </c>
      <c r="I9" s="8">
        <v>0.33333333333333331</v>
      </c>
    </row>
    <row r="10" spans="1:9" x14ac:dyDescent="0.25">
      <c r="A10" s="5" t="s">
        <v>82</v>
      </c>
      <c r="B10" s="8">
        <v>13.37957596831836</v>
      </c>
      <c r="C10" s="8">
        <v>1135.5</v>
      </c>
      <c r="D10" s="8">
        <v>103.65</v>
      </c>
      <c r="E10" s="8">
        <v>70.659773907155071</v>
      </c>
      <c r="F10" s="8">
        <v>24.625</v>
      </c>
      <c r="G10" s="8">
        <v>7.3125000000000009</v>
      </c>
      <c r="H10" s="8">
        <v>72.5</v>
      </c>
      <c r="I10" s="8">
        <v>11.666666666666666</v>
      </c>
    </row>
    <row r="11" spans="1:9" x14ac:dyDescent="0.25">
      <c r="A11" s="5" t="s">
        <v>50</v>
      </c>
      <c r="B11" s="8">
        <v>18.328861927546139</v>
      </c>
      <c r="C11" s="8">
        <v>979</v>
      </c>
      <c r="D11" s="8">
        <v>68.5</v>
      </c>
      <c r="E11" s="8">
        <v>67.172499489187388</v>
      </c>
      <c r="F11" s="8">
        <v>23.274999999999999</v>
      </c>
      <c r="G11" s="8">
        <v>6.4275000000000002</v>
      </c>
      <c r="H11" s="8">
        <v>66.25</v>
      </c>
      <c r="I11" s="8" t="s">
        <v>89</v>
      </c>
    </row>
    <row r="12" spans="1:9" x14ac:dyDescent="0.25">
      <c r="A12" s="5" t="s">
        <v>62</v>
      </c>
      <c r="B12" s="8">
        <v>24.113095238095241</v>
      </c>
      <c r="C12" s="8" t="s">
        <v>89</v>
      </c>
      <c r="D12" s="8">
        <v>120.22499999999999</v>
      </c>
      <c r="E12" s="8">
        <v>66.131691398433702</v>
      </c>
      <c r="F12" s="8">
        <v>22.524999999999999</v>
      </c>
      <c r="G12" s="8">
        <v>7.9875000000000007</v>
      </c>
      <c r="H12" s="8">
        <v>57.5</v>
      </c>
      <c r="I12" s="8">
        <v>21.583333333333336</v>
      </c>
    </row>
    <row r="13" spans="1:9" x14ac:dyDescent="0.25">
      <c r="B13" s="8"/>
      <c r="C13" s="8"/>
      <c r="D13" s="8"/>
      <c r="E13" s="8"/>
      <c r="F13" s="8"/>
      <c r="G13" s="8"/>
      <c r="H13" s="8"/>
      <c r="I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Data</vt:lpstr>
      <vt:lpstr>Hab.Sum.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2017-05-25T18:10:14Z</dcterms:created>
  <dcterms:modified xsi:type="dcterms:W3CDTF">2017-12-13T21:01:52Z</dcterms:modified>
</cp:coreProperties>
</file>