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Sean\Desktop\Dropbox\Research\Manuscipts\Diss.2_Gradient\Sp.17.Stats\"/>
    </mc:Choice>
  </mc:AlternateContent>
  <xr:revisionPtr revIDLastSave="0" documentId="8_{2133BFB0-BCEA-4AE9-B0D7-DD2F7CB71528}" xr6:coauthVersionLast="44" xr6:coauthVersionMax="44" xr10:uidLastSave="{00000000-0000-0000-0000-000000000000}"/>
  <bookViews>
    <workbookView xWindow="-120" yWindow="-120" windowWidth="29040" windowHeight="15840" activeTab="2" xr2:uid="{00000000-000D-0000-FFFF-FFFF00000000}"/>
  </bookViews>
  <sheets>
    <sheet name="stream.hab" sheetId="1" r:id="rId1"/>
    <sheet name="habcalc" sheetId="5" r:id="rId2"/>
    <sheet name="hab.text" sheetId="6" r:id="rId3"/>
    <sheet name="salinity.calculator" sheetId="3" r:id="rId4"/>
    <sheet name="Oxygen.calculator" sheetId="4" r:id="rId5"/>
    <sheet name="meta.data.hab"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1" i="5" l="1"/>
  <c r="AC3" i="5"/>
  <c r="AC4" i="5"/>
  <c r="AC5" i="5"/>
  <c r="AC6" i="5"/>
  <c r="AC7" i="5"/>
  <c r="AC8" i="5"/>
  <c r="AC9" i="5"/>
  <c r="AC10" i="5"/>
  <c r="AC11" i="5"/>
  <c r="AC12" i="5"/>
  <c r="AC13" i="5"/>
  <c r="AC14" i="5"/>
  <c r="AC2" i="5"/>
  <c r="AB3" i="5"/>
  <c r="AB4" i="5"/>
  <c r="AB5" i="5"/>
  <c r="AB6" i="5"/>
  <c r="AB7" i="5"/>
  <c r="AB8" i="5"/>
  <c r="AB9" i="5"/>
  <c r="AB10" i="5"/>
  <c r="AB11" i="5"/>
  <c r="AB12" i="5"/>
  <c r="AB13" i="5"/>
  <c r="AB14" i="5"/>
  <c r="AB2" i="5"/>
  <c r="Z3" i="5"/>
  <c r="Z4" i="5"/>
  <c r="Z5" i="5"/>
  <c r="Z6" i="5"/>
  <c r="Z7" i="5"/>
  <c r="Z8" i="5"/>
  <c r="Z9" i="5"/>
  <c r="Z10" i="5"/>
  <c r="Z11" i="5"/>
  <c r="Z12" i="5"/>
  <c r="Z13" i="5"/>
  <c r="Z14" i="5"/>
  <c r="AA3" i="5"/>
  <c r="AA4" i="5"/>
  <c r="AA5" i="5"/>
  <c r="AA6" i="5"/>
  <c r="AA7" i="5"/>
  <c r="AA8" i="5"/>
  <c r="AA9" i="5"/>
  <c r="AA10" i="5"/>
  <c r="AA12" i="5"/>
  <c r="AA13" i="5"/>
  <c r="AA14" i="5"/>
  <c r="AA2" i="5"/>
  <c r="Z2" i="5"/>
  <c r="Y2" i="5"/>
  <c r="Y3" i="5"/>
  <c r="Y4" i="5"/>
  <c r="Y5" i="5"/>
  <c r="Y6" i="5"/>
  <c r="Y7" i="5"/>
  <c r="Y8" i="5"/>
  <c r="Y9" i="5"/>
  <c r="Y10" i="5"/>
  <c r="Y11" i="5"/>
  <c r="Y12" i="5"/>
  <c r="Y13" i="5"/>
  <c r="Y14" i="5"/>
  <c r="S3" i="5"/>
  <c r="S4" i="5"/>
  <c r="S5" i="5"/>
  <c r="S6" i="5"/>
  <c r="S7" i="5"/>
  <c r="S8" i="5"/>
  <c r="S9" i="5"/>
  <c r="S10" i="5"/>
  <c r="S11" i="5"/>
  <c r="S12" i="5"/>
  <c r="S13" i="5"/>
  <c r="S14" i="5"/>
  <c r="S2" i="5"/>
  <c r="L14" i="5"/>
  <c r="L13" i="5"/>
  <c r="L12" i="5"/>
  <c r="L11" i="5"/>
  <c r="L10" i="5"/>
  <c r="L9" i="5"/>
  <c r="L8" i="5"/>
  <c r="L7" i="5"/>
  <c r="L6" i="5"/>
  <c r="L5" i="5"/>
  <c r="L4" i="5"/>
  <c r="L3" i="5"/>
  <c r="L2" i="5"/>
  <c r="L66" i="1" l="1"/>
  <c r="L61" i="1"/>
  <c r="L56" i="1"/>
  <c r="L51" i="1"/>
  <c r="L46" i="1"/>
  <c r="L41" i="1"/>
  <c r="L36" i="1"/>
  <c r="L31" i="1"/>
  <c r="L26" i="1"/>
  <c r="L21" i="1"/>
  <c r="L16" i="1"/>
  <c r="L11" i="1"/>
  <c r="L6" i="1"/>
  <c r="A73" i="4" l="1"/>
  <c r="A68" i="4"/>
  <c r="A63" i="4"/>
  <c r="A58" i="4"/>
  <c r="D58" i="4" s="1"/>
  <c r="A53" i="4"/>
  <c r="A48" i="4"/>
  <c r="A43" i="4"/>
  <c r="A38" i="4"/>
  <c r="D38" i="4" s="1"/>
  <c r="A33" i="4"/>
  <c r="A28" i="4"/>
  <c r="A23" i="4"/>
  <c r="A18" i="4"/>
  <c r="D18" i="4" s="1"/>
  <c r="A13" i="4"/>
  <c r="B73" i="4"/>
  <c r="B68" i="4"/>
  <c r="B63" i="4"/>
  <c r="B58" i="4"/>
  <c r="B53" i="4"/>
  <c r="B48" i="4"/>
  <c r="B43" i="4"/>
  <c r="B38" i="4"/>
  <c r="B33" i="4"/>
  <c r="B28" i="4"/>
  <c r="B23" i="4"/>
  <c r="B18" i="4"/>
  <c r="B13" i="4"/>
  <c r="E73" i="4"/>
  <c r="E68" i="4"/>
  <c r="E63" i="4"/>
  <c r="E58" i="4"/>
  <c r="E53" i="4"/>
  <c r="E48" i="4"/>
  <c r="E43" i="4"/>
  <c r="E38" i="4"/>
  <c r="E33" i="4"/>
  <c r="E28" i="4"/>
  <c r="E23" i="4"/>
  <c r="E18" i="4"/>
  <c r="E13" i="4"/>
  <c r="D9" i="4"/>
  <c r="F9" i="4" s="1"/>
  <c r="D10" i="4"/>
  <c r="D11" i="4"/>
  <c r="D12" i="4"/>
  <c r="D13" i="4"/>
  <c r="D14" i="4"/>
  <c r="D15" i="4"/>
  <c r="D16" i="4"/>
  <c r="D17" i="4"/>
  <c r="D19" i="4"/>
  <c r="D20" i="4"/>
  <c r="D21" i="4"/>
  <c r="D22" i="4"/>
  <c r="D23" i="4"/>
  <c r="D24" i="4"/>
  <c r="D25" i="4"/>
  <c r="D26" i="4"/>
  <c r="D27" i="4"/>
  <c r="D28" i="4"/>
  <c r="D29" i="4"/>
  <c r="D30" i="4"/>
  <c r="D31" i="4"/>
  <c r="D32" i="4"/>
  <c r="D33" i="4"/>
  <c r="D34" i="4"/>
  <c r="D35" i="4"/>
  <c r="D36" i="4"/>
  <c r="D37" i="4"/>
  <c r="D39" i="4"/>
  <c r="D40" i="4"/>
  <c r="D41" i="4"/>
  <c r="D42" i="4"/>
  <c r="D43" i="4"/>
  <c r="D44" i="4"/>
  <c r="D45" i="4"/>
  <c r="D46" i="4"/>
  <c r="D47" i="4"/>
  <c r="D48" i="4"/>
  <c r="D49" i="4"/>
  <c r="D50" i="4"/>
  <c r="D51" i="4"/>
  <c r="D52" i="4"/>
  <c r="D53" i="4"/>
  <c r="D54" i="4"/>
  <c r="D55" i="4"/>
  <c r="D56" i="4"/>
  <c r="D57" i="4"/>
  <c r="D59" i="4"/>
  <c r="D60" i="4"/>
  <c r="AK66" i="1" l="1"/>
  <c r="AJ66" i="1"/>
  <c r="AI66" i="1"/>
  <c r="AH66" i="1"/>
  <c r="AG66" i="1"/>
  <c r="AF66" i="1"/>
  <c r="AE66" i="1"/>
  <c r="AD66" i="1"/>
  <c r="AC66" i="1"/>
  <c r="AB66" i="1"/>
  <c r="AA66" i="1"/>
  <c r="Z66" i="1"/>
  <c r="Y66" i="1"/>
  <c r="X66" i="1"/>
  <c r="W66" i="1"/>
  <c r="V66" i="1"/>
  <c r="U66" i="1"/>
  <c r="T66" i="1"/>
  <c r="S66" i="1"/>
  <c r="R66" i="1"/>
  <c r="Q66" i="1"/>
  <c r="P66" i="1"/>
  <c r="O66" i="1"/>
  <c r="N66" i="1"/>
  <c r="M66" i="1"/>
  <c r="K66" i="1"/>
  <c r="J66" i="1"/>
  <c r="I66" i="1"/>
  <c r="AK61" i="1"/>
  <c r="AJ61" i="1"/>
  <c r="AI61" i="1"/>
  <c r="AH61" i="1"/>
  <c r="AG61" i="1"/>
  <c r="AF61" i="1"/>
  <c r="AE61" i="1"/>
  <c r="AD61" i="1"/>
  <c r="AC61" i="1"/>
  <c r="AB61" i="1"/>
  <c r="AA61" i="1"/>
  <c r="Z61" i="1"/>
  <c r="Y61" i="1"/>
  <c r="X61" i="1"/>
  <c r="W61" i="1"/>
  <c r="V61" i="1"/>
  <c r="U61" i="1"/>
  <c r="T61" i="1"/>
  <c r="S61" i="1"/>
  <c r="R61" i="1"/>
  <c r="Q61" i="1"/>
  <c r="P61" i="1"/>
  <c r="O61" i="1"/>
  <c r="N61" i="1"/>
  <c r="M61" i="1"/>
  <c r="K61" i="1"/>
  <c r="J61" i="1"/>
  <c r="I61" i="1"/>
  <c r="AK56" i="1"/>
  <c r="AJ56" i="1"/>
  <c r="AI56" i="1"/>
  <c r="AH56" i="1"/>
  <c r="AG56" i="1"/>
  <c r="AF56" i="1"/>
  <c r="AE56" i="1"/>
  <c r="AD56" i="1"/>
  <c r="AC56" i="1"/>
  <c r="AB56" i="1"/>
  <c r="AA56" i="1"/>
  <c r="Z56" i="1"/>
  <c r="Y56" i="1"/>
  <c r="X56" i="1"/>
  <c r="W56" i="1"/>
  <c r="V56" i="1"/>
  <c r="U56" i="1"/>
  <c r="T56" i="1"/>
  <c r="S56" i="1"/>
  <c r="R56" i="1"/>
  <c r="Q56" i="1"/>
  <c r="P56" i="1"/>
  <c r="O56" i="1"/>
  <c r="N56" i="1"/>
  <c r="M56" i="1"/>
  <c r="K56" i="1"/>
  <c r="J56" i="1"/>
  <c r="I56" i="1"/>
  <c r="AK51" i="1"/>
  <c r="AJ51" i="1"/>
  <c r="AI51" i="1"/>
  <c r="AH51" i="1"/>
  <c r="AG51" i="1"/>
  <c r="AF51" i="1"/>
  <c r="AE51" i="1"/>
  <c r="AD51" i="1"/>
  <c r="AC51" i="1"/>
  <c r="AB51" i="1"/>
  <c r="AA51" i="1"/>
  <c r="Z51" i="1"/>
  <c r="Y51" i="1"/>
  <c r="X51" i="1"/>
  <c r="W51" i="1"/>
  <c r="V51" i="1"/>
  <c r="U51" i="1"/>
  <c r="T51" i="1"/>
  <c r="S51" i="1"/>
  <c r="R51" i="1"/>
  <c r="Q51" i="1"/>
  <c r="P51" i="1"/>
  <c r="O51" i="1"/>
  <c r="N51" i="1"/>
  <c r="M51" i="1"/>
  <c r="K51" i="1"/>
  <c r="J51" i="1"/>
  <c r="I51" i="1"/>
  <c r="AK46" i="1"/>
  <c r="AJ46" i="1"/>
  <c r="AI46" i="1"/>
  <c r="AH46" i="1"/>
  <c r="AG46" i="1"/>
  <c r="AF46" i="1"/>
  <c r="AE46" i="1"/>
  <c r="AD46" i="1"/>
  <c r="AC46" i="1"/>
  <c r="AB46" i="1"/>
  <c r="AA46" i="1"/>
  <c r="Z46" i="1"/>
  <c r="Y46" i="1"/>
  <c r="X46" i="1"/>
  <c r="W46" i="1"/>
  <c r="V46" i="1"/>
  <c r="U46" i="1"/>
  <c r="T46" i="1"/>
  <c r="S46" i="1"/>
  <c r="R46" i="1"/>
  <c r="Q46" i="1"/>
  <c r="P46" i="1"/>
  <c r="O46" i="1"/>
  <c r="N46" i="1"/>
  <c r="M46" i="1"/>
  <c r="K46" i="1"/>
  <c r="J46" i="1"/>
  <c r="I46" i="1"/>
  <c r="AK41" i="1"/>
  <c r="AJ41" i="1"/>
  <c r="AI41" i="1"/>
  <c r="AH41" i="1"/>
  <c r="AG41" i="1"/>
  <c r="AF41" i="1"/>
  <c r="AE41" i="1"/>
  <c r="AD41" i="1"/>
  <c r="AC41" i="1"/>
  <c r="AB41" i="1"/>
  <c r="AA41" i="1"/>
  <c r="Z41" i="1"/>
  <c r="Y41" i="1"/>
  <c r="X41" i="1"/>
  <c r="W41" i="1"/>
  <c r="V41" i="1"/>
  <c r="U41" i="1"/>
  <c r="T41" i="1"/>
  <c r="S41" i="1"/>
  <c r="R41" i="1"/>
  <c r="Q41" i="1"/>
  <c r="P41" i="1"/>
  <c r="O41" i="1"/>
  <c r="N41" i="1"/>
  <c r="M41" i="1"/>
  <c r="K41" i="1"/>
  <c r="J41" i="1"/>
  <c r="I41" i="1"/>
  <c r="AK36" i="1"/>
  <c r="AJ36" i="1"/>
  <c r="AI36" i="1"/>
  <c r="AH36" i="1"/>
  <c r="AG36" i="1"/>
  <c r="AF36" i="1"/>
  <c r="AE36" i="1"/>
  <c r="AD36" i="1"/>
  <c r="AC36" i="1"/>
  <c r="AB36" i="1"/>
  <c r="AA36" i="1"/>
  <c r="Z36" i="1"/>
  <c r="Y36" i="1"/>
  <c r="X36" i="1"/>
  <c r="W36" i="1"/>
  <c r="V36" i="1"/>
  <c r="U36" i="1"/>
  <c r="T36" i="1"/>
  <c r="S36" i="1"/>
  <c r="R36" i="1"/>
  <c r="Q36" i="1"/>
  <c r="P36" i="1"/>
  <c r="O36" i="1"/>
  <c r="N36" i="1"/>
  <c r="M36" i="1"/>
  <c r="K36" i="1"/>
  <c r="J36" i="1"/>
  <c r="I36" i="1"/>
  <c r="AK31" i="1"/>
  <c r="AJ31" i="1"/>
  <c r="AI31" i="1"/>
  <c r="AH31" i="1"/>
  <c r="AG31" i="1"/>
  <c r="AF31" i="1"/>
  <c r="AE31" i="1"/>
  <c r="AD31" i="1"/>
  <c r="AC31" i="1"/>
  <c r="AB31" i="1"/>
  <c r="AA31" i="1"/>
  <c r="Z31" i="1"/>
  <c r="Y31" i="1"/>
  <c r="X31" i="1"/>
  <c r="W31" i="1"/>
  <c r="V31" i="1"/>
  <c r="U31" i="1"/>
  <c r="T31" i="1"/>
  <c r="S31" i="1"/>
  <c r="R31" i="1"/>
  <c r="Q31" i="1"/>
  <c r="P31" i="1"/>
  <c r="O31" i="1"/>
  <c r="N31" i="1"/>
  <c r="M31" i="1"/>
  <c r="K31" i="1"/>
  <c r="J31" i="1"/>
  <c r="I31" i="1"/>
  <c r="AK26" i="1"/>
  <c r="AJ26" i="1"/>
  <c r="AI26" i="1"/>
  <c r="AH26" i="1"/>
  <c r="AG26" i="1"/>
  <c r="AF26" i="1"/>
  <c r="AE26" i="1"/>
  <c r="AD26" i="1"/>
  <c r="AC26" i="1"/>
  <c r="AB26" i="1"/>
  <c r="AA26" i="1"/>
  <c r="Z26" i="1"/>
  <c r="Y26" i="1"/>
  <c r="X26" i="1"/>
  <c r="W26" i="1"/>
  <c r="V26" i="1"/>
  <c r="U26" i="1"/>
  <c r="T26" i="1"/>
  <c r="S26" i="1"/>
  <c r="R26" i="1"/>
  <c r="Q26" i="1"/>
  <c r="P26" i="1"/>
  <c r="O26" i="1"/>
  <c r="N26" i="1"/>
  <c r="M26" i="1"/>
  <c r="K26" i="1"/>
  <c r="J26" i="1"/>
  <c r="I26" i="1"/>
  <c r="AK21" i="1"/>
  <c r="AJ21" i="1"/>
  <c r="AI21" i="1"/>
  <c r="AH21" i="1"/>
  <c r="AG21" i="1"/>
  <c r="AF21" i="1"/>
  <c r="AE21" i="1"/>
  <c r="AD21" i="1"/>
  <c r="AC21" i="1"/>
  <c r="AB21" i="1"/>
  <c r="AA21" i="1"/>
  <c r="Z21" i="1"/>
  <c r="Y21" i="1"/>
  <c r="X21" i="1"/>
  <c r="W21" i="1"/>
  <c r="V21" i="1"/>
  <c r="U21" i="1"/>
  <c r="T21" i="1"/>
  <c r="S21" i="1"/>
  <c r="R21" i="1"/>
  <c r="Q21" i="1"/>
  <c r="P21" i="1"/>
  <c r="O21" i="1"/>
  <c r="N21" i="1"/>
  <c r="M21" i="1"/>
  <c r="K21" i="1"/>
  <c r="J21" i="1"/>
  <c r="I21" i="1"/>
  <c r="AK16" i="1"/>
  <c r="AJ16" i="1"/>
  <c r="AI16" i="1"/>
  <c r="AH16" i="1"/>
  <c r="AG16" i="1"/>
  <c r="AF16" i="1"/>
  <c r="AE16" i="1"/>
  <c r="AD16" i="1"/>
  <c r="AC16" i="1"/>
  <c r="AB16" i="1"/>
  <c r="AA16" i="1"/>
  <c r="Z16" i="1"/>
  <c r="Y16" i="1"/>
  <c r="X16" i="1"/>
  <c r="W16" i="1"/>
  <c r="V16" i="1"/>
  <c r="U16" i="1"/>
  <c r="T16" i="1"/>
  <c r="S16" i="1"/>
  <c r="R16" i="1"/>
  <c r="Q16" i="1"/>
  <c r="P16" i="1"/>
  <c r="O16" i="1"/>
  <c r="N16" i="1"/>
  <c r="M16" i="1"/>
  <c r="K16" i="1"/>
  <c r="J16" i="1"/>
  <c r="I16" i="1"/>
  <c r="AK11" i="1"/>
  <c r="AJ11" i="1"/>
  <c r="AI11" i="1"/>
  <c r="AH11" i="1"/>
  <c r="AG11" i="1"/>
  <c r="AF11" i="1"/>
  <c r="AE11" i="1"/>
  <c r="AD11" i="1"/>
  <c r="AC11" i="1"/>
  <c r="AB11" i="1"/>
  <c r="AA11" i="1"/>
  <c r="Z11" i="1"/>
  <c r="Y11" i="1"/>
  <c r="X11" i="1"/>
  <c r="W11" i="1"/>
  <c r="V11" i="1"/>
  <c r="U11" i="1"/>
  <c r="T11" i="1"/>
  <c r="S11" i="1"/>
  <c r="R11" i="1"/>
  <c r="Q11" i="1"/>
  <c r="P11" i="1"/>
  <c r="O11" i="1"/>
  <c r="N11" i="1"/>
  <c r="M11" i="1"/>
  <c r="K11" i="1"/>
  <c r="J11" i="1"/>
  <c r="I11" i="1"/>
  <c r="X65" i="1"/>
  <c r="X64" i="1"/>
  <c r="X63" i="1"/>
  <c r="X62" i="1"/>
  <c r="X60" i="1"/>
  <c r="X59" i="1"/>
  <c r="X58" i="1"/>
  <c r="X57" i="1"/>
  <c r="X55" i="1"/>
  <c r="X54" i="1"/>
  <c r="X53" i="1"/>
  <c r="X52" i="1"/>
  <c r="X50" i="1"/>
  <c r="X49" i="1"/>
  <c r="X48" i="1"/>
  <c r="X47" i="1"/>
  <c r="X45" i="1"/>
  <c r="X44" i="1"/>
  <c r="X43" i="1"/>
  <c r="X42" i="1"/>
  <c r="X40" i="1"/>
  <c r="X39" i="1"/>
  <c r="X38" i="1"/>
  <c r="X37" i="1"/>
  <c r="X35" i="1"/>
  <c r="X34" i="1"/>
  <c r="X33" i="1"/>
  <c r="X32" i="1"/>
  <c r="X29" i="1"/>
  <c r="X28" i="1"/>
  <c r="X27" i="1"/>
  <c r="X25" i="1"/>
  <c r="X24" i="1"/>
  <c r="X23" i="1"/>
  <c r="X22" i="1"/>
  <c r="X20" i="1"/>
  <c r="X19" i="1"/>
  <c r="X18" i="1"/>
  <c r="X17" i="1"/>
  <c r="X15" i="1"/>
  <c r="X14" i="1"/>
  <c r="X13" i="1"/>
  <c r="X12" i="1"/>
  <c r="X10" i="1"/>
  <c r="X9" i="1"/>
  <c r="X8" i="1"/>
  <c r="X7" i="1"/>
  <c r="X2" i="1"/>
  <c r="X6" i="1"/>
  <c r="Y6" i="1"/>
  <c r="Z6" i="1"/>
  <c r="AA6" i="1"/>
  <c r="AB6" i="1"/>
  <c r="AC6" i="1"/>
  <c r="AD6" i="1"/>
  <c r="AE6" i="1"/>
  <c r="AF6" i="1"/>
  <c r="AG6" i="1"/>
  <c r="AH6" i="1"/>
  <c r="AI6" i="1"/>
  <c r="AJ6" i="1"/>
  <c r="AK6" i="1"/>
  <c r="W6" i="1"/>
  <c r="X3" i="1"/>
  <c r="X4" i="1"/>
  <c r="X5" i="1"/>
  <c r="V6" i="1"/>
  <c r="Q6" i="1"/>
  <c r="R6" i="1"/>
  <c r="S6" i="1"/>
  <c r="T6" i="1"/>
  <c r="U6" i="1"/>
  <c r="J6" i="1"/>
  <c r="K6" i="1"/>
  <c r="M6" i="1"/>
  <c r="N6" i="1"/>
  <c r="O6" i="1"/>
  <c r="P6" i="1"/>
  <c r="I6" i="1"/>
  <c r="V65" i="1" l="1"/>
  <c r="V64" i="1"/>
  <c r="V63" i="1"/>
  <c r="V62" i="1"/>
  <c r="V60" i="1"/>
  <c r="V59" i="1"/>
  <c r="V58" i="1"/>
  <c r="V57" i="1"/>
  <c r="V55" i="1"/>
  <c r="V54" i="1"/>
  <c r="V53" i="1"/>
  <c r="V52" i="1"/>
  <c r="V50" i="1"/>
  <c r="V49" i="1"/>
  <c r="V48" i="1"/>
  <c r="V47" i="1"/>
  <c r="V45" i="1"/>
  <c r="V44" i="1"/>
  <c r="V43" i="1"/>
  <c r="V42" i="1"/>
  <c r="V40" i="1"/>
  <c r="V39" i="1"/>
  <c r="V38" i="1"/>
  <c r="V37" i="1"/>
  <c r="V35" i="1"/>
  <c r="V34" i="1"/>
  <c r="V33" i="1"/>
  <c r="V32" i="1"/>
  <c r="V30" i="1"/>
  <c r="V29" i="1"/>
  <c r="V28" i="1"/>
  <c r="V27" i="1"/>
  <c r="V25" i="1"/>
  <c r="V24" i="1"/>
  <c r="V23" i="1"/>
  <c r="V22" i="1"/>
  <c r="V20" i="1"/>
  <c r="V19" i="1"/>
  <c r="V18" i="1"/>
  <c r="V17" i="1"/>
  <c r="V15" i="1"/>
  <c r="V14" i="1"/>
  <c r="V13" i="1"/>
  <c r="V12" i="1"/>
  <c r="V10" i="1"/>
  <c r="V9" i="1"/>
  <c r="V8" i="1"/>
  <c r="V7" i="1"/>
  <c r="V5" i="1"/>
  <c r="V4" i="1"/>
  <c r="V3" i="1"/>
  <c r="V2" i="1"/>
  <c r="N60" i="1"/>
  <c r="N65" i="1"/>
  <c r="N64" i="1"/>
  <c r="N63" i="1"/>
  <c r="N62" i="1"/>
  <c r="N59" i="1"/>
  <c r="N58" i="1"/>
  <c r="N57" i="1"/>
  <c r="D649" i="4" l="1"/>
  <c r="F649" i="4" s="1"/>
  <c r="D648" i="4"/>
  <c r="F648" i="4" s="1"/>
  <c r="D647" i="4"/>
  <c r="F647" i="4" s="1"/>
  <c r="D646" i="4"/>
  <c r="F646" i="4" s="1"/>
  <c r="D645" i="4"/>
  <c r="F645" i="4" s="1"/>
  <c r="D644" i="4"/>
  <c r="F644" i="4" s="1"/>
  <c r="D643" i="4"/>
  <c r="F643" i="4" s="1"/>
  <c r="D642" i="4"/>
  <c r="F642" i="4" s="1"/>
  <c r="D641" i="4"/>
  <c r="F641" i="4" s="1"/>
  <c r="D640" i="4"/>
  <c r="F640" i="4" s="1"/>
  <c r="D639" i="4"/>
  <c r="F639" i="4" s="1"/>
  <c r="D638" i="4"/>
  <c r="F638" i="4" s="1"/>
  <c r="D637" i="4"/>
  <c r="F637" i="4" s="1"/>
  <c r="D636" i="4"/>
  <c r="F636" i="4" s="1"/>
  <c r="D635" i="4"/>
  <c r="F635" i="4" s="1"/>
  <c r="D634" i="4"/>
  <c r="F634" i="4" s="1"/>
  <c r="D633" i="4"/>
  <c r="F633" i="4" s="1"/>
  <c r="D632" i="4"/>
  <c r="F632" i="4" s="1"/>
  <c r="D631" i="4"/>
  <c r="F631" i="4" s="1"/>
  <c r="D630" i="4"/>
  <c r="F630" i="4" s="1"/>
  <c r="D629" i="4"/>
  <c r="F629" i="4" s="1"/>
  <c r="D628" i="4"/>
  <c r="F628" i="4" s="1"/>
  <c r="D627" i="4"/>
  <c r="F627" i="4" s="1"/>
  <c r="D626" i="4"/>
  <c r="F626" i="4" s="1"/>
  <c r="D625" i="4"/>
  <c r="F625" i="4" s="1"/>
  <c r="D624" i="4"/>
  <c r="F624" i="4" s="1"/>
  <c r="D623" i="4"/>
  <c r="F623" i="4" s="1"/>
  <c r="D622" i="4"/>
  <c r="F622" i="4" s="1"/>
  <c r="D621" i="4"/>
  <c r="F621" i="4" s="1"/>
  <c r="D620" i="4"/>
  <c r="F620" i="4" s="1"/>
  <c r="D619" i="4"/>
  <c r="F619" i="4" s="1"/>
  <c r="D618" i="4"/>
  <c r="F618" i="4" s="1"/>
  <c r="D617" i="4"/>
  <c r="F617" i="4" s="1"/>
  <c r="D616" i="4"/>
  <c r="F616" i="4" s="1"/>
  <c r="D615" i="4"/>
  <c r="F615" i="4" s="1"/>
  <c r="D614" i="4"/>
  <c r="F614" i="4" s="1"/>
  <c r="D613" i="4"/>
  <c r="F613" i="4" s="1"/>
  <c r="D612" i="4"/>
  <c r="F612" i="4" s="1"/>
  <c r="D611" i="4"/>
  <c r="F611" i="4" s="1"/>
  <c r="D610" i="4"/>
  <c r="F610" i="4" s="1"/>
  <c r="D609" i="4"/>
  <c r="F609" i="4" s="1"/>
  <c r="D608" i="4"/>
  <c r="F608" i="4" s="1"/>
  <c r="D607" i="4"/>
  <c r="F607" i="4" s="1"/>
  <c r="D606" i="4"/>
  <c r="F606" i="4" s="1"/>
  <c r="D605" i="4"/>
  <c r="F605" i="4" s="1"/>
  <c r="D604" i="4"/>
  <c r="F604" i="4" s="1"/>
  <c r="D603" i="4"/>
  <c r="F603" i="4" s="1"/>
  <c r="D602" i="4"/>
  <c r="F602" i="4" s="1"/>
  <c r="D601" i="4"/>
  <c r="F601" i="4" s="1"/>
  <c r="D600" i="4"/>
  <c r="F600" i="4" s="1"/>
  <c r="D599" i="4"/>
  <c r="F599" i="4" s="1"/>
  <c r="D598" i="4"/>
  <c r="F598" i="4" s="1"/>
  <c r="D597" i="4"/>
  <c r="F597" i="4" s="1"/>
  <c r="D596" i="4"/>
  <c r="F596" i="4" s="1"/>
  <c r="D595" i="4"/>
  <c r="F595" i="4" s="1"/>
  <c r="D594" i="4"/>
  <c r="F594" i="4" s="1"/>
  <c r="D593" i="4"/>
  <c r="F593" i="4" s="1"/>
  <c r="D592" i="4"/>
  <c r="F592" i="4" s="1"/>
  <c r="D591" i="4"/>
  <c r="F591" i="4" s="1"/>
  <c r="D590" i="4"/>
  <c r="F590" i="4" s="1"/>
  <c r="D589" i="4"/>
  <c r="F589" i="4" s="1"/>
  <c r="D588" i="4"/>
  <c r="F588" i="4" s="1"/>
  <c r="D587" i="4"/>
  <c r="F587" i="4" s="1"/>
  <c r="D586" i="4"/>
  <c r="F586" i="4" s="1"/>
  <c r="D585" i="4"/>
  <c r="F585" i="4" s="1"/>
  <c r="D584" i="4"/>
  <c r="F584" i="4" s="1"/>
  <c r="D583" i="4"/>
  <c r="F583" i="4" s="1"/>
  <c r="D582" i="4"/>
  <c r="F582" i="4" s="1"/>
  <c r="D581" i="4"/>
  <c r="F581" i="4" s="1"/>
  <c r="D580" i="4"/>
  <c r="F580" i="4" s="1"/>
  <c r="D579" i="4"/>
  <c r="F579" i="4" s="1"/>
  <c r="D578" i="4"/>
  <c r="F578" i="4" s="1"/>
  <c r="D577" i="4"/>
  <c r="F577" i="4" s="1"/>
  <c r="D576" i="4"/>
  <c r="F576" i="4" s="1"/>
  <c r="D575" i="4"/>
  <c r="F575" i="4" s="1"/>
  <c r="D574" i="4"/>
  <c r="F574" i="4" s="1"/>
  <c r="D573" i="4"/>
  <c r="F573" i="4" s="1"/>
  <c r="D572" i="4"/>
  <c r="F572" i="4" s="1"/>
  <c r="D571" i="4"/>
  <c r="F571" i="4" s="1"/>
  <c r="D570" i="4"/>
  <c r="F570" i="4" s="1"/>
  <c r="D569" i="4"/>
  <c r="F569" i="4" s="1"/>
  <c r="D568" i="4"/>
  <c r="F568" i="4" s="1"/>
  <c r="D567" i="4"/>
  <c r="F567" i="4" s="1"/>
  <c r="D566" i="4"/>
  <c r="F566" i="4" s="1"/>
  <c r="D565" i="4"/>
  <c r="F565" i="4" s="1"/>
  <c r="D564" i="4"/>
  <c r="F564" i="4" s="1"/>
  <c r="D563" i="4"/>
  <c r="F563" i="4" s="1"/>
  <c r="D562" i="4"/>
  <c r="F562" i="4" s="1"/>
  <c r="D561" i="4"/>
  <c r="F561" i="4" s="1"/>
  <c r="D560" i="4"/>
  <c r="F560" i="4" s="1"/>
  <c r="D559" i="4"/>
  <c r="F559" i="4" s="1"/>
  <c r="D558" i="4"/>
  <c r="F558" i="4" s="1"/>
  <c r="D557" i="4"/>
  <c r="F557" i="4" s="1"/>
  <c r="D556" i="4"/>
  <c r="F556" i="4" s="1"/>
  <c r="D555" i="4"/>
  <c r="F555" i="4" s="1"/>
  <c r="D554" i="4"/>
  <c r="F554" i="4" s="1"/>
  <c r="D553" i="4"/>
  <c r="F553" i="4" s="1"/>
  <c r="D552" i="4"/>
  <c r="F552" i="4" s="1"/>
  <c r="D551" i="4"/>
  <c r="F551" i="4" s="1"/>
  <c r="D550" i="4"/>
  <c r="F550" i="4" s="1"/>
  <c r="D549" i="4"/>
  <c r="F549" i="4" s="1"/>
  <c r="D548" i="4"/>
  <c r="F548" i="4" s="1"/>
  <c r="D547" i="4"/>
  <c r="F547" i="4" s="1"/>
  <c r="D546" i="4"/>
  <c r="F546" i="4" s="1"/>
  <c r="D545" i="4"/>
  <c r="F545" i="4" s="1"/>
  <c r="D544" i="4"/>
  <c r="F544" i="4" s="1"/>
  <c r="D543" i="4"/>
  <c r="F543" i="4" s="1"/>
  <c r="D542" i="4"/>
  <c r="F542" i="4" s="1"/>
  <c r="D541" i="4"/>
  <c r="F541" i="4" s="1"/>
  <c r="D540" i="4"/>
  <c r="F540" i="4" s="1"/>
  <c r="D539" i="4"/>
  <c r="F539" i="4" s="1"/>
  <c r="D538" i="4"/>
  <c r="F538" i="4" s="1"/>
  <c r="D537" i="4"/>
  <c r="F537" i="4" s="1"/>
  <c r="D536" i="4"/>
  <c r="F536" i="4" s="1"/>
  <c r="D535" i="4"/>
  <c r="F535" i="4" s="1"/>
  <c r="D534" i="4"/>
  <c r="F534" i="4" s="1"/>
  <c r="D533" i="4"/>
  <c r="F533" i="4" s="1"/>
  <c r="D532" i="4"/>
  <c r="F532" i="4" s="1"/>
  <c r="D531" i="4"/>
  <c r="F531" i="4" s="1"/>
  <c r="D530" i="4"/>
  <c r="F530" i="4" s="1"/>
  <c r="D529" i="4"/>
  <c r="F529" i="4" s="1"/>
  <c r="D528" i="4"/>
  <c r="F528" i="4" s="1"/>
  <c r="D527" i="4"/>
  <c r="F527" i="4" s="1"/>
  <c r="D526" i="4"/>
  <c r="F526" i="4" s="1"/>
  <c r="D525" i="4"/>
  <c r="F525" i="4" s="1"/>
  <c r="D524" i="4"/>
  <c r="F524" i="4" s="1"/>
  <c r="D523" i="4"/>
  <c r="F523" i="4" s="1"/>
  <c r="D522" i="4"/>
  <c r="F522" i="4" s="1"/>
  <c r="D521" i="4"/>
  <c r="F521" i="4" s="1"/>
  <c r="D520" i="4"/>
  <c r="F520" i="4" s="1"/>
  <c r="D519" i="4"/>
  <c r="F519" i="4" s="1"/>
  <c r="D518" i="4"/>
  <c r="F518" i="4" s="1"/>
  <c r="D517" i="4"/>
  <c r="F517" i="4" s="1"/>
  <c r="D516" i="4"/>
  <c r="F516" i="4" s="1"/>
  <c r="D515" i="4"/>
  <c r="F515" i="4" s="1"/>
  <c r="D514" i="4"/>
  <c r="F514" i="4" s="1"/>
  <c r="D513" i="4"/>
  <c r="F513" i="4" s="1"/>
  <c r="D512" i="4"/>
  <c r="F512" i="4" s="1"/>
  <c r="D511" i="4"/>
  <c r="F511" i="4" s="1"/>
  <c r="F510" i="4"/>
  <c r="D510" i="4"/>
  <c r="D509" i="4"/>
  <c r="F509" i="4" s="1"/>
  <c r="D508" i="4"/>
  <c r="F508" i="4" s="1"/>
  <c r="D507" i="4"/>
  <c r="F507" i="4" s="1"/>
  <c r="D506" i="4"/>
  <c r="F506" i="4" s="1"/>
  <c r="D505" i="4"/>
  <c r="F505" i="4" s="1"/>
  <c r="D504" i="4"/>
  <c r="F504" i="4" s="1"/>
  <c r="D503" i="4"/>
  <c r="F503" i="4" s="1"/>
  <c r="D502" i="4"/>
  <c r="F502" i="4" s="1"/>
  <c r="D501" i="4"/>
  <c r="F501" i="4" s="1"/>
  <c r="D500" i="4"/>
  <c r="F500" i="4" s="1"/>
  <c r="D499" i="4"/>
  <c r="F499" i="4" s="1"/>
  <c r="D498" i="4"/>
  <c r="F498" i="4" s="1"/>
  <c r="D497" i="4"/>
  <c r="F497" i="4" s="1"/>
  <c r="D496" i="4"/>
  <c r="F496" i="4" s="1"/>
  <c r="D495" i="4"/>
  <c r="F495" i="4" s="1"/>
  <c r="D494" i="4"/>
  <c r="F494" i="4" s="1"/>
  <c r="D493" i="4"/>
  <c r="F493" i="4" s="1"/>
  <c r="D492" i="4"/>
  <c r="F492" i="4" s="1"/>
  <c r="D491" i="4"/>
  <c r="F491" i="4" s="1"/>
  <c r="D490" i="4"/>
  <c r="F490" i="4" s="1"/>
  <c r="D489" i="4"/>
  <c r="F489" i="4" s="1"/>
  <c r="D488" i="4"/>
  <c r="F488" i="4" s="1"/>
  <c r="D487" i="4"/>
  <c r="F487" i="4" s="1"/>
  <c r="F486" i="4"/>
  <c r="D486" i="4"/>
  <c r="D485" i="4"/>
  <c r="F485" i="4" s="1"/>
  <c r="D484" i="4"/>
  <c r="F484" i="4" s="1"/>
  <c r="D483" i="4"/>
  <c r="F483" i="4" s="1"/>
  <c r="D482" i="4"/>
  <c r="F482" i="4" s="1"/>
  <c r="D481" i="4"/>
  <c r="F481" i="4" s="1"/>
  <c r="D480" i="4"/>
  <c r="F480" i="4" s="1"/>
  <c r="D479" i="4"/>
  <c r="F479" i="4" s="1"/>
  <c r="D478" i="4"/>
  <c r="F478" i="4" s="1"/>
  <c r="D477" i="4"/>
  <c r="F477" i="4" s="1"/>
  <c r="D476" i="4"/>
  <c r="F476" i="4" s="1"/>
  <c r="D475" i="4"/>
  <c r="F475" i="4" s="1"/>
  <c r="D474" i="4"/>
  <c r="F474" i="4" s="1"/>
  <c r="D473" i="4"/>
  <c r="F473" i="4" s="1"/>
  <c r="D472" i="4"/>
  <c r="F472" i="4" s="1"/>
  <c r="D471" i="4"/>
  <c r="F471" i="4" s="1"/>
  <c r="D470" i="4"/>
  <c r="F470" i="4" s="1"/>
  <c r="D469" i="4"/>
  <c r="F469" i="4" s="1"/>
  <c r="D468" i="4"/>
  <c r="F468" i="4" s="1"/>
  <c r="D467" i="4"/>
  <c r="F467" i="4" s="1"/>
  <c r="D466" i="4"/>
  <c r="F466" i="4" s="1"/>
  <c r="D465" i="4"/>
  <c r="F465" i="4" s="1"/>
  <c r="D464" i="4"/>
  <c r="F464" i="4" s="1"/>
  <c r="D463" i="4"/>
  <c r="F463" i="4" s="1"/>
  <c r="D462" i="4"/>
  <c r="F462" i="4" s="1"/>
  <c r="D461" i="4"/>
  <c r="F461" i="4" s="1"/>
  <c r="D460" i="4"/>
  <c r="F460" i="4" s="1"/>
  <c r="D459" i="4"/>
  <c r="F459" i="4" s="1"/>
  <c r="D458" i="4"/>
  <c r="F458" i="4" s="1"/>
  <c r="D457" i="4"/>
  <c r="F457" i="4" s="1"/>
  <c r="D456" i="4"/>
  <c r="F456" i="4" s="1"/>
  <c r="D455" i="4"/>
  <c r="F455" i="4" s="1"/>
  <c r="D454" i="4"/>
  <c r="F454" i="4" s="1"/>
  <c r="D453" i="4"/>
  <c r="F453" i="4" s="1"/>
  <c r="D452" i="4"/>
  <c r="F452" i="4" s="1"/>
  <c r="D451" i="4"/>
  <c r="F451" i="4" s="1"/>
  <c r="D450" i="4"/>
  <c r="F450" i="4" s="1"/>
  <c r="D449" i="4"/>
  <c r="F449" i="4" s="1"/>
  <c r="D448" i="4"/>
  <c r="F448" i="4" s="1"/>
  <c r="D447" i="4"/>
  <c r="F447" i="4" s="1"/>
  <c r="D446" i="4"/>
  <c r="F446" i="4" s="1"/>
  <c r="D445" i="4"/>
  <c r="F445" i="4" s="1"/>
  <c r="D444" i="4"/>
  <c r="F444" i="4" s="1"/>
  <c r="D443" i="4"/>
  <c r="F443" i="4" s="1"/>
  <c r="D442" i="4"/>
  <c r="F442" i="4" s="1"/>
  <c r="D441" i="4"/>
  <c r="F441" i="4" s="1"/>
  <c r="D440" i="4"/>
  <c r="F440" i="4" s="1"/>
  <c r="D439" i="4"/>
  <c r="F439" i="4" s="1"/>
  <c r="D438" i="4"/>
  <c r="F438" i="4" s="1"/>
  <c r="D437" i="4"/>
  <c r="F437" i="4" s="1"/>
  <c r="D436" i="4"/>
  <c r="F436" i="4" s="1"/>
  <c r="D435" i="4"/>
  <c r="F435" i="4" s="1"/>
  <c r="D434" i="4"/>
  <c r="F434" i="4" s="1"/>
  <c r="D433" i="4"/>
  <c r="F433" i="4" s="1"/>
  <c r="D432" i="4"/>
  <c r="F432" i="4" s="1"/>
  <c r="D431" i="4"/>
  <c r="F431" i="4" s="1"/>
  <c r="D430" i="4"/>
  <c r="F430" i="4" s="1"/>
  <c r="D429" i="4"/>
  <c r="F429" i="4" s="1"/>
  <c r="D428" i="4"/>
  <c r="F428" i="4" s="1"/>
  <c r="D427" i="4"/>
  <c r="F427" i="4" s="1"/>
  <c r="D426" i="4"/>
  <c r="F426" i="4" s="1"/>
  <c r="D425" i="4"/>
  <c r="F425" i="4" s="1"/>
  <c r="D424" i="4"/>
  <c r="F424" i="4" s="1"/>
  <c r="D423" i="4"/>
  <c r="F423" i="4" s="1"/>
  <c r="D422" i="4"/>
  <c r="F422" i="4" s="1"/>
  <c r="D421" i="4"/>
  <c r="F421" i="4" s="1"/>
  <c r="D420" i="4"/>
  <c r="F420" i="4" s="1"/>
  <c r="D419" i="4"/>
  <c r="F419" i="4" s="1"/>
  <c r="D418" i="4"/>
  <c r="F418" i="4" s="1"/>
  <c r="D417" i="4"/>
  <c r="F417" i="4" s="1"/>
  <c r="D416" i="4"/>
  <c r="F416" i="4" s="1"/>
  <c r="D415" i="4"/>
  <c r="F415" i="4" s="1"/>
  <c r="D414" i="4"/>
  <c r="F414" i="4" s="1"/>
  <c r="D413" i="4"/>
  <c r="F413" i="4" s="1"/>
  <c r="D412" i="4"/>
  <c r="F412" i="4" s="1"/>
  <c r="D411" i="4"/>
  <c r="F411" i="4" s="1"/>
  <c r="D410" i="4"/>
  <c r="F410" i="4" s="1"/>
  <c r="D409" i="4"/>
  <c r="F409" i="4" s="1"/>
  <c r="D408" i="4"/>
  <c r="F408" i="4" s="1"/>
  <c r="D407" i="4"/>
  <c r="F407" i="4" s="1"/>
  <c r="D406" i="4"/>
  <c r="F406" i="4" s="1"/>
  <c r="D405" i="4"/>
  <c r="F405" i="4" s="1"/>
  <c r="D404" i="4"/>
  <c r="F404" i="4" s="1"/>
  <c r="D403" i="4"/>
  <c r="F403" i="4" s="1"/>
  <c r="D402" i="4"/>
  <c r="F402" i="4" s="1"/>
  <c r="D401" i="4"/>
  <c r="F401" i="4" s="1"/>
  <c r="D400" i="4"/>
  <c r="F400" i="4" s="1"/>
  <c r="D399" i="4"/>
  <c r="F399" i="4" s="1"/>
  <c r="D398" i="4"/>
  <c r="F398" i="4" s="1"/>
  <c r="D397" i="4"/>
  <c r="F397" i="4" s="1"/>
  <c r="D396" i="4"/>
  <c r="F396" i="4" s="1"/>
  <c r="D395" i="4"/>
  <c r="F395" i="4" s="1"/>
  <c r="D394" i="4"/>
  <c r="F394" i="4" s="1"/>
  <c r="D393" i="4"/>
  <c r="F393" i="4" s="1"/>
  <c r="D392" i="4"/>
  <c r="F392" i="4" s="1"/>
  <c r="D391" i="4"/>
  <c r="F391" i="4" s="1"/>
  <c r="D390" i="4"/>
  <c r="F390" i="4" s="1"/>
  <c r="D389" i="4"/>
  <c r="F389" i="4" s="1"/>
  <c r="D388" i="4"/>
  <c r="F388" i="4" s="1"/>
  <c r="D387" i="4"/>
  <c r="F387" i="4" s="1"/>
  <c r="D386" i="4"/>
  <c r="F386" i="4" s="1"/>
  <c r="D385" i="4"/>
  <c r="F385" i="4" s="1"/>
  <c r="D384" i="4"/>
  <c r="F384" i="4" s="1"/>
  <c r="D383" i="4"/>
  <c r="F383" i="4" s="1"/>
  <c r="D382" i="4"/>
  <c r="F382" i="4" s="1"/>
  <c r="D381" i="4"/>
  <c r="F381" i="4" s="1"/>
  <c r="D380" i="4"/>
  <c r="F380" i="4" s="1"/>
  <c r="D379" i="4"/>
  <c r="F379" i="4" s="1"/>
  <c r="D378" i="4"/>
  <c r="F378" i="4" s="1"/>
  <c r="D377" i="4"/>
  <c r="F377" i="4" s="1"/>
  <c r="D376" i="4"/>
  <c r="F376" i="4" s="1"/>
  <c r="D375" i="4"/>
  <c r="F375" i="4" s="1"/>
  <c r="D374" i="4"/>
  <c r="F374" i="4" s="1"/>
  <c r="D373" i="4"/>
  <c r="F373" i="4" s="1"/>
  <c r="D372" i="4"/>
  <c r="F372" i="4" s="1"/>
  <c r="D371" i="4"/>
  <c r="F371" i="4" s="1"/>
  <c r="D370" i="4"/>
  <c r="F370" i="4" s="1"/>
  <c r="D369" i="4"/>
  <c r="F369" i="4" s="1"/>
  <c r="D368" i="4"/>
  <c r="F368" i="4" s="1"/>
  <c r="D367" i="4"/>
  <c r="F367" i="4" s="1"/>
  <c r="D366" i="4"/>
  <c r="F366" i="4" s="1"/>
  <c r="D365" i="4"/>
  <c r="F365" i="4" s="1"/>
  <c r="D364" i="4"/>
  <c r="F364" i="4" s="1"/>
  <c r="D363" i="4"/>
  <c r="F363" i="4" s="1"/>
  <c r="D362" i="4"/>
  <c r="F362" i="4" s="1"/>
  <c r="D361" i="4"/>
  <c r="F361" i="4" s="1"/>
  <c r="D360" i="4"/>
  <c r="F360" i="4" s="1"/>
  <c r="D359" i="4"/>
  <c r="F359" i="4" s="1"/>
  <c r="D358" i="4"/>
  <c r="F358" i="4" s="1"/>
  <c r="D357" i="4"/>
  <c r="F357" i="4" s="1"/>
  <c r="D356" i="4"/>
  <c r="F356" i="4" s="1"/>
  <c r="D355" i="4"/>
  <c r="F355" i="4" s="1"/>
  <c r="D354" i="4"/>
  <c r="F354" i="4" s="1"/>
  <c r="D353" i="4"/>
  <c r="F353" i="4" s="1"/>
  <c r="D352" i="4"/>
  <c r="F352" i="4" s="1"/>
  <c r="D351" i="4"/>
  <c r="F351" i="4" s="1"/>
  <c r="D350" i="4"/>
  <c r="F350" i="4" s="1"/>
  <c r="D349" i="4"/>
  <c r="F349" i="4" s="1"/>
  <c r="D348" i="4"/>
  <c r="F348" i="4" s="1"/>
  <c r="D347" i="4"/>
  <c r="F347" i="4" s="1"/>
  <c r="D346" i="4"/>
  <c r="F346" i="4" s="1"/>
  <c r="D345" i="4"/>
  <c r="F345" i="4" s="1"/>
  <c r="D344" i="4"/>
  <c r="F344" i="4" s="1"/>
  <c r="D343" i="4"/>
  <c r="F343" i="4" s="1"/>
  <c r="D342" i="4"/>
  <c r="F342" i="4" s="1"/>
  <c r="D341" i="4"/>
  <c r="F341" i="4" s="1"/>
  <c r="D340" i="4"/>
  <c r="F340" i="4" s="1"/>
  <c r="D339" i="4"/>
  <c r="F339" i="4" s="1"/>
  <c r="D338" i="4"/>
  <c r="F338" i="4" s="1"/>
  <c r="D337" i="4"/>
  <c r="F337" i="4" s="1"/>
  <c r="D336" i="4"/>
  <c r="F336" i="4" s="1"/>
  <c r="D335" i="4"/>
  <c r="F335" i="4" s="1"/>
  <c r="D334" i="4"/>
  <c r="F334" i="4" s="1"/>
  <c r="D333" i="4"/>
  <c r="F333" i="4" s="1"/>
  <c r="D332" i="4"/>
  <c r="F332" i="4" s="1"/>
  <c r="D331" i="4"/>
  <c r="F331" i="4" s="1"/>
  <c r="D330" i="4"/>
  <c r="F330" i="4" s="1"/>
  <c r="D329" i="4"/>
  <c r="F329" i="4" s="1"/>
  <c r="D328" i="4"/>
  <c r="F328" i="4" s="1"/>
  <c r="D327" i="4"/>
  <c r="F327" i="4" s="1"/>
  <c r="D326" i="4"/>
  <c r="F326" i="4" s="1"/>
  <c r="D325" i="4"/>
  <c r="F325" i="4" s="1"/>
  <c r="D324" i="4"/>
  <c r="F324" i="4" s="1"/>
  <c r="D323" i="4"/>
  <c r="F323" i="4" s="1"/>
  <c r="D322" i="4"/>
  <c r="F322" i="4" s="1"/>
  <c r="D321" i="4"/>
  <c r="F321" i="4" s="1"/>
  <c r="D320" i="4"/>
  <c r="F320" i="4" s="1"/>
  <c r="D319" i="4"/>
  <c r="F319" i="4" s="1"/>
  <c r="D318" i="4"/>
  <c r="F318" i="4" s="1"/>
  <c r="D317" i="4"/>
  <c r="F317" i="4" s="1"/>
  <c r="D316" i="4"/>
  <c r="F316" i="4" s="1"/>
  <c r="D315" i="4"/>
  <c r="F315" i="4" s="1"/>
  <c r="D314" i="4"/>
  <c r="F314" i="4" s="1"/>
  <c r="D313" i="4"/>
  <c r="F313" i="4" s="1"/>
  <c r="D312" i="4"/>
  <c r="F312" i="4" s="1"/>
  <c r="D311" i="4"/>
  <c r="F311" i="4" s="1"/>
  <c r="D310" i="4"/>
  <c r="F310" i="4" s="1"/>
  <c r="D309" i="4"/>
  <c r="F309" i="4" s="1"/>
  <c r="D308" i="4"/>
  <c r="F308" i="4" s="1"/>
  <c r="D307" i="4"/>
  <c r="F307" i="4" s="1"/>
  <c r="D306" i="4"/>
  <c r="F306" i="4" s="1"/>
  <c r="D305" i="4"/>
  <c r="F305" i="4" s="1"/>
  <c r="D304" i="4"/>
  <c r="F304" i="4" s="1"/>
  <c r="D303" i="4"/>
  <c r="F303" i="4" s="1"/>
  <c r="D302" i="4"/>
  <c r="F302" i="4" s="1"/>
  <c r="D301" i="4"/>
  <c r="F301" i="4" s="1"/>
  <c r="D300" i="4"/>
  <c r="F300" i="4" s="1"/>
  <c r="D299" i="4"/>
  <c r="F299" i="4" s="1"/>
  <c r="D298" i="4"/>
  <c r="F298" i="4" s="1"/>
  <c r="D297" i="4"/>
  <c r="F297" i="4" s="1"/>
  <c r="D296" i="4"/>
  <c r="F296" i="4" s="1"/>
  <c r="D295" i="4"/>
  <c r="F295" i="4" s="1"/>
  <c r="D294" i="4"/>
  <c r="F294" i="4" s="1"/>
  <c r="F293" i="4"/>
  <c r="D293" i="4"/>
  <c r="D292" i="4"/>
  <c r="F292" i="4" s="1"/>
  <c r="D291" i="4"/>
  <c r="F291" i="4" s="1"/>
  <c r="D290" i="4"/>
  <c r="F290" i="4" s="1"/>
  <c r="D289" i="4"/>
  <c r="F289" i="4" s="1"/>
  <c r="D288" i="4"/>
  <c r="F288" i="4" s="1"/>
  <c r="D287" i="4"/>
  <c r="F287" i="4" s="1"/>
  <c r="D286" i="4"/>
  <c r="F286" i="4" s="1"/>
  <c r="D285" i="4"/>
  <c r="F285" i="4" s="1"/>
  <c r="D284" i="4"/>
  <c r="F284" i="4" s="1"/>
  <c r="D283" i="4"/>
  <c r="F283" i="4" s="1"/>
  <c r="F282" i="4"/>
  <c r="D282" i="4"/>
  <c r="D281" i="4"/>
  <c r="F281" i="4" s="1"/>
  <c r="F280" i="4"/>
  <c r="D280" i="4"/>
  <c r="D279" i="4"/>
  <c r="F279" i="4" s="1"/>
  <c r="D278" i="4"/>
  <c r="F278" i="4" s="1"/>
  <c r="D277" i="4"/>
  <c r="F277" i="4" s="1"/>
  <c r="D276" i="4"/>
  <c r="F276" i="4" s="1"/>
  <c r="D275" i="4"/>
  <c r="F275" i="4" s="1"/>
  <c r="F274" i="4"/>
  <c r="D274" i="4"/>
  <c r="D273" i="4"/>
  <c r="F273" i="4" s="1"/>
  <c r="D272" i="4"/>
  <c r="F272" i="4" s="1"/>
  <c r="D271" i="4"/>
  <c r="F271" i="4" s="1"/>
  <c r="D270" i="4"/>
  <c r="F270" i="4" s="1"/>
  <c r="D269" i="4"/>
  <c r="F269" i="4" s="1"/>
  <c r="D268" i="4"/>
  <c r="F268" i="4" s="1"/>
  <c r="D267" i="4"/>
  <c r="F267" i="4" s="1"/>
  <c r="D266" i="4"/>
  <c r="F266" i="4" s="1"/>
  <c r="D265" i="4"/>
  <c r="F265" i="4" s="1"/>
  <c r="D264" i="4"/>
  <c r="F264" i="4" s="1"/>
  <c r="D263" i="4"/>
  <c r="F263" i="4" s="1"/>
  <c r="D262" i="4"/>
  <c r="F262" i="4" s="1"/>
  <c r="D261" i="4"/>
  <c r="F261" i="4" s="1"/>
  <c r="D260" i="4"/>
  <c r="F260" i="4" s="1"/>
  <c r="D259" i="4"/>
  <c r="F259" i="4" s="1"/>
  <c r="D258" i="4"/>
  <c r="F258" i="4" s="1"/>
  <c r="D257" i="4"/>
  <c r="F257" i="4" s="1"/>
  <c r="D256" i="4"/>
  <c r="F256" i="4" s="1"/>
  <c r="D255" i="4"/>
  <c r="F255" i="4" s="1"/>
  <c r="D254" i="4"/>
  <c r="F254" i="4" s="1"/>
  <c r="D253" i="4"/>
  <c r="F253" i="4" s="1"/>
  <c r="D252" i="4"/>
  <c r="F252" i="4" s="1"/>
  <c r="D251" i="4"/>
  <c r="F251" i="4" s="1"/>
  <c r="D250" i="4"/>
  <c r="F250" i="4" s="1"/>
  <c r="D249" i="4"/>
  <c r="F249" i="4" s="1"/>
  <c r="D248" i="4"/>
  <c r="F248" i="4" s="1"/>
  <c r="D247" i="4"/>
  <c r="F247" i="4" s="1"/>
  <c r="D246" i="4"/>
  <c r="F246" i="4" s="1"/>
  <c r="D245" i="4"/>
  <c r="F245" i="4" s="1"/>
  <c r="D244" i="4"/>
  <c r="F244" i="4" s="1"/>
  <c r="D243" i="4"/>
  <c r="F243" i="4" s="1"/>
  <c r="F242" i="4"/>
  <c r="D242" i="4"/>
  <c r="D241" i="4"/>
  <c r="F241" i="4" s="1"/>
  <c r="D240" i="4"/>
  <c r="F240" i="4" s="1"/>
  <c r="D239" i="4"/>
  <c r="F239" i="4" s="1"/>
  <c r="D238" i="4"/>
  <c r="F238" i="4" s="1"/>
  <c r="D237" i="4"/>
  <c r="F237" i="4" s="1"/>
  <c r="D236" i="4"/>
  <c r="F236" i="4" s="1"/>
  <c r="D235" i="4"/>
  <c r="F235" i="4" s="1"/>
  <c r="D234" i="4"/>
  <c r="F234" i="4" s="1"/>
  <c r="D233" i="4"/>
  <c r="F233" i="4" s="1"/>
  <c r="D232" i="4"/>
  <c r="F232" i="4" s="1"/>
  <c r="D231" i="4"/>
  <c r="F231" i="4" s="1"/>
  <c r="D230" i="4"/>
  <c r="F230" i="4" s="1"/>
  <c r="D229" i="4"/>
  <c r="F229" i="4" s="1"/>
  <c r="D228" i="4"/>
  <c r="F228" i="4" s="1"/>
  <c r="D227" i="4"/>
  <c r="F227" i="4" s="1"/>
  <c r="F226" i="4"/>
  <c r="D226" i="4"/>
  <c r="D225" i="4"/>
  <c r="F225" i="4" s="1"/>
  <c r="D224" i="4"/>
  <c r="F224" i="4" s="1"/>
  <c r="D223" i="4"/>
  <c r="F223" i="4" s="1"/>
  <c r="D222" i="4"/>
  <c r="F222" i="4" s="1"/>
  <c r="D221" i="4"/>
  <c r="F221" i="4" s="1"/>
  <c r="D220" i="4"/>
  <c r="F220" i="4" s="1"/>
  <c r="D219" i="4"/>
  <c r="F219" i="4" s="1"/>
  <c r="D218" i="4"/>
  <c r="F218" i="4" s="1"/>
  <c r="D217" i="4"/>
  <c r="F217" i="4" s="1"/>
  <c r="D216" i="4"/>
  <c r="F216" i="4" s="1"/>
  <c r="D215" i="4"/>
  <c r="F215" i="4" s="1"/>
  <c r="D214" i="4"/>
  <c r="F214" i="4" s="1"/>
  <c r="D213" i="4"/>
  <c r="F213" i="4" s="1"/>
  <c r="D212" i="4"/>
  <c r="F212" i="4" s="1"/>
  <c r="D211" i="4"/>
  <c r="F211" i="4" s="1"/>
  <c r="D210" i="4"/>
  <c r="F210" i="4" s="1"/>
  <c r="D209" i="4"/>
  <c r="F209" i="4" s="1"/>
  <c r="D208" i="4"/>
  <c r="F208" i="4" s="1"/>
  <c r="D207" i="4"/>
  <c r="F207" i="4" s="1"/>
  <c r="D206" i="4"/>
  <c r="F206" i="4" s="1"/>
  <c r="D205" i="4"/>
  <c r="F205" i="4" s="1"/>
  <c r="D204" i="4"/>
  <c r="F204" i="4" s="1"/>
  <c r="D203" i="4"/>
  <c r="F203" i="4" s="1"/>
  <c r="D202" i="4"/>
  <c r="F202" i="4" s="1"/>
  <c r="D201" i="4"/>
  <c r="F201" i="4" s="1"/>
  <c r="D200" i="4"/>
  <c r="F200" i="4" s="1"/>
  <c r="D199" i="4"/>
  <c r="F199" i="4" s="1"/>
  <c r="D198" i="4"/>
  <c r="F198" i="4" s="1"/>
  <c r="D197" i="4"/>
  <c r="F197" i="4" s="1"/>
  <c r="D196" i="4"/>
  <c r="F196" i="4" s="1"/>
  <c r="D195" i="4"/>
  <c r="F195" i="4" s="1"/>
  <c r="D194" i="4"/>
  <c r="F194" i="4" s="1"/>
  <c r="D193" i="4"/>
  <c r="F193" i="4" s="1"/>
  <c r="D192" i="4"/>
  <c r="F192" i="4" s="1"/>
  <c r="D191" i="4"/>
  <c r="F191" i="4" s="1"/>
  <c r="D190" i="4"/>
  <c r="F190" i="4" s="1"/>
  <c r="D189" i="4"/>
  <c r="F189" i="4" s="1"/>
  <c r="D188" i="4"/>
  <c r="F188" i="4" s="1"/>
  <c r="D187" i="4"/>
  <c r="F187" i="4" s="1"/>
  <c r="D186" i="4"/>
  <c r="F186" i="4" s="1"/>
  <c r="D185" i="4"/>
  <c r="F185" i="4" s="1"/>
  <c r="D184" i="4"/>
  <c r="F184" i="4" s="1"/>
  <c r="D183" i="4"/>
  <c r="F183" i="4" s="1"/>
  <c r="D182" i="4"/>
  <c r="F182" i="4" s="1"/>
  <c r="D181" i="4"/>
  <c r="F181" i="4" s="1"/>
  <c r="D180" i="4"/>
  <c r="F180" i="4" s="1"/>
  <c r="D179" i="4"/>
  <c r="F179" i="4" s="1"/>
  <c r="F178" i="4"/>
  <c r="D178" i="4"/>
  <c r="D177" i="4"/>
  <c r="F177" i="4" s="1"/>
  <c r="D176" i="4"/>
  <c r="F176" i="4" s="1"/>
  <c r="D175" i="4"/>
  <c r="F175" i="4" s="1"/>
  <c r="D174" i="4"/>
  <c r="F174" i="4" s="1"/>
  <c r="D173" i="4"/>
  <c r="F173" i="4" s="1"/>
  <c r="D172" i="4"/>
  <c r="F172" i="4" s="1"/>
  <c r="D171" i="4"/>
  <c r="F171" i="4" s="1"/>
  <c r="D170" i="4"/>
  <c r="F170" i="4" s="1"/>
  <c r="D169" i="4"/>
  <c r="F169" i="4" s="1"/>
  <c r="D168" i="4"/>
  <c r="F168" i="4" s="1"/>
  <c r="D167" i="4"/>
  <c r="F167" i="4" s="1"/>
  <c r="D166" i="4"/>
  <c r="F166" i="4" s="1"/>
  <c r="D165" i="4"/>
  <c r="F165" i="4" s="1"/>
  <c r="D164" i="4"/>
  <c r="F164" i="4" s="1"/>
  <c r="D163" i="4"/>
  <c r="F163" i="4" s="1"/>
  <c r="F162" i="4"/>
  <c r="D162" i="4"/>
  <c r="D161" i="4"/>
  <c r="F161" i="4" s="1"/>
  <c r="D160" i="4"/>
  <c r="F160" i="4" s="1"/>
  <c r="D159" i="4"/>
  <c r="F159" i="4" s="1"/>
  <c r="D158" i="4"/>
  <c r="F158" i="4" s="1"/>
  <c r="D157" i="4"/>
  <c r="F157" i="4" s="1"/>
  <c r="D156" i="4"/>
  <c r="F156" i="4" s="1"/>
  <c r="D155" i="4"/>
  <c r="F155" i="4" s="1"/>
  <c r="D154" i="4"/>
  <c r="F154" i="4" s="1"/>
  <c r="D153" i="4"/>
  <c r="F153" i="4" s="1"/>
  <c r="D152" i="4"/>
  <c r="F152" i="4" s="1"/>
  <c r="D151" i="4"/>
  <c r="F151" i="4" s="1"/>
  <c r="D150" i="4"/>
  <c r="F150" i="4" s="1"/>
  <c r="D149" i="4"/>
  <c r="F149" i="4" s="1"/>
  <c r="D148" i="4"/>
  <c r="F148" i="4" s="1"/>
  <c r="D147" i="4"/>
  <c r="F147" i="4" s="1"/>
  <c r="D146" i="4"/>
  <c r="F146" i="4" s="1"/>
  <c r="D145" i="4"/>
  <c r="F145" i="4" s="1"/>
  <c r="D144" i="4"/>
  <c r="F144" i="4" s="1"/>
  <c r="D143" i="4"/>
  <c r="F143" i="4" s="1"/>
  <c r="D142" i="4"/>
  <c r="F142" i="4" s="1"/>
  <c r="D141" i="4"/>
  <c r="F141" i="4" s="1"/>
  <c r="D140" i="4"/>
  <c r="F140" i="4" s="1"/>
  <c r="D139" i="4"/>
  <c r="F139" i="4" s="1"/>
  <c r="D138" i="4"/>
  <c r="F138" i="4" s="1"/>
  <c r="D137" i="4"/>
  <c r="F137" i="4" s="1"/>
  <c r="D136" i="4"/>
  <c r="F136" i="4" s="1"/>
  <c r="D135" i="4"/>
  <c r="F135" i="4" s="1"/>
  <c r="D134" i="4"/>
  <c r="F134" i="4" s="1"/>
  <c r="D133" i="4"/>
  <c r="F133" i="4" s="1"/>
  <c r="D132" i="4"/>
  <c r="F132" i="4" s="1"/>
  <c r="D131" i="4"/>
  <c r="F131" i="4" s="1"/>
  <c r="D130" i="4"/>
  <c r="F130" i="4" s="1"/>
  <c r="D129" i="4"/>
  <c r="F129" i="4" s="1"/>
  <c r="D128" i="4"/>
  <c r="F128" i="4" s="1"/>
  <c r="D127" i="4"/>
  <c r="F127" i="4" s="1"/>
  <c r="D126" i="4"/>
  <c r="F126" i="4" s="1"/>
  <c r="D125" i="4"/>
  <c r="F125" i="4" s="1"/>
  <c r="D124" i="4"/>
  <c r="F124" i="4" s="1"/>
  <c r="D123" i="4"/>
  <c r="F123" i="4" s="1"/>
  <c r="D122" i="4"/>
  <c r="F122" i="4" s="1"/>
  <c r="D121" i="4"/>
  <c r="F121" i="4" s="1"/>
  <c r="D120" i="4"/>
  <c r="F120" i="4" s="1"/>
  <c r="D119" i="4"/>
  <c r="F119" i="4" s="1"/>
  <c r="D118" i="4"/>
  <c r="F118" i="4" s="1"/>
  <c r="D117" i="4"/>
  <c r="F117" i="4" s="1"/>
  <c r="D116" i="4"/>
  <c r="F116" i="4" s="1"/>
  <c r="D115" i="4"/>
  <c r="F115" i="4" s="1"/>
  <c r="F114" i="4"/>
  <c r="D114" i="4"/>
  <c r="D113" i="4"/>
  <c r="F113" i="4" s="1"/>
  <c r="D112" i="4"/>
  <c r="F112" i="4" s="1"/>
  <c r="D111" i="4"/>
  <c r="F111" i="4" s="1"/>
  <c r="D110" i="4"/>
  <c r="F110" i="4" s="1"/>
  <c r="D109" i="4"/>
  <c r="F109" i="4" s="1"/>
  <c r="D108" i="4"/>
  <c r="F108" i="4" s="1"/>
  <c r="D107" i="4"/>
  <c r="F107" i="4" s="1"/>
  <c r="D106" i="4"/>
  <c r="F106" i="4" s="1"/>
  <c r="D105" i="4"/>
  <c r="F105" i="4" s="1"/>
  <c r="D104" i="4"/>
  <c r="F104" i="4" s="1"/>
  <c r="D103" i="4"/>
  <c r="F103" i="4" s="1"/>
  <c r="D102" i="4"/>
  <c r="F102" i="4" s="1"/>
  <c r="D101" i="4"/>
  <c r="F101" i="4" s="1"/>
  <c r="D100" i="4"/>
  <c r="F100" i="4" s="1"/>
  <c r="D99" i="4"/>
  <c r="F99" i="4" s="1"/>
  <c r="D98" i="4"/>
  <c r="F98" i="4" s="1"/>
  <c r="D97" i="4"/>
  <c r="F97" i="4" s="1"/>
  <c r="D96" i="4"/>
  <c r="F96" i="4" s="1"/>
  <c r="D95" i="4"/>
  <c r="F95" i="4" s="1"/>
  <c r="D94" i="4"/>
  <c r="F94" i="4" s="1"/>
  <c r="D93" i="4"/>
  <c r="F93" i="4" s="1"/>
  <c r="D92" i="4"/>
  <c r="F92" i="4" s="1"/>
  <c r="D91" i="4"/>
  <c r="F91" i="4" s="1"/>
  <c r="D90" i="4"/>
  <c r="F90" i="4" s="1"/>
  <c r="D89" i="4"/>
  <c r="F89" i="4" s="1"/>
  <c r="D88" i="4"/>
  <c r="F88" i="4" s="1"/>
  <c r="D87" i="4"/>
  <c r="F87" i="4" s="1"/>
  <c r="D86" i="4"/>
  <c r="F86" i="4" s="1"/>
  <c r="D85" i="4"/>
  <c r="F85" i="4" s="1"/>
  <c r="D84" i="4"/>
  <c r="F84" i="4" s="1"/>
  <c r="D83" i="4"/>
  <c r="F83" i="4" s="1"/>
  <c r="D82" i="4"/>
  <c r="F82" i="4" s="1"/>
  <c r="D81" i="4"/>
  <c r="F81" i="4" s="1"/>
  <c r="D80" i="4"/>
  <c r="F80" i="4" s="1"/>
  <c r="D79" i="4"/>
  <c r="F79" i="4" s="1"/>
  <c r="D78" i="4"/>
  <c r="F78" i="4" s="1"/>
  <c r="D77" i="4"/>
  <c r="F77" i="4" s="1"/>
  <c r="D76" i="4"/>
  <c r="F76" i="4" s="1"/>
  <c r="D75" i="4"/>
  <c r="F75" i="4" s="1"/>
  <c r="D74" i="4"/>
  <c r="F74" i="4" s="1"/>
  <c r="D73" i="4"/>
  <c r="F73" i="4" s="1"/>
  <c r="D72" i="4"/>
  <c r="F72" i="4" s="1"/>
  <c r="D71" i="4"/>
  <c r="F71" i="4" s="1"/>
  <c r="D70" i="4"/>
  <c r="F70" i="4" s="1"/>
  <c r="D69" i="4"/>
  <c r="F69" i="4" s="1"/>
  <c r="D68" i="4"/>
  <c r="F68" i="4" s="1"/>
  <c r="D67" i="4"/>
  <c r="F67" i="4" s="1"/>
  <c r="D66" i="4"/>
  <c r="F66" i="4" s="1"/>
  <c r="D65" i="4"/>
  <c r="F65" i="4" s="1"/>
  <c r="D64" i="4"/>
  <c r="F64" i="4" s="1"/>
  <c r="D63" i="4"/>
  <c r="F63" i="4" s="1"/>
  <c r="D62" i="4"/>
  <c r="F62" i="4" s="1"/>
  <c r="D61" i="4"/>
  <c r="F61" i="4" s="1"/>
  <c r="F60" i="4"/>
  <c r="F59" i="4"/>
  <c r="F58" i="4"/>
  <c r="F57" i="4"/>
  <c r="F56" i="4"/>
  <c r="F55" i="4"/>
  <c r="F54" i="4"/>
  <c r="F53" i="4"/>
  <c r="F52" i="4"/>
  <c r="F51" i="4"/>
  <c r="F50" i="4"/>
  <c r="F49" i="4"/>
  <c r="F48" i="4"/>
  <c r="F47" i="4"/>
  <c r="F46" i="4"/>
  <c r="F45" i="4"/>
  <c r="F44" i="4"/>
  <c r="F43" i="4"/>
  <c r="F42" i="4"/>
  <c r="F41" i="4"/>
  <c r="F40" i="4"/>
  <c r="F39" i="4"/>
  <c r="F38" i="4"/>
  <c r="F37" i="4"/>
  <c r="F36" i="4"/>
  <c r="F35" i="4"/>
  <c r="F34" i="4"/>
  <c r="J33" i="4"/>
  <c r="I33" i="4"/>
  <c r="F33" i="4"/>
  <c r="J32" i="4"/>
  <c r="I32" i="4"/>
  <c r="F32" i="4"/>
  <c r="J31" i="4"/>
  <c r="I31" i="4"/>
  <c r="F31" i="4"/>
  <c r="J30" i="4"/>
  <c r="I30" i="4"/>
  <c r="F30" i="4"/>
  <c r="J29" i="4"/>
  <c r="I29" i="4"/>
  <c r="F29" i="4"/>
  <c r="J28" i="4"/>
  <c r="I28" i="4"/>
  <c r="F28" i="4"/>
  <c r="J27" i="4"/>
  <c r="I27" i="4"/>
  <c r="F27" i="4"/>
  <c r="J26" i="4"/>
  <c r="I26" i="4"/>
  <c r="F26" i="4"/>
  <c r="J25" i="4"/>
  <c r="I25" i="4"/>
  <c r="F25" i="4"/>
  <c r="F24" i="4"/>
  <c r="F23" i="4"/>
  <c r="F22" i="4"/>
  <c r="F21" i="4"/>
  <c r="F20" i="4"/>
  <c r="F19" i="4"/>
  <c r="F18" i="4"/>
  <c r="F17" i="4"/>
  <c r="F16" i="4"/>
  <c r="F15" i="4"/>
  <c r="F14" i="4"/>
  <c r="F13" i="4"/>
  <c r="F12" i="4"/>
  <c r="F11" i="4"/>
  <c r="F10" i="4"/>
  <c r="D6" i="4"/>
  <c r="G650" i="3"/>
  <c r="D650" i="3"/>
  <c r="G649" i="3"/>
  <c r="D649" i="3"/>
  <c r="G648" i="3"/>
  <c r="D648" i="3"/>
  <c r="G647" i="3"/>
  <c r="D647" i="3"/>
  <c r="G646" i="3"/>
  <c r="D646" i="3"/>
  <c r="E646" i="3" s="1"/>
  <c r="G645" i="3"/>
  <c r="D645" i="3"/>
  <c r="G644" i="3"/>
  <c r="D644" i="3"/>
  <c r="G643" i="3"/>
  <c r="D643" i="3"/>
  <c r="G642" i="3"/>
  <c r="D642" i="3"/>
  <c r="G641" i="3"/>
  <c r="D641" i="3"/>
  <c r="G640" i="3"/>
  <c r="D640" i="3"/>
  <c r="G639" i="3"/>
  <c r="D639" i="3"/>
  <c r="G638" i="3"/>
  <c r="E638" i="3"/>
  <c r="D638" i="3"/>
  <c r="G637" i="3"/>
  <c r="D637" i="3"/>
  <c r="G636" i="3"/>
  <c r="E636" i="3" s="1"/>
  <c r="D636" i="3"/>
  <c r="G635" i="3"/>
  <c r="D635" i="3"/>
  <c r="G634" i="3"/>
  <c r="D634" i="3"/>
  <c r="G633" i="3"/>
  <c r="D633" i="3"/>
  <c r="E633" i="3" s="1"/>
  <c r="G632" i="3"/>
  <c r="D632" i="3"/>
  <c r="G631" i="3"/>
  <c r="D631" i="3"/>
  <c r="E631" i="3" s="1"/>
  <c r="F631" i="3" s="1"/>
  <c r="G630" i="3"/>
  <c r="E630" i="3" s="1"/>
  <c r="D630" i="3"/>
  <c r="G629" i="3"/>
  <c r="D629" i="3"/>
  <c r="G628" i="3"/>
  <c r="D628" i="3"/>
  <c r="G627" i="3"/>
  <c r="D627" i="3"/>
  <c r="G626" i="3"/>
  <c r="D626" i="3"/>
  <c r="G625" i="3"/>
  <c r="D625" i="3"/>
  <c r="G624" i="3"/>
  <c r="E624" i="3" s="1"/>
  <c r="D624" i="3"/>
  <c r="G623" i="3"/>
  <c r="D623" i="3"/>
  <c r="G622" i="3"/>
  <c r="D622" i="3"/>
  <c r="E622" i="3" s="1"/>
  <c r="G621" i="3"/>
  <c r="D621" i="3"/>
  <c r="G620" i="3"/>
  <c r="D620" i="3"/>
  <c r="G619" i="3"/>
  <c r="D619" i="3"/>
  <c r="G618" i="3"/>
  <c r="D618" i="3"/>
  <c r="E618" i="3" s="1"/>
  <c r="G617" i="3"/>
  <c r="D617" i="3"/>
  <c r="G616" i="3"/>
  <c r="D616" i="3"/>
  <c r="G615" i="3"/>
  <c r="D615" i="3"/>
  <c r="G614" i="3"/>
  <c r="D614" i="3"/>
  <c r="E614" i="3" s="1"/>
  <c r="G613" i="3"/>
  <c r="D613" i="3"/>
  <c r="G612" i="3"/>
  <c r="D612" i="3"/>
  <c r="G611" i="3"/>
  <c r="D611" i="3"/>
  <c r="G610" i="3"/>
  <c r="E610" i="3"/>
  <c r="D610" i="3"/>
  <c r="G609" i="3"/>
  <c r="D609" i="3"/>
  <c r="E609" i="3" s="1"/>
  <c r="G608" i="3"/>
  <c r="E608" i="3" s="1"/>
  <c r="D608" i="3"/>
  <c r="G607" i="3"/>
  <c r="D607" i="3"/>
  <c r="G606" i="3"/>
  <c r="E606" i="3" s="1"/>
  <c r="D606" i="3"/>
  <c r="G605" i="3"/>
  <c r="D605" i="3"/>
  <c r="G604" i="3"/>
  <c r="E604" i="3" s="1"/>
  <c r="D604" i="3"/>
  <c r="G603" i="3"/>
  <c r="D603" i="3"/>
  <c r="G602" i="3"/>
  <c r="D602" i="3"/>
  <c r="E602" i="3" s="1"/>
  <c r="G601" i="3"/>
  <c r="D601" i="3"/>
  <c r="G600" i="3"/>
  <c r="D600" i="3"/>
  <c r="E600" i="3" s="1"/>
  <c r="G599" i="3"/>
  <c r="D599" i="3"/>
  <c r="G598" i="3"/>
  <c r="D598" i="3"/>
  <c r="G597" i="3"/>
  <c r="D597" i="3"/>
  <c r="G596" i="3"/>
  <c r="D596" i="3"/>
  <c r="G595" i="3"/>
  <c r="D595" i="3"/>
  <c r="G594" i="3"/>
  <c r="E594" i="3"/>
  <c r="D594" i="3"/>
  <c r="G593" i="3"/>
  <c r="D593" i="3"/>
  <c r="E593" i="3" s="1"/>
  <c r="G592" i="3"/>
  <c r="E592" i="3" s="1"/>
  <c r="D592" i="3"/>
  <c r="G591" i="3"/>
  <c r="D591" i="3"/>
  <c r="G590" i="3"/>
  <c r="E590" i="3" s="1"/>
  <c r="D590" i="3"/>
  <c r="G589" i="3"/>
  <c r="D589" i="3"/>
  <c r="G588" i="3"/>
  <c r="E588" i="3" s="1"/>
  <c r="D588" i="3"/>
  <c r="G587" i="3"/>
  <c r="D587" i="3"/>
  <c r="G586" i="3"/>
  <c r="D586" i="3"/>
  <c r="E586" i="3" s="1"/>
  <c r="G585" i="3"/>
  <c r="D585" i="3"/>
  <c r="G584" i="3"/>
  <c r="D584" i="3"/>
  <c r="E584" i="3" s="1"/>
  <c r="G583" i="3"/>
  <c r="D583" i="3"/>
  <c r="G582" i="3"/>
  <c r="D582" i="3"/>
  <c r="G581" i="3"/>
  <c r="D581" i="3"/>
  <c r="G580" i="3"/>
  <c r="D580" i="3"/>
  <c r="G579" i="3"/>
  <c r="D579" i="3"/>
  <c r="G578" i="3"/>
  <c r="E578" i="3"/>
  <c r="D578" i="3"/>
  <c r="G577" i="3"/>
  <c r="D577" i="3"/>
  <c r="E577" i="3" s="1"/>
  <c r="G576" i="3"/>
  <c r="E576" i="3" s="1"/>
  <c r="D576" i="3"/>
  <c r="G575" i="3"/>
  <c r="D575" i="3"/>
  <c r="G574" i="3"/>
  <c r="E574" i="3" s="1"/>
  <c r="D574" i="3"/>
  <c r="G573" i="3"/>
  <c r="D573" i="3"/>
  <c r="G572" i="3"/>
  <c r="E572" i="3" s="1"/>
  <c r="D572" i="3"/>
  <c r="G571" i="3"/>
  <c r="D571" i="3"/>
  <c r="G570" i="3"/>
  <c r="D570" i="3"/>
  <c r="E570" i="3" s="1"/>
  <c r="G569" i="3"/>
  <c r="D569" i="3"/>
  <c r="G568" i="3"/>
  <c r="D568" i="3"/>
  <c r="E568" i="3" s="1"/>
  <c r="G567" i="3"/>
  <c r="D567" i="3"/>
  <c r="G566" i="3"/>
  <c r="D566" i="3"/>
  <c r="G565" i="3"/>
  <c r="D565" i="3"/>
  <c r="G564" i="3"/>
  <c r="D564" i="3"/>
  <c r="G563" i="3"/>
  <c r="D563" i="3"/>
  <c r="G562" i="3"/>
  <c r="D562" i="3"/>
  <c r="G561" i="3"/>
  <c r="D561" i="3"/>
  <c r="G560" i="3"/>
  <c r="D560" i="3"/>
  <c r="G559" i="3"/>
  <c r="D559" i="3"/>
  <c r="G558" i="3"/>
  <c r="D558" i="3"/>
  <c r="G557" i="3"/>
  <c r="D557" i="3"/>
  <c r="G556" i="3"/>
  <c r="D556" i="3"/>
  <c r="G555" i="3"/>
  <c r="D555" i="3"/>
  <c r="G554" i="3"/>
  <c r="E554" i="3"/>
  <c r="D554" i="3"/>
  <c r="G553" i="3"/>
  <c r="D553" i="3"/>
  <c r="E553" i="3" s="1"/>
  <c r="G552" i="3"/>
  <c r="E552" i="3" s="1"/>
  <c r="F552" i="3" s="1"/>
  <c r="D552" i="3"/>
  <c r="G551" i="3"/>
  <c r="D551" i="3"/>
  <c r="G550" i="3"/>
  <c r="E550" i="3" s="1"/>
  <c r="F550" i="3" s="1"/>
  <c r="D550" i="3"/>
  <c r="G549" i="3"/>
  <c r="D549" i="3"/>
  <c r="G548" i="3"/>
  <c r="E548" i="3" s="1"/>
  <c r="D548" i="3"/>
  <c r="G547" i="3"/>
  <c r="D547" i="3"/>
  <c r="G546" i="3"/>
  <c r="E546" i="3" s="1"/>
  <c r="D546" i="3"/>
  <c r="G545" i="3"/>
  <c r="D545" i="3"/>
  <c r="G544" i="3"/>
  <c r="D544" i="3"/>
  <c r="G543" i="3"/>
  <c r="D543" i="3"/>
  <c r="G542" i="3"/>
  <c r="E542" i="3" s="1"/>
  <c r="D542" i="3"/>
  <c r="G541" i="3"/>
  <c r="D541" i="3"/>
  <c r="G540" i="3"/>
  <c r="D540" i="3"/>
  <c r="G539" i="3"/>
  <c r="D539" i="3"/>
  <c r="E539" i="3" s="1"/>
  <c r="G538" i="3"/>
  <c r="D538" i="3"/>
  <c r="E538" i="3" s="1"/>
  <c r="G537" i="3"/>
  <c r="E537" i="3" s="1"/>
  <c r="F537" i="3" s="1"/>
  <c r="D537" i="3"/>
  <c r="G536" i="3"/>
  <c r="D536" i="3"/>
  <c r="G535" i="3"/>
  <c r="D535" i="3"/>
  <c r="G534" i="3"/>
  <c r="D534" i="3"/>
  <c r="E534" i="3" s="1"/>
  <c r="G533" i="3"/>
  <c r="D533" i="3"/>
  <c r="G532" i="3"/>
  <c r="D532" i="3"/>
  <c r="G531" i="3"/>
  <c r="D531" i="3"/>
  <c r="G530" i="3"/>
  <c r="E530" i="3"/>
  <c r="D530" i="3"/>
  <c r="G529" i="3"/>
  <c r="D529" i="3"/>
  <c r="G528" i="3"/>
  <c r="D528" i="3"/>
  <c r="G527" i="3"/>
  <c r="D527" i="3"/>
  <c r="G526" i="3"/>
  <c r="D526" i="3"/>
  <c r="G525" i="3"/>
  <c r="D525" i="3"/>
  <c r="E525" i="3" s="1"/>
  <c r="F525" i="3" s="1"/>
  <c r="G524" i="3"/>
  <c r="D524" i="3"/>
  <c r="G523" i="3"/>
  <c r="D523" i="3"/>
  <c r="E523" i="3" s="1"/>
  <c r="G522" i="3"/>
  <c r="E522" i="3" s="1"/>
  <c r="D522" i="3"/>
  <c r="G521" i="3"/>
  <c r="E521" i="3"/>
  <c r="F521" i="3" s="1"/>
  <c r="D521" i="3"/>
  <c r="G520" i="3"/>
  <c r="D520" i="3"/>
  <c r="G519" i="3"/>
  <c r="D519" i="3"/>
  <c r="G518" i="3"/>
  <c r="D518" i="3"/>
  <c r="E518" i="3" s="1"/>
  <c r="G517" i="3"/>
  <c r="D517" i="3"/>
  <c r="G516" i="3"/>
  <c r="D516" i="3"/>
  <c r="G515" i="3"/>
  <c r="D515" i="3"/>
  <c r="G514" i="3"/>
  <c r="D514" i="3"/>
  <c r="E514" i="3" s="1"/>
  <c r="G513" i="3"/>
  <c r="E513" i="3" s="1"/>
  <c r="F513" i="3" s="1"/>
  <c r="D513" i="3"/>
  <c r="G512" i="3"/>
  <c r="D512" i="3"/>
  <c r="G511" i="3"/>
  <c r="D511" i="3"/>
  <c r="G510" i="3"/>
  <c r="D510" i="3"/>
  <c r="G509" i="3"/>
  <c r="D509" i="3"/>
  <c r="G508" i="3"/>
  <c r="D508" i="3"/>
  <c r="G507" i="3"/>
  <c r="D507" i="3"/>
  <c r="G506" i="3"/>
  <c r="E506" i="3"/>
  <c r="D506" i="3"/>
  <c r="G505" i="3"/>
  <c r="D505" i="3"/>
  <c r="E505" i="3" s="1"/>
  <c r="F505" i="3" s="1"/>
  <c r="G504" i="3"/>
  <c r="D504" i="3"/>
  <c r="G503" i="3"/>
  <c r="D503" i="3"/>
  <c r="G502" i="3"/>
  <c r="D502" i="3"/>
  <c r="G501" i="3"/>
  <c r="D501" i="3"/>
  <c r="G500" i="3"/>
  <c r="D500" i="3"/>
  <c r="G499" i="3"/>
  <c r="D499" i="3"/>
  <c r="G498" i="3"/>
  <c r="D498" i="3"/>
  <c r="E498" i="3" s="1"/>
  <c r="F498" i="3" s="1"/>
  <c r="G497" i="3"/>
  <c r="E497" i="3" s="1"/>
  <c r="F497" i="3" s="1"/>
  <c r="D497" i="3"/>
  <c r="G496" i="3"/>
  <c r="D496" i="3"/>
  <c r="E496" i="3" s="1"/>
  <c r="F496" i="3" s="1"/>
  <c r="G495" i="3"/>
  <c r="D495" i="3"/>
  <c r="G494" i="3"/>
  <c r="D494" i="3"/>
  <c r="E494" i="3" s="1"/>
  <c r="G493" i="3"/>
  <c r="D493" i="3"/>
  <c r="E493" i="3" s="1"/>
  <c r="F493" i="3" s="1"/>
  <c r="G492" i="3"/>
  <c r="D492" i="3"/>
  <c r="G491" i="3"/>
  <c r="D491" i="3"/>
  <c r="G490" i="3"/>
  <c r="D490" i="3"/>
  <c r="G489" i="3"/>
  <c r="D489" i="3"/>
  <c r="E489" i="3" s="1"/>
  <c r="F489" i="3" s="1"/>
  <c r="G488" i="3"/>
  <c r="D488" i="3"/>
  <c r="G487" i="3"/>
  <c r="D487" i="3"/>
  <c r="G486" i="3"/>
  <c r="D486" i="3"/>
  <c r="G485" i="3"/>
  <c r="D485" i="3"/>
  <c r="E485" i="3" s="1"/>
  <c r="F485" i="3" s="1"/>
  <c r="G484" i="3"/>
  <c r="D484" i="3"/>
  <c r="G483" i="3"/>
  <c r="D483" i="3"/>
  <c r="G482" i="3"/>
  <c r="D482" i="3"/>
  <c r="E482" i="3" s="1"/>
  <c r="F482" i="3" s="1"/>
  <c r="G481" i="3"/>
  <c r="D481" i="3"/>
  <c r="G480" i="3"/>
  <c r="D480" i="3"/>
  <c r="E480" i="3" s="1"/>
  <c r="G479" i="3"/>
  <c r="D479" i="3"/>
  <c r="G478" i="3"/>
  <c r="D478" i="3"/>
  <c r="E478" i="3" s="1"/>
  <c r="F478" i="3" s="1"/>
  <c r="G477" i="3"/>
  <c r="D477" i="3"/>
  <c r="E477" i="3" s="1"/>
  <c r="F477" i="3" s="1"/>
  <c r="G476" i="3"/>
  <c r="D476" i="3"/>
  <c r="G475" i="3"/>
  <c r="D475" i="3"/>
  <c r="E475" i="3" s="1"/>
  <c r="F475" i="3" s="1"/>
  <c r="G474" i="3"/>
  <c r="D474" i="3"/>
  <c r="G473" i="3"/>
  <c r="D473" i="3"/>
  <c r="E473" i="3" s="1"/>
  <c r="F473" i="3" s="1"/>
  <c r="G472" i="3"/>
  <c r="D472" i="3"/>
  <c r="G471" i="3"/>
  <c r="D471" i="3"/>
  <c r="G470" i="3"/>
  <c r="D470" i="3"/>
  <c r="G469" i="3"/>
  <c r="D469" i="3"/>
  <c r="E469" i="3" s="1"/>
  <c r="F469" i="3" s="1"/>
  <c r="G468" i="3"/>
  <c r="D468" i="3"/>
  <c r="G467" i="3"/>
  <c r="D467" i="3"/>
  <c r="G466" i="3"/>
  <c r="D466" i="3"/>
  <c r="G465" i="3"/>
  <c r="D465" i="3"/>
  <c r="E465" i="3" s="1"/>
  <c r="F465" i="3" s="1"/>
  <c r="G464" i="3"/>
  <c r="D464" i="3"/>
  <c r="G463" i="3"/>
  <c r="D463" i="3"/>
  <c r="G462" i="3"/>
  <c r="D462" i="3"/>
  <c r="E462" i="3" s="1"/>
  <c r="F462" i="3" s="1"/>
  <c r="G461" i="3"/>
  <c r="D461" i="3"/>
  <c r="G460" i="3"/>
  <c r="D460" i="3"/>
  <c r="E460" i="3" s="1"/>
  <c r="G459" i="3"/>
  <c r="D459" i="3"/>
  <c r="G458" i="3"/>
  <c r="D458" i="3"/>
  <c r="E458" i="3" s="1"/>
  <c r="G457" i="3"/>
  <c r="E457" i="3" s="1"/>
  <c r="F457" i="3" s="1"/>
  <c r="D457" i="3"/>
  <c r="G456" i="3"/>
  <c r="D456" i="3"/>
  <c r="G455" i="3"/>
  <c r="D455" i="3"/>
  <c r="G454" i="3"/>
  <c r="D454" i="3"/>
  <c r="G453" i="3"/>
  <c r="D453" i="3"/>
  <c r="E453" i="3" s="1"/>
  <c r="G452" i="3"/>
  <c r="D452" i="3"/>
  <c r="G451" i="3"/>
  <c r="D451" i="3"/>
  <c r="E451" i="3" s="1"/>
  <c r="F451" i="3" s="1"/>
  <c r="G450" i="3"/>
  <c r="D450" i="3"/>
  <c r="G449" i="3"/>
  <c r="D449" i="3"/>
  <c r="G448" i="3"/>
  <c r="D448" i="3"/>
  <c r="G447" i="3"/>
  <c r="D447" i="3"/>
  <c r="E447" i="3" s="1"/>
  <c r="G446" i="3"/>
  <c r="D446" i="3"/>
  <c r="G445" i="3"/>
  <c r="D445" i="3"/>
  <c r="G444" i="3"/>
  <c r="D444" i="3"/>
  <c r="G443" i="3"/>
  <c r="D443" i="3"/>
  <c r="E443" i="3" s="1"/>
  <c r="G442" i="3"/>
  <c r="D442" i="3"/>
  <c r="G441" i="3"/>
  <c r="D441" i="3"/>
  <c r="E441" i="3" s="1"/>
  <c r="G440" i="3"/>
  <c r="D440" i="3"/>
  <c r="G439" i="3"/>
  <c r="D439" i="3"/>
  <c r="G438" i="3"/>
  <c r="D438" i="3"/>
  <c r="G437" i="3"/>
  <c r="E437" i="3"/>
  <c r="D437" i="3"/>
  <c r="G436" i="3"/>
  <c r="D436" i="3"/>
  <c r="G435" i="3"/>
  <c r="D435" i="3"/>
  <c r="G434" i="3"/>
  <c r="D434" i="3"/>
  <c r="E434" i="3" s="1"/>
  <c r="G433" i="3"/>
  <c r="D433" i="3"/>
  <c r="G432" i="3"/>
  <c r="D432" i="3"/>
  <c r="G431" i="3"/>
  <c r="D431" i="3"/>
  <c r="G430" i="3"/>
  <c r="D430" i="3"/>
  <c r="E430" i="3" s="1"/>
  <c r="G429" i="3"/>
  <c r="D429" i="3"/>
  <c r="G428" i="3"/>
  <c r="D428" i="3"/>
  <c r="E428" i="3" s="1"/>
  <c r="F428" i="3" s="1"/>
  <c r="H428" i="3" s="1"/>
  <c r="G427" i="3"/>
  <c r="D427" i="3"/>
  <c r="G426" i="3"/>
  <c r="D426" i="3"/>
  <c r="E426" i="3" s="1"/>
  <c r="G425" i="3"/>
  <c r="E425" i="3" s="1"/>
  <c r="D425" i="3"/>
  <c r="G424" i="3"/>
  <c r="D424" i="3"/>
  <c r="G423" i="3"/>
  <c r="D423" i="3"/>
  <c r="G422" i="3"/>
  <c r="D422" i="3"/>
  <c r="G421" i="3"/>
  <c r="D421" i="3"/>
  <c r="E421" i="3" s="1"/>
  <c r="G420" i="3"/>
  <c r="D420" i="3"/>
  <c r="G419" i="3"/>
  <c r="D419" i="3"/>
  <c r="E419" i="3" s="1"/>
  <c r="F419" i="3" s="1"/>
  <c r="G418" i="3"/>
  <c r="D418" i="3"/>
  <c r="G417" i="3"/>
  <c r="D417" i="3"/>
  <c r="G416" i="3"/>
  <c r="D416" i="3"/>
  <c r="G415" i="3"/>
  <c r="D415" i="3"/>
  <c r="E415" i="3" s="1"/>
  <c r="G414" i="3"/>
  <c r="D414" i="3"/>
  <c r="G413" i="3"/>
  <c r="D413" i="3"/>
  <c r="G412" i="3"/>
  <c r="D412" i="3"/>
  <c r="G411" i="3"/>
  <c r="D411" i="3"/>
  <c r="E411" i="3" s="1"/>
  <c r="G410" i="3"/>
  <c r="E410" i="3" s="1"/>
  <c r="F410" i="3" s="1"/>
  <c r="D410" i="3"/>
  <c r="G409" i="3"/>
  <c r="D409" i="3"/>
  <c r="G408" i="3"/>
  <c r="D408" i="3"/>
  <c r="G407" i="3"/>
  <c r="D407" i="3"/>
  <c r="G406" i="3"/>
  <c r="D406" i="3"/>
  <c r="G405" i="3"/>
  <c r="D405" i="3"/>
  <c r="G404" i="3"/>
  <c r="D404" i="3"/>
  <c r="G403" i="3"/>
  <c r="D403" i="3"/>
  <c r="G402" i="3"/>
  <c r="D402" i="3"/>
  <c r="G401" i="3"/>
  <c r="D401" i="3"/>
  <c r="G400" i="3"/>
  <c r="D400" i="3"/>
  <c r="G399" i="3"/>
  <c r="D399" i="3"/>
  <c r="G398" i="3"/>
  <c r="E398" i="3" s="1"/>
  <c r="F398" i="3" s="1"/>
  <c r="D398" i="3"/>
  <c r="G397" i="3"/>
  <c r="D397" i="3"/>
  <c r="E397" i="3" s="1"/>
  <c r="G396" i="3"/>
  <c r="D396" i="3"/>
  <c r="G395" i="3"/>
  <c r="D395" i="3"/>
  <c r="E395" i="3" s="1"/>
  <c r="G394" i="3"/>
  <c r="E394" i="3" s="1"/>
  <c r="F394" i="3" s="1"/>
  <c r="D394" i="3"/>
  <c r="G393" i="3"/>
  <c r="D393" i="3"/>
  <c r="E393" i="3" s="1"/>
  <c r="G392" i="3"/>
  <c r="D392" i="3"/>
  <c r="G391" i="3"/>
  <c r="D391" i="3"/>
  <c r="E391" i="3" s="1"/>
  <c r="G390" i="3"/>
  <c r="D390" i="3"/>
  <c r="G389" i="3"/>
  <c r="D389" i="3"/>
  <c r="E389" i="3" s="1"/>
  <c r="G388" i="3"/>
  <c r="D388" i="3"/>
  <c r="G387" i="3"/>
  <c r="D387" i="3"/>
  <c r="E387" i="3" s="1"/>
  <c r="G386" i="3"/>
  <c r="D386" i="3"/>
  <c r="G385" i="3"/>
  <c r="D385" i="3"/>
  <c r="G384" i="3"/>
  <c r="D384" i="3"/>
  <c r="G383" i="3"/>
  <c r="D383" i="3"/>
  <c r="G382" i="3"/>
  <c r="D382" i="3"/>
  <c r="G381" i="3"/>
  <c r="D381" i="3"/>
  <c r="G380" i="3"/>
  <c r="D380" i="3"/>
  <c r="G379" i="3"/>
  <c r="D379" i="3"/>
  <c r="G378" i="3"/>
  <c r="D378" i="3"/>
  <c r="E378" i="3" s="1"/>
  <c r="F378" i="3" s="1"/>
  <c r="G377" i="3"/>
  <c r="D377" i="3"/>
  <c r="G376" i="3"/>
  <c r="D376" i="3"/>
  <c r="G375" i="3"/>
  <c r="D375" i="3"/>
  <c r="G374" i="3"/>
  <c r="D374" i="3"/>
  <c r="G373" i="3"/>
  <c r="D373" i="3"/>
  <c r="G372" i="3"/>
  <c r="D372" i="3"/>
  <c r="G371" i="3"/>
  <c r="D371" i="3"/>
  <c r="G370" i="3"/>
  <c r="D370" i="3"/>
  <c r="E370" i="3" s="1"/>
  <c r="F370" i="3" s="1"/>
  <c r="G369" i="3"/>
  <c r="D369" i="3"/>
  <c r="G368" i="3"/>
  <c r="D368" i="3"/>
  <c r="E368" i="3" s="1"/>
  <c r="G367" i="3"/>
  <c r="D367" i="3"/>
  <c r="G366" i="3"/>
  <c r="D366" i="3"/>
  <c r="E366" i="3" s="1"/>
  <c r="F366" i="3" s="1"/>
  <c r="G365" i="3"/>
  <c r="D365" i="3"/>
  <c r="G364" i="3"/>
  <c r="D364" i="3"/>
  <c r="E364" i="3" s="1"/>
  <c r="G363" i="3"/>
  <c r="D363" i="3"/>
  <c r="G362" i="3"/>
  <c r="D362" i="3"/>
  <c r="E362" i="3" s="1"/>
  <c r="F362" i="3" s="1"/>
  <c r="G361" i="3"/>
  <c r="D361" i="3"/>
  <c r="G360" i="3"/>
  <c r="D360" i="3"/>
  <c r="G359" i="3"/>
  <c r="D359" i="3"/>
  <c r="G358" i="3"/>
  <c r="D358" i="3"/>
  <c r="G357" i="3"/>
  <c r="D357" i="3"/>
  <c r="G356" i="3"/>
  <c r="D356" i="3"/>
  <c r="G355" i="3"/>
  <c r="D355" i="3"/>
  <c r="G354" i="3"/>
  <c r="D354" i="3"/>
  <c r="E354" i="3" s="1"/>
  <c r="F354" i="3" s="1"/>
  <c r="G353" i="3"/>
  <c r="D353" i="3"/>
  <c r="G352" i="3"/>
  <c r="D352" i="3"/>
  <c r="E352" i="3" s="1"/>
  <c r="G351" i="3"/>
  <c r="D351" i="3"/>
  <c r="G350" i="3"/>
  <c r="D350" i="3"/>
  <c r="E350" i="3" s="1"/>
  <c r="F350" i="3" s="1"/>
  <c r="G349" i="3"/>
  <c r="D349" i="3"/>
  <c r="G348" i="3"/>
  <c r="D348" i="3"/>
  <c r="E348" i="3" s="1"/>
  <c r="G347" i="3"/>
  <c r="D347" i="3"/>
  <c r="G346" i="3"/>
  <c r="E346" i="3"/>
  <c r="F346" i="3" s="1"/>
  <c r="D346" i="3"/>
  <c r="G345" i="3"/>
  <c r="D345" i="3"/>
  <c r="E345" i="3" s="1"/>
  <c r="G344" i="3"/>
  <c r="D344" i="3"/>
  <c r="G343" i="3"/>
  <c r="D343" i="3"/>
  <c r="E343" i="3" s="1"/>
  <c r="G342" i="3"/>
  <c r="E342" i="3" s="1"/>
  <c r="F342" i="3" s="1"/>
  <c r="D342" i="3"/>
  <c r="G341" i="3"/>
  <c r="D341" i="3"/>
  <c r="E341" i="3" s="1"/>
  <c r="G340" i="3"/>
  <c r="D340" i="3"/>
  <c r="G339" i="3"/>
  <c r="D339" i="3"/>
  <c r="E339" i="3" s="1"/>
  <c r="G338" i="3"/>
  <c r="D338" i="3"/>
  <c r="G337" i="3"/>
  <c r="D337" i="3"/>
  <c r="G336" i="3"/>
  <c r="D336" i="3"/>
  <c r="G335" i="3"/>
  <c r="D335" i="3"/>
  <c r="G334" i="3"/>
  <c r="D334" i="3"/>
  <c r="G333" i="3"/>
  <c r="D333" i="3"/>
  <c r="G332" i="3"/>
  <c r="D332" i="3"/>
  <c r="G331" i="3"/>
  <c r="D331" i="3"/>
  <c r="G330" i="3"/>
  <c r="E330" i="3" s="1"/>
  <c r="F330" i="3" s="1"/>
  <c r="D330" i="3"/>
  <c r="G329" i="3"/>
  <c r="D329" i="3"/>
  <c r="E329" i="3" s="1"/>
  <c r="G328" i="3"/>
  <c r="D328" i="3"/>
  <c r="G327" i="3"/>
  <c r="D327" i="3"/>
  <c r="E327" i="3" s="1"/>
  <c r="G326" i="3"/>
  <c r="E326" i="3" s="1"/>
  <c r="F326" i="3" s="1"/>
  <c r="D326" i="3"/>
  <c r="G325" i="3"/>
  <c r="D325" i="3"/>
  <c r="E325" i="3" s="1"/>
  <c r="G324" i="3"/>
  <c r="D324" i="3"/>
  <c r="G323" i="3"/>
  <c r="D323" i="3"/>
  <c r="E323" i="3" s="1"/>
  <c r="G322" i="3"/>
  <c r="D322" i="3"/>
  <c r="G321" i="3"/>
  <c r="D321" i="3"/>
  <c r="G320" i="3"/>
  <c r="D320" i="3"/>
  <c r="G319" i="3"/>
  <c r="D319" i="3"/>
  <c r="G318" i="3"/>
  <c r="D318" i="3"/>
  <c r="G317" i="3"/>
  <c r="D317" i="3"/>
  <c r="G316" i="3"/>
  <c r="D316" i="3"/>
  <c r="G315" i="3"/>
  <c r="D315" i="3"/>
  <c r="G314" i="3"/>
  <c r="D314" i="3"/>
  <c r="E314" i="3" s="1"/>
  <c r="F314" i="3" s="1"/>
  <c r="G313" i="3"/>
  <c r="D313" i="3"/>
  <c r="G312" i="3"/>
  <c r="D312" i="3"/>
  <c r="G311" i="3"/>
  <c r="D311" i="3"/>
  <c r="G310" i="3"/>
  <c r="D310" i="3"/>
  <c r="G309" i="3"/>
  <c r="D309" i="3"/>
  <c r="G308" i="3"/>
  <c r="D308" i="3"/>
  <c r="G307" i="3"/>
  <c r="D307" i="3"/>
  <c r="G306" i="3"/>
  <c r="D306" i="3"/>
  <c r="E306" i="3" s="1"/>
  <c r="F306" i="3" s="1"/>
  <c r="G305" i="3"/>
  <c r="D305" i="3"/>
  <c r="G304" i="3"/>
  <c r="D304" i="3"/>
  <c r="E304" i="3" s="1"/>
  <c r="G303" i="3"/>
  <c r="D303" i="3"/>
  <c r="G302" i="3"/>
  <c r="D302" i="3"/>
  <c r="E302" i="3" s="1"/>
  <c r="F302" i="3" s="1"/>
  <c r="G301" i="3"/>
  <c r="D301" i="3"/>
  <c r="G300" i="3"/>
  <c r="D300" i="3"/>
  <c r="E300" i="3" s="1"/>
  <c r="G299" i="3"/>
  <c r="D299" i="3"/>
  <c r="G298" i="3"/>
  <c r="D298" i="3"/>
  <c r="G297" i="3"/>
  <c r="D297" i="3"/>
  <c r="G296" i="3"/>
  <c r="D296" i="3"/>
  <c r="G295" i="3"/>
  <c r="D295" i="3"/>
  <c r="G294" i="3"/>
  <c r="E294" i="3"/>
  <c r="D294" i="3"/>
  <c r="G293" i="3"/>
  <c r="D293" i="3"/>
  <c r="G292" i="3"/>
  <c r="D292" i="3"/>
  <c r="G291" i="3"/>
  <c r="D291" i="3"/>
  <c r="G290" i="3"/>
  <c r="E290" i="3" s="1"/>
  <c r="D290" i="3"/>
  <c r="G289" i="3"/>
  <c r="D289" i="3"/>
  <c r="G288" i="3"/>
  <c r="D288" i="3"/>
  <c r="G287" i="3"/>
  <c r="D287" i="3"/>
  <c r="G286" i="3"/>
  <c r="D286" i="3"/>
  <c r="G285" i="3"/>
  <c r="D285" i="3"/>
  <c r="G284" i="3"/>
  <c r="D284" i="3"/>
  <c r="G283" i="3"/>
  <c r="D283" i="3"/>
  <c r="G282" i="3"/>
  <c r="D282" i="3"/>
  <c r="G281" i="3"/>
  <c r="D281" i="3"/>
  <c r="G280" i="3"/>
  <c r="D280" i="3"/>
  <c r="G279" i="3"/>
  <c r="E279" i="3" s="1"/>
  <c r="F279" i="3" s="1"/>
  <c r="D279" i="3"/>
  <c r="G278" i="3"/>
  <c r="E278" i="3" s="1"/>
  <c r="F278" i="3" s="1"/>
  <c r="D278" i="3"/>
  <c r="G277" i="3"/>
  <c r="D277" i="3"/>
  <c r="G276" i="3"/>
  <c r="D276" i="3"/>
  <c r="G275" i="3"/>
  <c r="D275" i="3"/>
  <c r="G274" i="3"/>
  <c r="E274" i="3" s="1"/>
  <c r="F274" i="3" s="1"/>
  <c r="D274" i="3"/>
  <c r="G273" i="3"/>
  <c r="D273" i="3"/>
  <c r="G272" i="3"/>
  <c r="D272" i="3"/>
  <c r="G271" i="3"/>
  <c r="D271" i="3"/>
  <c r="E271" i="3" s="1"/>
  <c r="F271" i="3" s="1"/>
  <c r="G270" i="3"/>
  <c r="D270" i="3"/>
  <c r="G269" i="3"/>
  <c r="D269" i="3"/>
  <c r="E269" i="3" s="1"/>
  <c r="F269" i="3" s="1"/>
  <c r="G268" i="3"/>
  <c r="D268" i="3"/>
  <c r="G267" i="3"/>
  <c r="D267" i="3"/>
  <c r="E267" i="3" s="1"/>
  <c r="G266" i="3"/>
  <c r="D266" i="3"/>
  <c r="G265" i="3"/>
  <c r="D265" i="3"/>
  <c r="G264" i="3"/>
  <c r="D264" i="3"/>
  <c r="G263" i="3"/>
  <c r="D263" i="3"/>
  <c r="G262" i="3"/>
  <c r="D262" i="3"/>
  <c r="E262" i="3" s="1"/>
  <c r="G261" i="3"/>
  <c r="D261" i="3"/>
  <c r="G260" i="3"/>
  <c r="D260" i="3"/>
  <c r="G259" i="3"/>
  <c r="E259" i="3"/>
  <c r="D259" i="3"/>
  <c r="G258" i="3"/>
  <c r="D258" i="3"/>
  <c r="G257" i="3"/>
  <c r="D257" i="3"/>
  <c r="G256" i="3"/>
  <c r="D256" i="3"/>
  <c r="G255" i="3"/>
  <c r="D255" i="3"/>
  <c r="G254" i="3"/>
  <c r="D254" i="3"/>
  <c r="G253" i="3"/>
  <c r="D253" i="3"/>
  <c r="G252" i="3"/>
  <c r="D252" i="3"/>
  <c r="G251" i="3"/>
  <c r="D251" i="3"/>
  <c r="G250" i="3"/>
  <c r="D250" i="3"/>
  <c r="G249" i="3"/>
  <c r="D249" i="3"/>
  <c r="G248" i="3"/>
  <c r="E248" i="3" s="1"/>
  <c r="D248" i="3"/>
  <c r="G247" i="3"/>
  <c r="D247" i="3"/>
  <c r="G246" i="3"/>
  <c r="D246" i="3"/>
  <c r="G245" i="3"/>
  <c r="D245" i="3"/>
  <c r="G244" i="3"/>
  <c r="E244" i="3" s="1"/>
  <c r="D244" i="3"/>
  <c r="G243" i="3"/>
  <c r="D243" i="3"/>
  <c r="G242" i="3"/>
  <c r="D242" i="3"/>
  <c r="G241" i="3"/>
  <c r="D241" i="3"/>
  <c r="G240" i="3"/>
  <c r="D240" i="3"/>
  <c r="G239" i="3"/>
  <c r="D239" i="3"/>
  <c r="G238" i="3"/>
  <c r="D238" i="3"/>
  <c r="G237" i="3"/>
  <c r="D237" i="3"/>
  <c r="G236" i="3"/>
  <c r="D236" i="3"/>
  <c r="G235" i="3"/>
  <c r="D235" i="3"/>
  <c r="G234" i="3"/>
  <c r="D234" i="3"/>
  <c r="G233" i="3"/>
  <c r="D233" i="3"/>
  <c r="E233" i="3" s="1"/>
  <c r="F233" i="3" s="1"/>
  <c r="G232" i="3"/>
  <c r="E232" i="3" s="1"/>
  <c r="D232" i="3"/>
  <c r="G231" i="3"/>
  <c r="D231" i="3"/>
  <c r="E231" i="3" s="1"/>
  <c r="G230" i="3"/>
  <c r="D230" i="3"/>
  <c r="G229" i="3"/>
  <c r="D229" i="3"/>
  <c r="E229" i="3" s="1"/>
  <c r="F229" i="3" s="1"/>
  <c r="G228" i="3"/>
  <c r="E228" i="3" s="1"/>
  <c r="D228" i="3"/>
  <c r="G227" i="3"/>
  <c r="D227" i="3"/>
  <c r="E227" i="3" s="1"/>
  <c r="G226" i="3"/>
  <c r="D226" i="3"/>
  <c r="G225" i="3"/>
  <c r="D225" i="3"/>
  <c r="E225" i="3" s="1"/>
  <c r="F225" i="3" s="1"/>
  <c r="G224" i="3"/>
  <c r="D224" i="3"/>
  <c r="G223" i="3"/>
  <c r="D223" i="3"/>
  <c r="G222" i="3"/>
  <c r="D222" i="3"/>
  <c r="G221" i="3"/>
  <c r="D221" i="3"/>
  <c r="G220" i="3"/>
  <c r="D220" i="3"/>
  <c r="G219" i="3"/>
  <c r="D219" i="3"/>
  <c r="G218" i="3"/>
  <c r="D218" i="3"/>
  <c r="G217" i="3"/>
  <c r="D217" i="3"/>
  <c r="E217" i="3" s="1"/>
  <c r="F217" i="3" s="1"/>
  <c r="G216" i="3"/>
  <c r="E216" i="3" s="1"/>
  <c r="D216" i="3"/>
  <c r="G215" i="3"/>
  <c r="D215" i="3"/>
  <c r="E215" i="3" s="1"/>
  <c r="G214" i="3"/>
  <c r="D214" i="3"/>
  <c r="G213" i="3"/>
  <c r="D213" i="3"/>
  <c r="E213" i="3" s="1"/>
  <c r="F213" i="3" s="1"/>
  <c r="G212" i="3"/>
  <c r="E212" i="3" s="1"/>
  <c r="D212" i="3"/>
  <c r="G211" i="3"/>
  <c r="D211" i="3"/>
  <c r="E211" i="3" s="1"/>
  <c r="G210" i="3"/>
  <c r="D210" i="3"/>
  <c r="G209" i="3"/>
  <c r="D209" i="3"/>
  <c r="E209" i="3" s="1"/>
  <c r="G208" i="3"/>
  <c r="E208" i="3" s="1"/>
  <c r="D208" i="3"/>
  <c r="G207" i="3"/>
  <c r="D207" i="3"/>
  <c r="E207" i="3" s="1"/>
  <c r="G206" i="3"/>
  <c r="E206" i="3" s="1"/>
  <c r="D206" i="3"/>
  <c r="G205" i="3"/>
  <c r="D205" i="3"/>
  <c r="G204" i="3"/>
  <c r="D204" i="3"/>
  <c r="G203" i="3"/>
  <c r="D203" i="3"/>
  <c r="G202" i="3"/>
  <c r="D202" i="3"/>
  <c r="E202" i="3" s="1"/>
  <c r="G201" i="3"/>
  <c r="D201" i="3"/>
  <c r="E201" i="3" s="1"/>
  <c r="G200" i="3"/>
  <c r="D200" i="3"/>
  <c r="G199" i="3"/>
  <c r="D199" i="3"/>
  <c r="G198" i="3"/>
  <c r="D198" i="3"/>
  <c r="E198" i="3" s="1"/>
  <c r="G197" i="3"/>
  <c r="E197" i="3"/>
  <c r="D197" i="3"/>
  <c r="G196" i="3"/>
  <c r="D196" i="3"/>
  <c r="G195" i="3"/>
  <c r="D195" i="3"/>
  <c r="G194" i="3"/>
  <c r="D194" i="3"/>
  <c r="G193" i="3"/>
  <c r="D193" i="3"/>
  <c r="G192" i="3"/>
  <c r="E192" i="3" s="1"/>
  <c r="D192" i="3"/>
  <c r="G191" i="3"/>
  <c r="D191" i="3"/>
  <c r="G190" i="3"/>
  <c r="D190" i="3"/>
  <c r="G189" i="3"/>
  <c r="D189" i="3"/>
  <c r="G188" i="3"/>
  <c r="D188" i="3"/>
  <c r="G187" i="3"/>
  <c r="D187" i="3"/>
  <c r="G186" i="3"/>
  <c r="D186" i="3"/>
  <c r="G185" i="3"/>
  <c r="E185" i="3" s="1"/>
  <c r="D185" i="3"/>
  <c r="G184" i="3"/>
  <c r="D184" i="3"/>
  <c r="G183" i="3"/>
  <c r="D183" i="3"/>
  <c r="G182" i="3"/>
  <c r="D182" i="3"/>
  <c r="E182" i="3" s="1"/>
  <c r="G181" i="3"/>
  <c r="D181" i="3"/>
  <c r="G180" i="3"/>
  <c r="D180" i="3"/>
  <c r="G179" i="3"/>
  <c r="D179" i="3"/>
  <c r="G178" i="3"/>
  <c r="D178" i="3"/>
  <c r="E178" i="3" s="1"/>
  <c r="G177" i="3"/>
  <c r="D177" i="3"/>
  <c r="G176" i="3"/>
  <c r="D176" i="3"/>
  <c r="G175" i="3"/>
  <c r="D175" i="3"/>
  <c r="G174" i="3"/>
  <c r="D174" i="3"/>
  <c r="G173" i="3"/>
  <c r="D173" i="3"/>
  <c r="G172" i="3"/>
  <c r="D172" i="3"/>
  <c r="G171" i="3"/>
  <c r="D171" i="3"/>
  <c r="G170" i="3"/>
  <c r="D170" i="3"/>
  <c r="E170" i="3" s="1"/>
  <c r="G169" i="3"/>
  <c r="D169" i="3"/>
  <c r="G168" i="3"/>
  <c r="D168" i="3"/>
  <c r="G167" i="3"/>
  <c r="D167" i="3"/>
  <c r="G166" i="3"/>
  <c r="D166" i="3"/>
  <c r="E166" i="3" s="1"/>
  <c r="G165" i="3"/>
  <c r="D165" i="3"/>
  <c r="G164" i="3"/>
  <c r="D164" i="3"/>
  <c r="G163" i="3"/>
  <c r="D163" i="3"/>
  <c r="G162" i="3"/>
  <c r="D162" i="3"/>
  <c r="E162" i="3" s="1"/>
  <c r="G161" i="3"/>
  <c r="D161" i="3"/>
  <c r="G160" i="3"/>
  <c r="D160" i="3"/>
  <c r="G159" i="3"/>
  <c r="D159" i="3"/>
  <c r="G158" i="3"/>
  <c r="D158" i="3"/>
  <c r="G157" i="3"/>
  <c r="D157" i="3"/>
  <c r="G156" i="3"/>
  <c r="D156" i="3"/>
  <c r="G155" i="3"/>
  <c r="D155" i="3"/>
  <c r="G154" i="3"/>
  <c r="D154" i="3"/>
  <c r="E154" i="3" s="1"/>
  <c r="G153" i="3"/>
  <c r="D153" i="3"/>
  <c r="G152" i="3"/>
  <c r="D152" i="3"/>
  <c r="G151" i="3"/>
  <c r="D151" i="3"/>
  <c r="G150" i="3"/>
  <c r="D150" i="3"/>
  <c r="G149" i="3"/>
  <c r="D149" i="3"/>
  <c r="E149" i="3" s="1"/>
  <c r="F149" i="3" s="1"/>
  <c r="G148" i="3"/>
  <c r="D148" i="3"/>
  <c r="G147" i="3"/>
  <c r="D147" i="3"/>
  <c r="E147" i="3" s="1"/>
  <c r="F147" i="3" s="1"/>
  <c r="G146" i="3"/>
  <c r="D146" i="3"/>
  <c r="E146" i="3" s="1"/>
  <c r="G145" i="3"/>
  <c r="D145" i="3"/>
  <c r="E145" i="3" s="1"/>
  <c r="F145" i="3" s="1"/>
  <c r="G144" i="3"/>
  <c r="D144" i="3"/>
  <c r="G143" i="3"/>
  <c r="D143" i="3"/>
  <c r="G142" i="3"/>
  <c r="D142" i="3"/>
  <c r="E142" i="3" s="1"/>
  <c r="G141" i="3"/>
  <c r="D141" i="3"/>
  <c r="G140" i="3"/>
  <c r="D140" i="3"/>
  <c r="G139" i="3"/>
  <c r="D139" i="3"/>
  <c r="G138" i="3"/>
  <c r="D138" i="3"/>
  <c r="E138" i="3" s="1"/>
  <c r="G137" i="3"/>
  <c r="D137" i="3"/>
  <c r="G136" i="3"/>
  <c r="D136" i="3"/>
  <c r="G135" i="3"/>
  <c r="D135" i="3"/>
  <c r="E135" i="3" s="1"/>
  <c r="G134" i="3"/>
  <c r="D134" i="3"/>
  <c r="G133" i="3"/>
  <c r="E133" i="3"/>
  <c r="F133" i="3" s="1"/>
  <c r="D133" i="3"/>
  <c r="G132" i="3"/>
  <c r="D132" i="3"/>
  <c r="G131" i="3"/>
  <c r="D131" i="3"/>
  <c r="G130" i="3"/>
  <c r="D130" i="3"/>
  <c r="G129" i="3"/>
  <c r="D129" i="3"/>
  <c r="G128" i="3"/>
  <c r="E128" i="3" s="1"/>
  <c r="F128" i="3" s="1"/>
  <c r="D128" i="3"/>
  <c r="G127" i="3"/>
  <c r="D127" i="3"/>
  <c r="G126" i="3"/>
  <c r="D126" i="3"/>
  <c r="G125" i="3"/>
  <c r="D125" i="3"/>
  <c r="G124" i="3"/>
  <c r="E124" i="3" s="1"/>
  <c r="F124" i="3" s="1"/>
  <c r="D124" i="3"/>
  <c r="G123" i="3"/>
  <c r="D123" i="3"/>
  <c r="G122" i="3"/>
  <c r="D122" i="3"/>
  <c r="G121" i="3"/>
  <c r="D121" i="3"/>
  <c r="E121" i="3" s="1"/>
  <c r="F121" i="3" s="1"/>
  <c r="G120" i="3"/>
  <c r="D120" i="3"/>
  <c r="G119" i="3"/>
  <c r="D119" i="3"/>
  <c r="E119" i="3" s="1"/>
  <c r="G118" i="3"/>
  <c r="D118" i="3"/>
  <c r="G117" i="3"/>
  <c r="E117" i="3"/>
  <c r="F117" i="3" s="1"/>
  <c r="D117" i="3"/>
  <c r="G116" i="3"/>
  <c r="D116" i="3"/>
  <c r="G115" i="3"/>
  <c r="D115" i="3"/>
  <c r="G114" i="3"/>
  <c r="D114" i="3"/>
  <c r="G113" i="3"/>
  <c r="D113" i="3"/>
  <c r="G112" i="3"/>
  <c r="D112" i="3"/>
  <c r="G111" i="3"/>
  <c r="D111" i="3"/>
  <c r="G110" i="3"/>
  <c r="D110" i="3"/>
  <c r="G109" i="3"/>
  <c r="D109" i="3"/>
  <c r="G108" i="3"/>
  <c r="D108" i="3"/>
  <c r="G107" i="3"/>
  <c r="D107" i="3"/>
  <c r="G106" i="3"/>
  <c r="D106" i="3"/>
  <c r="G105" i="3"/>
  <c r="D105" i="3"/>
  <c r="G104" i="3"/>
  <c r="D104" i="3"/>
  <c r="G103" i="3"/>
  <c r="D103" i="3"/>
  <c r="G102" i="3"/>
  <c r="D102" i="3"/>
  <c r="G101" i="3"/>
  <c r="D101" i="3"/>
  <c r="G100" i="3"/>
  <c r="D100" i="3"/>
  <c r="G99" i="3"/>
  <c r="D99" i="3"/>
  <c r="G98" i="3"/>
  <c r="D98" i="3"/>
  <c r="G97" i="3"/>
  <c r="D97" i="3"/>
  <c r="G96" i="3"/>
  <c r="D96" i="3"/>
  <c r="G95" i="3"/>
  <c r="D95" i="3"/>
  <c r="G94" i="3"/>
  <c r="D94" i="3"/>
  <c r="G93" i="3"/>
  <c r="D93" i="3"/>
  <c r="G92" i="3"/>
  <c r="D92" i="3"/>
  <c r="G91" i="3"/>
  <c r="D91" i="3"/>
  <c r="G90" i="3"/>
  <c r="D90" i="3"/>
  <c r="G89" i="3"/>
  <c r="D89" i="3"/>
  <c r="G88" i="3"/>
  <c r="D88" i="3"/>
  <c r="G87" i="3"/>
  <c r="D87" i="3"/>
  <c r="G86" i="3"/>
  <c r="D86" i="3"/>
  <c r="G85" i="3"/>
  <c r="D85" i="3"/>
  <c r="G84" i="3"/>
  <c r="D84" i="3"/>
  <c r="G83" i="3"/>
  <c r="D83" i="3"/>
  <c r="G82" i="3"/>
  <c r="D82" i="3"/>
  <c r="G81" i="3"/>
  <c r="D81" i="3"/>
  <c r="G80" i="3"/>
  <c r="D80" i="3"/>
  <c r="G79" i="3"/>
  <c r="D79" i="3"/>
  <c r="G78" i="3"/>
  <c r="D78" i="3"/>
  <c r="G77" i="3"/>
  <c r="D77" i="3"/>
  <c r="G76" i="3"/>
  <c r="D76" i="3"/>
  <c r="G75" i="3"/>
  <c r="D75" i="3"/>
  <c r="G74" i="3"/>
  <c r="D74" i="3"/>
  <c r="G73" i="3"/>
  <c r="D73" i="3"/>
  <c r="G72" i="3"/>
  <c r="D72" i="3"/>
  <c r="G71" i="3"/>
  <c r="D71" i="3"/>
  <c r="G70" i="3"/>
  <c r="D70" i="3"/>
  <c r="G69" i="3"/>
  <c r="D69" i="3"/>
  <c r="G68" i="3"/>
  <c r="D68" i="3"/>
  <c r="G67" i="3"/>
  <c r="D67" i="3"/>
  <c r="G66" i="3"/>
  <c r="D66" i="3"/>
  <c r="G65" i="3"/>
  <c r="D65" i="3"/>
  <c r="G64" i="3"/>
  <c r="D64" i="3"/>
  <c r="G63" i="3"/>
  <c r="D63" i="3"/>
  <c r="G62" i="3"/>
  <c r="D62" i="3"/>
  <c r="G61" i="3"/>
  <c r="D61" i="3"/>
  <c r="G60" i="3"/>
  <c r="D60" i="3"/>
  <c r="G59" i="3"/>
  <c r="D59" i="3"/>
  <c r="G58" i="3"/>
  <c r="D58" i="3"/>
  <c r="G57" i="3"/>
  <c r="D57" i="3"/>
  <c r="G56" i="3"/>
  <c r="D56" i="3"/>
  <c r="G55" i="3"/>
  <c r="D55" i="3"/>
  <c r="E55" i="3" s="1"/>
  <c r="F55" i="3" s="1"/>
  <c r="G54" i="3"/>
  <c r="D54" i="3"/>
  <c r="E54" i="3" s="1"/>
  <c r="G53" i="3"/>
  <c r="D53" i="3"/>
  <c r="G52" i="3"/>
  <c r="D52" i="3"/>
  <c r="E52" i="3" s="1"/>
  <c r="G51" i="3"/>
  <c r="D51" i="3"/>
  <c r="G50" i="3"/>
  <c r="D50" i="3"/>
  <c r="E50" i="3" s="1"/>
  <c r="G49" i="3"/>
  <c r="D49" i="3"/>
  <c r="G48" i="3"/>
  <c r="D48" i="3"/>
  <c r="E48" i="3" s="1"/>
  <c r="G47" i="3"/>
  <c r="D47" i="3"/>
  <c r="G46" i="3"/>
  <c r="D46" i="3"/>
  <c r="G45" i="3"/>
  <c r="D45" i="3"/>
  <c r="G44" i="3"/>
  <c r="D44" i="3"/>
  <c r="G43" i="3"/>
  <c r="D43" i="3"/>
  <c r="G42" i="3"/>
  <c r="D42" i="3"/>
  <c r="E42" i="3" s="1"/>
  <c r="G41" i="3"/>
  <c r="D41" i="3"/>
  <c r="G40" i="3"/>
  <c r="D40" i="3"/>
  <c r="E40" i="3" s="1"/>
  <c r="G39" i="3"/>
  <c r="D39" i="3"/>
  <c r="G38" i="3"/>
  <c r="D38" i="3"/>
  <c r="E38" i="3" s="1"/>
  <c r="G37" i="3"/>
  <c r="D37" i="3"/>
  <c r="G36" i="3"/>
  <c r="D36" i="3"/>
  <c r="E36" i="3" s="1"/>
  <c r="G35" i="3"/>
  <c r="D35" i="3"/>
  <c r="G34" i="3"/>
  <c r="D34" i="3"/>
  <c r="E34" i="3" s="1"/>
  <c r="G33" i="3"/>
  <c r="D33" i="3"/>
  <c r="G32" i="3"/>
  <c r="D32" i="3"/>
  <c r="E32" i="3" s="1"/>
  <c r="G31" i="3"/>
  <c r="D31" i="3"/>
  <c r="G30" i="3"/>
  <c r="D30" i="3"/>
  <c r="G29" i="3"/>
  <c r="D29" i="3"/>
  <c r="G28" i="3"/>
  <c r="D28" i="3"/>
  <c r="G27" i="3"/>
  <c r="D27" i="3"/>
  <c r="G26" i="3"/>
  <c r="D26" i="3"/>
  <c r="E26" i="3" s="1"/>
  <c r="G25" i="3"/>
  <c r="D25" i="3"/>
  <c r="G24" i="3"/>
  <c r="D24" i="3"/>
  <c r="E24" i="3" s="1"/>
  <c r="G23" i="3"/>
  <c r="D23" i="3"/>
  <c r="G22" i="3"/>
  <c r="D22" i="3"/>
  <c r="G21" i="3"/>
  <c r="D21" i="3"/>
  <c r="G20" i="3"/>
  <c r="D20" i="3"/>
  <c r="G19" i="3"/>
  <c r="D19" i="3"/>
  <c r="E19" i="3" s="1"/>
  <c r="G18" i="3"/>
  <c r="D18" i="3"/>
  <c r="G17" i="3"/>
  <c r="D17" i="3"/>
  <c r="E17" i="3" s="1"/>
  <c r="G16" i="3"/>
  <c r="D16" i="3"/>
  <c r="G15" i="3"/>
  <c r="D15" i="3"/>
  <c r="E15" i="3" s="1"/>
  <c r="F15" i="3" s="1"/>
  <c r="G14" i="3"/>
  <c r="D14" i="3"/>
  <c r="G13" i="3"/>
  <c r="D13" i="3"/>
  <c r="E13" i="3" s="1"/>
  <c r="G12" i="3"/>
  <c r="D12" i="3"/>
  <c r="G11" i="3"/>
  <c r="D11" i="3"/>
  <c r="E11" i="3" s="1"/>
  <c r="G10" i="3"/>
  <c r="D10" i="3"/>
  <c r="E56" i="3" l="1"/>
  <c r="E58" i="3"/>
  <c r="E64" i="3"/>
  <c r="E66" i="3"/>
  <c r="F66" i="3" s="1"/>
  <c r="H66" i="3" s="1"/>
  <c r="E68" i="3"/>
  <c r="E70" i="3"/>
  <c r="E74" i="3"/>
  <c r="E78" i="3"/>
  <c r="F78" i="3" s="1"/>
  <c r="E80" i="3"/>
  <c r="E82" i="3"/>
  <c r="E84" i="3"/>
  <c r="F84" i="3" s="1"/>
  <c r="E86" i="3"/>
  <c r="F86" i="3" s="1"/>
  <c r="H86" i="3" s="1"/>
  <c r="E90" i="3"/>
  <c r="E94" i="3"/>
  <c r="F94" i="3" s="1"/>
  <c r="E96" i="3"/>
  <c r="E98" i="3"/>
  <c r="F98" i="3" s="1"/>
  <c r="H98" i="3" s="1"/>
  <c r="E100" i="3"/>
  <c r="F100" i="3" s="1"/>
  <c r="E102" i="3"/>
  <c r="E106" i="3"/>
  <c r="E110" i="3"/>
  <c r="F110" i="3" s="1"/>
  <c r="E112" i="3"/>
  <c r="E114" i="3"/>
  <c r="E123" i="3"/>
  <c r="F123" i="3" s="1"/>
  <c r="E125" i="3"/>
  <c r="F125" i="3" s="1"/>
  <c r="E129" i="3"/>
  <c r="F129" i="3" s="1"/>
  <c r="E131" i="3"/>
  <c r="F131" i="3" s="1"/>
  <c r="E140" i="3"/>
  <c r="F140" i="3" s="1"/>
  <c r="E144" i="3"/>
  <c r="F144" i="3" s="1"/>
  <c r="E160" i="3"/>
  <c r="E176" i="3"/>
  <c r="E186" i="3"/>
  <c r="E234" i="3"/>
  <c r="F234" i="3" s="1"/>
  <c r="H234" i="3" s="1"/>
  <c r="E238" i="3"/>
  <c r="E250" i="3"/>
  <c r="F250" i="3" s="1"/>
  <c r="E252" i="3"/>
  <c r="E263" i="3"/>
  <c r="F263" i="3" s="1"/>
  <c r="E23" i="3"/>
  <c r="F23" i="3" s="1"/>
  <c r="E39" i="3"/>
  <c r="F39" i="3" s="1"/>
  <c r="E43" i="3"/>
  <c r="F43" i="3" s="1"/>
  <c r="E57" i="3"/>
  <c r="E59" i="3"/>
  <c r="F59" i="3" s="1"/>
  <c r="E61" i="3"/>
  <c r="F61" i="3" s="1"/>
  <c r="H61" i="3" s="1"/>
  <c r="E63" i="3"/>
  <c r="F63" i="3" s="1"/>
  <c r="E65" i="3"/>
  <c r="E67" i="3"/>
  <c r="F67" i="3" s="1"/>
  <c r="E81" i="3"/>
  <c r="F81" i="3" s="1"/>
  <c r="E83" i="3"/>
  <c r="F83" i="3" s="1"/>
  <c r="E97" i="3"/>
  <c r="F97" i="3" s="1"/>
  <c r="E99" i="3"/>
  <c r="F99" i="3" s="1"/>
  <c r="E113" i="3"/>
  <c r="F113" i="3" s="1"/>
  <c r="E187" i="3"/>
  <c r="E191" i="3"/>
  <c r="F191" i="3" s="1"/>
  <c r="H191" i="3" s="1"/>
  <c r="E205" i="3"/>
  <c r="F205" i="3" s="1"/>
  <c r="E221" i="3"/>
  <c r="F221" i="3" s="1"/>
  <c r="E241" i="3"/>
  <c r="F241" i="3" s="1"/>
  <c r="E282" i="3"/>
  <c r="F282" i="3" s="1"/>
  <c r="E286" i="3"/>
  <c r="E358" i="3"/>
  <c r="F358" i="3" s="1"/>
  <c r="E551" i="3"/>
  <c r="E558" i="3"/>
  <c r="E562" i="3"/>
  <c r="E564" i="3"/>
  <c r="E566" i="3"/>
  <c r="E580" i="3"/>
  <c r="E582" i="3"/>
  <c r="E596" i="3"/>
  <c r="E598" i="3"/>
  <c r="E612" i="3"/>
  <c r="F612" i="3" s="1"/>
  <c r="H612" i="3" s="1"/>
  <c r="E620" i="3"/>
  <c r="E115" i="3"/>
  <c r="F115" i="3" s="1"/>
  <c r="E122" i="3"/>
  <c r="E126" i="3"/>
  <c r="F126" i="3" s="1"/>
  <c r="H126" i="3" s="1"/>
  <c r="E130" i="3"/>
  <c r="E137" i="3"/>
  <c r="F137" i="3" s="1"/>
  <c r="E151" i="3"/>
  <c r="E155" i="3"/>
  <c r="F155" i="3" s="1"/>
  <c r="E157" i="3"/>
  <c r="E159" i="3"/>
  <c r="E161" i="3"/>
  <c r="F161" i="3" s="1"/>
  <c r="E163" i="3"/>
  <c r="F163" i="3" s="1"/>
  <c r="H163" i="3" s="1"/>
  <c r="E167" i="3"/>
  <c r="E171" i="3"/>
  <c r="E173" i="3"/>
  <c r="E175" i="3"/>
  <c r="E177" i="3"/>
  <c r="E179" i="3"/>
  <c r="E181" i="3"/>
  <c r="E190" i="3"/>
  <c r="E194" i="3"/>
  <c r="E210" i="3"/>
  <c r="E218" i="3"/>
  <c r="E222" i="3"/>
  <c r="F222" i="3" s="1"/>
  <c r="H222" i="3" s="1"/>
  <c r="E237" i="3"/>
  <c r="F237" i="3" s="1"/>
  <c r="E243" i="3"/>
  <c r="E245" i="3"/>
  <c r="F245" i="3" s="1"/>
  <c r="E247" i="3"/>
  <c r="F247" i="3" s="1"/>
  <c r="H247" i="3" s="1"/>
  <c r="E249" i="3"/>
  <c r="F249" i="3" s="1"/>
  <c r="E260" i="3"/>
  <c r="E270" i="3"/>
  <c r="F270" i="3" s="1"/>
  <c r="E283" i="3"/>
  <c r="F283" i="3" s="1"/>
  <c r="H283" i="3" s="1"/>
  <c r="E285" i="3"/>
  <c r="F285" i="3" s="1"/>
  <c r="E291" i="3"/>
  <c r="F291" i="3" s="1"/>
  <c r="E293" i="3"/>
  <c r="F293" i="3" s="1"/>
  <c r="E298" i="3"/>
  <c r="F298" i="3" s="1"/>
  <c r="H298" i="3" s="1"/>
  <c r="E310" i="3"/>
  <c r="F310" i="3" s="1"/>
  <c r="E316" i="3"/>
  <c r="E318" i="3"/>
  <c r="F318" i="3" s="1"/>
  <c r="E320" i="3"/>
  <c r="F320" i="3" s="1"/>
  <c r="H320" i="3" s="1"/>
  <c r="E322" i="3"/>
  <c r="F322" i="3" s="1"/>
  <c r="E355" i="3"/>
  <c r="E357" i="3"/>
  <c r="E359" i="3"/>
  <c r="F359" i="3" s="1"/>
  <c r="H359" i="3" s="1"/>
  <c r="E361" i="3"/>
  <c r="E374" i="3"/>
  <c r="F374" i="3" s="1"/>
  <c r="E380" i="3"/>
  <c r="E382" i="3"/>
  <c r="F382" i="3" s="1"/>
  <c r="E384" i="3"/>
  <c r="E386" i="3"/>
  <c r="F386" i="3" s="1"/>
  <c r="E388" i="3"/>
  <c r="E438" i="3"/>
  <c r="F438" i="3" s="1"/>
  <c r="E495" i="3"/>
  <c r="E507" i="3"/>
  <c r="E509" i="3"/>
  <c r="F509" i="3" s="1"/>
  <c r="E529" i="3"/>
  <c r="F529" i="3" s="1"/>
  <c r="E531" i="3"/>
  <c r="E533" i="3"/>
  <c r="F533" i="3" s="1"/>
  <c r="E615" i="3"/>
  <c r="F615" i="3" s="1"/>
  <c r="E617" i="3"/>
  <c r="E639" i="3"/>
  <c r="E640" i="3"/>
  <c r="E648" i="3"/>
  <c r="E276" i="3"/>
  <c r="F276" i="3" s="1"/>
  <c r="E299" i="3"/>
  <c r="F299" i="3" s="1"/>
  <c r="E307" i="3"/>
  <c r="E309" i="3"/>
  <c r="E311" i="3"/>
  <c r="E313" i="3"/>
  <c r="E332" i="3"/>
  <c r="E334" i="3"/>
  <c r="F334" i="3" s="1"/>
  <c r="E336" i="3"/>
  <c r="E338" i="3"/>
  <c r="F338" i="3" s="1"/>
  <c r="E371" i="3"/>
  <c r="E373" i="3"/>
  <c r="E375" i="3"/>
  <c r="F375" i="3" s="1"/>
  <c r="H375" i="3" s="1"/>
  <c r="E377" i="3"/>
  <c r="E400" i="3"/>
  <c r="E402" i="3"/>
  <c r="F402" i="3" s="1"/>
  <c r="E404" i="3"/>
  <c r="F404" i="3" s="1"/>
  <c r="H404" i="3" s="1"/>
  <c r="E406" i="3"/>
  <c r="F406" i="3" s="1"/>
  <c r="E414" i="3"/>
  <c r="E418" i="3"/>
  <c r="E427" i="3"/>
  <c r="F427" i="3" s="1"/>
  <c r="H427" i="3" s="1"/>
  <c r="E431" i="3"/>
  <c r="E442" i="3"/>
  <c r="E444" i="3"/>
  <c r="F444" i="3" s="1"/>
  <c r="H444" i="3" s="1"/>
  <c r="E446" i="3"/>
  <c r="E450" i="3"/>
  <c r="E459" i="3"/>
  <c r="F459" i="3" s="1"/>
  <c r="E474" i="3"/>
  <c r="E476" i="3"/>
  <c r="F476" i="3" s="1"/>
  <c r="E479" i="3"/>
  <c r="E481" i="3"/>
  <c r="E490" i="3"/>
  <c r="F490" i="3" s="1"/>
  <c r="E515" i="3"/>
  <c r="F515" i="3" s="1"/>
  <c r="H515" i="3" s="1"/>
  <c r="E517" i="3"/>
  <c r="F517" i="3" s="1"/>
  <c r="E569" i="3"/>
  <c r="E585" i="3"/>
  <c r="E601" i="3"/>
  <c r="F601" i="3" s="1"/>
  <c r="H601" i="3" s="1"/>
  <c r="E623" i="3"/>
  <c r="E634" i="3"/>
  <c r="E647" i="3"/>
  <c r="F647" i="3" s="1"/>
  <c r="E649" i="3"/>
  <c r="F649" i="3" s="1"/>
  <c r="H649" i="3" s="1"/>
  <c r="E10" i="3"/>
  <c r="E25" i="3"/>
  <c r="E27" i="3"/>
  <c r="F27" i="3" s="1"/>
  <c r="E29" i="3"/>
  <c r="F29" i="3" s="1"/>
  <c r="H29" i="3" s="1"/>
  <c r="E31" i="3"/>
  <c r="F31" i="3" s="1"/>
  <c r="E33" i="3"/>
  <c r="F33" i="3" s="1"/>
  <c r="H33" i="3" s="1"/>
  <c r="E35" i="3"/>
  <c r="F35" i="3" s="1"/>
  <c r="E16" i="3"/>
  <c r="F16" i="3" s="1"/>
  <c r="E18" i="3"/>
  <c r="E20" i="3"/>
  <c r="E22" i="3"/>
  <c r="E45" i="3"/>
  <c r="F45" i="3" s="1"/>
  <c r="H45" i="3" s="1"/>
  <c r="E47" i="3"/>
  <c r="F47" i="3" s="1"/>
  <c r="E49" i="3"/>
  <c r="E51" i="3"/>
  <c r="F51" i="3" s="1"/>
  <c r="F181" i="3"/>
  <c r="H181" i="3" s="1"/>
  <c r="F197" i="3"/>
  <c r="H197" i="3" s="1"/>
  <c r="F159" i="3"/>
  <c r="H159" i="3" s="1"/>
  <c r="F173" i="3"/>
  <c r="H173" i="3" s="1"/>
  <c r="F177" i="3"/>
  <c r="H177" i="3" s="1"/>
  <c r="F185" i="3"/>
  <c r="H185" i="3" s="1"/>
  <c r="E152" i="3"/>
  <c r="E165" i="3"/>
  <c r="E168" i="3"/>
  <c r="E189" i="3"/>
  <c r="H205" i="3"/>
  <c r="F171" i="3"/>
  <c r="H171" i="3" s="1"/>
  <c r="F259" i="3"/>
  <c r="H259" i="3" s="1"/>
  <c r="F135" i="3"/>
  <c r="H135" i="3" s="1"/>
  <c r="F157" i="3"/>
  <c r="H157" i="3" s="1"/>
  <c r="H161" i="3"/>
  <c r="E164" i="3"/>
  <c r="E188" i="3"/>
  <c r="F209" i="3"/>
  <c r="H209" i="3" s="1"/>
  <c r="E41" i="3"/>
  <c r="F41" i="3" s="1"/>
  <c r="H41" i="3" s="1"/>
  <c r="F119" i="3"/>
  <c r="H119" i="3"/>
  <c r="E139" i="3"/>
  <c r="F139" i="3" s="1"/>
  <c r="E141" i="3"/>
  <c r="F141" i="3" s="1"/>
  <c r="F151" i="3"/>
  <c r="H151" i="3"/>
  <c r="E153" i="3"/>
  <c r="E156" i="3"/>
  <c r="F156" i="3" s="1"/>
  <c r="E158" i="3"/>
  <c r="F167" i="3"/>
  <c r="H167" i="3"/>
  <c r="E169" i="3"/>
  <c r="E172" i="3"/>
  <c r="E174" i="3"/>
  <c r="E193" i="3"/>
  <c r="E195" i="3"/>
  <c r="F201" i="3"/>
  <c r="H201" i="3" s="1"/>
  <c r="E266" i="3"/>
  <c r="F266" i="3" s="1"/>
  <c r="E204" i="3"/>
  <c r="E88" i="3"/>
  <c r="E92" i="3"/>
  <c r="E104" i="3"/>
  <c r="E108" i="3"/>
  <c r="E116" i="3"/>
  <c r="F116" i="3" s="1"/>
  <c r="E120" i="3"/>
  <c r="F120" i="3" s="1"/>
  <c r="E132" i="3"/>
  <c r="F132" i="3" s="1"/>
  <c r="E136" i="3"/>
  <c r="F136" i="3" s="1"/>
  <c r="E148" i="3"/>
  <c r="F148" i="3" s="1"/>
  <c r="E184" i="3"/>
  <c r="E200" i="3"/>
  <c r="E203" i="3"/>
  <c r="E219" i="3"/>
  <c r="F219" i="3" s="1"/>
  <c r="H219" i="3" s="1"/>
  <c r="E224" i="3"/>
  <c r="E226" i="3"/>
  <c r="E235" i="3"/>
  <c r="F235" i="3" s="1"/>
  <c r="H235" i="3" s="1"/>
  <c r="E240" i="3"/>
  <c r="E242" i="3"/>
  <c r="E254" i="3"/>
  <c r="E256" i="3"/>
  <c r="E258" i="3"/>
  <c r="F258" i="3" s="1"/>
  <c r="H258" i="3" s="1"/>
  <c r="E295" i="3"/>
  <c r="E301" i="3"/>
  <c r="E308" i="3"/>
  <c r="F308" i="3" s="1"/>
  <c r="H308" i="3" s="1"/>
  <c r="E315" i="3"/>
  <c r="E317" i="3"/>
  <c r="E324" i="3"/>
  <c r="E331" i="3"/>
  <c r="F331" i="3" s="1"/>
  <c r="H331" i="3" s="1"/>
  <c r="E333" i="3"/>
  <c r="E340" i="3"/>
  <c r="E347" i="3"/>
  <c r="E349" i="3"/>
  <c r="F349" i="3" s="1"/>
  <c r="H349" i="3" s="1"/>
  <c r="E356" i="3"/>
  <c r="F356" i="3" s="1"/>
  <c r="H356" i="3" s="1"/>
  <c r="E363" i="3"/>
  <c r="E365" i="3"/>
  <c r="E372" i="3"/>
  <c r="F372" i="3" s="1"/>
  <c r="H372" i="3" s="1"/>
  <c r="E379" i="3"/>
  <c r="E381" i="3"/>
  <c r="E390" i="3"/>
  <c r="F390" i="3" s="1"/>
  <c r="E412" i="3"/>
  <c r="F412" i="3" s="1"/>
  <c r="H412" i="3" s="1"/>
  <c r="E435" i="3"/>
  <c r="F435" i="3" s="1"/>
  <c r="E461" i="3"/>
  <c r="E501" i="3"/>
  <c r="F501" i="3" s="1"/>
  <c r="E555" i="3"/>
  <c r="F555" i="3" s="1"/>
  <c r="E220" i="3"/>
  <c r="E236" i="3"/>
  <c r="F551" i="3"/>
  <c r="H551" i="3" s="1"/>
  <c r="H553" i="3"/>
  <c r="F553" i="3"/>
  <c r="F577" i="3"/>
  <c r="H577" i="3" s="1"/>
  <c r="F593" i="3"/>
  <c r="H593" i="3" s="1"/>
  <c r="F609" i="3"/>
  <c r="H609" i="3" s="1"/>
  <c r="E72" i="3"/>
  <c r="E76" i="3"/>
  <c r="E12" i="3"/>
  <c r="F12" i="3" s="1"/>
  <c r="H12" i="3" s="1"/>
  <c r="E14" i="3"/>
  <c r="F14" i="3" s="1"/>
  <c r="H14" i="3" s="1"/>
  <c r="E21" i="3"/>
  <c r="E28" i="3"/>
  <c r="F28" i="3" s="1"/>
  <c r="H28" i="3" s="1"/>
  <c r="E30" i="3"/>
  <c r="F30" i="3" s="1"/>
  <c r="H30" i="3" s="1"/>
  <c r="E37" i="3"/>
  <c r="F37" i="3" s="1"/>
  <c r="H37" i="3" s="1"/>
  <c r="E44" i="3"/>
  <c r="F44" i="3" s="1"/>
  <c r="H44" i="3" s="1"/>
  <c r="E46" i="3"/>
  <c r="F46" i="3" s="1"/>
  <c r="H46" i="3" s="1"/>
  <c r="E53" i="3"/>
  <c r="F53" i="3" s="1"/>
  <c r="H53" i="3" s="1"/>
  <c r="E60" i="3"/>
  <c r="F60" i="3" s="1"/>
  <c r="H60" i="3" s="1"/>
  <c r="E62" i="3"/>
  <c r="F62" i="3" s="1"/>
  <c r="E69" i="3"/>
  <c r="E71" i="3"/>
  <c r="F71" i="3" s="1"/>
  <c r="H71" i="3" s="1"/>
  <c r="E73" i="3"/>
  <c r="F73" i="3" s="1"/>
  <c r="H73" i="3" s="1"/>
  <c r="E77" i="3"/>
  <c r="F77" i="3" s="1"/>
  <c r="H77" i="3" s="1"/>
  <c r="E85" i="3"/>
  <c r="E87" i="3"/>
  <c r="F87" i="3" s="1"/>
  <c r="H87" i="3" s="1"/>
  <c r="E89" i="3"/>
  <c r="E93" i="3"/>
  <c r="F93" i="3" s="1"/>
  <c r="H93" i="3" s="1"/>
  <c r="E101" i="3"/>
  <c r="E103" i="3"/>
  <c r="F103" i="3" s="1"/>
  <c r="H103" i="3" s="1"/>
  <c r="E105" i="3"/>
  <c r="E109" i="3"/>
  <c r="E118" i="3"/>
  <c r="E127" i="3"/>
  <c r="E134" i="3"/>
  <c r="F134" i="3" s="1"/>
  <c r="H134" i="3" s="1"/>
  <c r="E143" i="3"/>
  <c r="E150" i="3"/>
  <c r="E180" i="3"/>
  <c r="F180" i="3" s="1"/>
  <c r="H180" i="3" s="1"/>
  <c r="E183" i="3"/>
  <c r="E196" i="3"/>
  <c r="F196" i="3" s="1"/>
  <c r="H196" i="3" s="1"/>
  <c r="E199" i="3"/>
  <c r="E214" i="3"/>
  <c r="E223" i="3"/>
  <c r="E230" i="3"/>
  <c r="F230" i="3" s="1"/>
  <c r="H230" i="3" s="1"/>
  <c r="E239" i="3"/>
  <c r="E246" i="3"/>
  <c r="F246" i="3" s="1"/>
  <c r="H246" i="3" s="1"/>
  <c r="E251" i="3"/>
  <c r="E253" i="3"/>
  <c r="F253" i="3" s="1"/>
  <c r="H253" i="3" s="1"/>
  <c r="E255" i="3"/>
  <c r="E268" i="3"/>
  <c r="F268" i="3" s="1"/>
  <c r="E275" i="3"/>
  <c r="F275" i="3" s="1"/>
  <c r="E277" i="3"/>
  <c r="F277" i="3" s="1"/>
  <c r="E284" i="3"/>
  <c r="E287" i="3"/>
  <c r="F287" i="3" s="1"/>
  <c r="E289" i="3"/>
  <c r="F289" i="3" s="1"/>
  <c r="E297" i="3"/>
  <c r="F297" i="3" s="1"/>
  <c r="H299" i="3"/>
  <c r="E303" i="3"/>
  <c r="F303" i="3" s="1"/>
  <c r="H303" i="3" s="1"/>
  <c r="E305" i="3"/>
  <c r="E312" i="3"/>
  <c r="F312" i="3" s="1"/>
  <c r="H312" i="3" s="1"/>
  <c r="E319" i="3"/>
  <c r="E321" i="3"/>
  <c r="F321" i="3" s="1"/>
  <c r="H321" i="3" s="1"/>
  <c r="E328" i="3"/>
  <c r="E335" i="3"/>
  <c r="F335" i="3" s="1"/>
  <c r="H335" i="3" s="1"/>
  <c r="E337" i="3"/>
  <c r="E344" i="3"/>
  <c r="F344" i="3" s="1"/>
  <c r="H344" i="3" s="1"/>
  <c r="E351" i="3"/>
  <c r="E353" i="3"/>
  <c r="E360" i="3"/>
  <c r="E367" i="3"/>
  <c r="E369" i="3"/>
  <c r="E376" i="3"/>
  <c r="F376" i="3" s="1"/>
  <c r="H376" i="3" s="1"/>
  <c r="E396" i="3"/>
  <c r="E403" i="3"/>
  <c r="F403" i="3" s="1"/>
  <c r="E405" i="3"/>
  <c r="E407" i="3"/>
  <c r="F407" i="3" s="1"/>
  <c r="H407" i="3" s="1"/>
  <c r="E409" i="3"/>
  <c r="E422" i="3"/>
  <c r="F422" i="3" s="1"/>
  <c r="E454" i="3"/>
  <c r="F454" i="3" s="1"/>
  <c r="E470" i="3"/>
  <c r="F470" i="3" s="1"/>
  <c r="E510" i="3"/>
  <c r="E526" i="3"/>
  <c r="H526" i="3" s="1"/>
  <c r="F569" i="3"/>
  <c r="H569" i="3" s="1"/>
  <c r="F585" i="3"/>
  <c r="H585" i="3" s="1"/>
  <c r="E626" i="3"/>
  <c r="E642" i="3"/>
  <c r="E650" i="3"/>
  <c r="F650" i="3" s="1"/>
  <c r="H650" i="3" s="1"/>
  <c r="E423" i="3"/>
  <c r="F423" i="3" s="1"/>
  <c r="H423" i="3" s="1"/>
  <c r="E439" i="3"/>
  <c r="F439" i="3" s="1"/>
  <c r="H439" i="3" s="1"/>
  <c r="E467" i="3"/>
  <c r="F467" i="3" s="1"/>
  <c r="E487" i="3"/>
  <c r="E502" i="3"/>
  <c r="F502" i="3" s="1"/>
  <c r="H502" i="3" s="1"/>
  <c r="E511" i="3"/>
  <c r="F511" i="3" s="1"/>
  <c r="H511" i="3" s="1"/>
  <c r="E527" i="3"/>
  <c r="E540" i="3"/>
  <c r="E544" i="3"/>
  <c r="F544" i="3" s="1"/>
  <c r="E556" i="3"/>
  <c r="F556" i="3" s="1"/>
  <c r="E560" i="3"/>
  <c r="E619" i="3"/>
  <c r="F619" i="3" s="1"/>
  <c r="E621" i="3"/>
  <c r="F621" i="3" s="1"/>
  <c r="H621" i="3" s="1"/>
  <c r="E627" i="3"/>
  <c r="E628" i="3"/>
  <c r="E635" i="3"/>
  <c r="F635" i="3" s="1"/>
  <c r="E637" i="3"/>
  <c r="E643" i="3"/>
  <c r="E644" i="3"/>
  <c r="E571" i="3"/>
  <c r="F571" i="3" s="1"/>
  <c r="H571" i="3" s="1"/>
  <c r="E579" i="3"/>
  <c r="F579" i="3" s="1"/>
  <c r="H579" i="3" s="1"/>
  <c r="E587" i="3"/>
  <c r="F587" i="3" s="1"/>
  <c r="H587" i="3" s="1"/>
  <c r="E595" i="3"/>
  <c r="F595" i="3" s="1"/>
  <c r="H595" i="3" s="1"/>
  <c r="E603" i="3"/>
  <c r="F603" i="3" s="1"/>
  <c r="H603" i="3" s="1"/>
  <c r="E611" i="3"/>
  <c r="F611" i="3" s="1"/>
  <c r="H611" i="3" s="1"/>
  <c r="E629" i="3"/>
  <c r="F629" i="3" s="1"/>
  <c r="E645" i="3"/>
  <c r="F645" i="3" s="1"/>
  <c r="E383" i="3"/>
  <c r="F383" i="3" s="1"/>
  <c r="H383" i="3" s="1"/>
  <c r="E385" i="3"/>
  <c r="E392" i="3"/>
  <c r="F392" i="3" s="1"/>
  <c r="H392" i="3" s="1"/>
  <c r="E399" i="3"/>
  <c r="E401" i="3"/>
  <c r="F401" i="3" s="1"/>
  <c r="H401" i="3" s="1"/>
  <c r="E408" i="3"/>
  <c r="E413" i="3"/>
  <c r="E417" i="3"/>
  <c r="E424" i="3"/>
  <c r="F424" i="3" s="1"/>
  <c r="E429" i="3"/>
  <c r="F429" i="3" s="1"/>
  <c r="H429" i="3" s="1"/>
  <c r="E433" i="3"/>
  <c r="E440" i="3"/>
  <c r="F440" i="3" s="1"/>
  <c r="E445" i="3"/>
  <c r="F445" i="3" s="1"/>
  <c r="H445" i="3" s="1"/>
  <c r="E449" i="3"/>
  <c r="E466" i="3"/>
  <c r="F466" i="3" s="1"/>
  <c r="H466" i="3" s="1"/>
  <c r="E468" i="3"/>
  <c r="F468" i="3" s="1"/>
  <c r="E484" i="3"/>
  <c r="F484" i="3" s="1"/>
  <c r="E486" i="3"/>
  <c r="E488" i="3"/>
  <c r="F488" i="3" s="1"/>
  <c r="E503" i="3"/>
  <c r="E519" i="3"/>
  <c r="F519" i="3" s="1"/>
  <c r="H519" i="3" s="1"/>
  <c r="E535" i="3"/>
  <c r="F535" i="3" s="1"/>
  <c r="H535" i="3" s="1"/>
  <c r="E541" i="3"/>
  <c r="F541" i="3" s="1"/>
  <c r="E543" i="3"/>
  <c r="F543" i="3" s="1"/>
  <c r="H543" i="3" s="1"/>
  <c r="E547" i="3"/>
  <c r="E557" i="3"/>
  <c r="F557" i="3" s="1"/>
  <c r="E559" i="3"/>
  <c r="F559" i="3" s="1"/>
  <c r="H559" i="3" s="1"/>
  <c r="E563" i="3"/>
  <c r="E565" i="3"/>
  <c r="F565" i="3" s="1"/>
  <c r="H565" i="3" s="1"/>
  <c r="E567" i="3"/>
  <c r="F567" i="3" s="1"/>
  <c r="E573" i="3"/>
  <c r="F573" i="3" s="1"/>
  <c r="H573" i="3" s="1"/>
  <c r="E575" i="3"/>
  <c r="F575" i="3" s="1"/>
  <c r="E581" i="3"/>
  <c r="F581" i="3" s="1"/>
  <c r="H581" i="3" s="1"/>
  <c r="E583" i="3"/>
  <c r="F583" i="3" s="1"/>
  <c r="E589" i="3"/>
  <c r="F589" i="3" s="1"/>
  <c r="H589" i="3" s="1"/>
  <c r="E591" i="3"/>
  <c r="F591" i="3" s="1"/>
  <c r="E597" i="3"/>
  <c r="F597" i="3" s="1"/>
  <c r="H597" i="3" s="1"/>
  <c r="E599" i="3"/>
  <c r="F599" i="3" s="1"/>
  <c r="E605" i="3"/>
  <c r="F605" i="3" s="1"/>
  <c r="H605" i="3" s="1"/>
  <c r="E607" i="3"/>
  <c r="F607" i="3" s="1"/>
  <c r="E613" i="3"/>
  <c r="F613" i="3" s="1"/>
  <c r="H613" i="3" s="1"/>
  <c r="E616" i="3"/>
  <c r="F616" i="3" s="1"/>
  <c r="E625" i="3"/>
  <c r="F625" i="3" s="1"/>
  <c r="E632" i="3"/>
  <c r="E641" i="3"/>
  <c r="F641" i="3" s="1"/>
  <c r="F24" i="3"/>
  <c r="H24" i="3" s="1"/>
  <c r="F26" i="3"/>
  <c r="H26" i="3" s="1"/>
  <c r="F69" i="3"/>
  <c r="H69" i="3" s="1"/>
  <c r="F25" i="3"/>
  <c r="H25" i="3" s="1"/>
  <c r="F32" i="3"/>
  <c r="H32" i="3" s="1"/>
  <c r="F34" i="3"/>
  <c r="H34" i="3" s="1"/>
  <c r="F48" i="3"/>
  <c r="H48" i="3" s="1"/>
  <c r="F50" i="3"/>
  <c r="H50" i="3" s="1"/>
  <c r="F57" i="3"/>
  <c r="H57" i="3" s="1"/>
  <c r="F64" i="3"/>
  <c r="H64" i="3" s="1"/>
  <c r="F13" i="3"/>
  <c r="H13" i="3" s="1"/>
  <c r="F20" i="3"/>
  <c r="H20" i="3" s="1"/>
  <c r="F36" i="3"/>
  <c r="H36" i="3" s="1"/>
  <c r="F38" i="3"/>
  <c r="H38" i="3" s="1"/>
  <c r="F52" i="3"/>
  <c r="H52" i="3" s="1"/>
  <c r="F54" i="3"/>
  <c r="H54" i="3" s="1"/>
  <c r="F68" i="3"/>
  <c r="H68" i="3" s="1"/>
  <c r="F70" i="3"/>
  <c r="H70" i="3" s="1"/>
  <c r="F74" i="3"/>
  <c r="H74" i="3" s="1"/>
  <c r="F90" i="3"/>
  <c r="H90" i="3" s="1"/>
  <c r="F102" i="3"/>
  <c r="H102" i="3" s="1"/>
  <c r="F106" i="3"/>
  <c r="H106" i="3" s="1"/>
  <c r="F142" i="3"/>
  <c r="H142" i="3" s="1"/>
  <c r="F40" i="3"/>
  <c r="H40" i="3" s="1"/>
  <c r="F49" i="3"/>
  <c r="H49" i="3" s="1"/>
  <c r="F56" i="3"/>
  <c r="H56" i="3" s="1"/>
  <c r="F58" i="3"/>
  <c r="H58" i="3" s="1"/>
  <c r="F65" i="3"/>
  <c r="H65" i="3" s="1"/>
  <c r="F76" i="3"/>
  <c r="H76" i="3" s="1"/>
  <c r="F92" i="3"/>
  <c r="H92" i="3" s="1"/>
  <c r="F104" i="3"/>
  <c r="H104" i="3" s="1"/>
  <c r="F108" i="3"/>
  <c r="H108" i="3" s="1"/>
  <c r="F122" i="3"/>
  <c r="H122" i="3" s="1"/>
  <c r="F138" i="3"/>
  <c r="H138" i="3" s="1"/>
  <c r="F10" i="3"/>
  <c r="H10" i="3" s="1"/>
  <c r="F17" i="3"/>
  <c r="H17" i="3" s="1"/>
  <c r="F85" i="3"/>
  <c r="H85" i="3" s="1"/>
  <c r="H101" i="3"/>
  <c r="F101" i="3"/>
  <c r="F105" i="3"/>
  <c r="F109" i="3"/>
  <c r="H109" i="3" s="1"/>
  <c r="F118" i="3"/>
  <c r="H118" i="3" s="1"/>
  <c r="F150" i="3"/>
  <c r="H150" i="3" s="1"/>
  <c r="F42" i="3"/>
  <c r="H42" i="3" s="1"/>
  <c r="F18" i="3"/>
  <c r="H18" i="3"/>
  <c r="F82" i="3"/>
  <c r="H82" i="3" s="1"/>
  <c r="F114" i="3"/>
  <c r="H114" i="3"/>
  <c r="F130" i="3"/>
  <c r="H130" i="3" s="1"/>
  <c r="F146" i="3"/>
  <c r="H146" i="3" s="1"/>
  <c r="F11" i="3"/>
  <c r="H11" i="3" s="1"/>
  <c r="E75" i="3"/>
  <c r="E91" i="3"/>
  <c r="H94" i="3"/>
  <c r="E107" i="3"/>
  <c r="H115" i="3"/>
  <c r="H123" i="3"/>
  <c r="H131" i="3"/>
  <c r="H147" i="3"/>
  <c r="F152" i="3"/>
  <c r="F160" i="3"/>
  <c r="H160" i="3" s="1"/>
  <c r="F168" i="3"/>
  <c r="F172" i="3"/>
  <c r="H172" i="3" s="1"/>
  <c r="F175" i="3"/>
  <c r="H175" i="3" s="1"/>
  <c r="F188" i="3"/>
  <c r="H188" i="3" s="1"/>
  <c r="F207" i="3"/>
  <c r="H207" i="3" s="1"/>
  <c r="F215" i="3"/>
  <c r="H215" i="3" s="1"/>
  <c r="F220" i="3"/>
  <c r="F231" i="3"/>
  <c r="H231" i="3" s="1"/>
  <c r="F236" i="3"/>
  <c r="H236" i="3" s="1"/>
  <c r="F238" i="3"/>
  <c r="H238" i="3" s="1"/>
  <c r="F252" i="3"/>
  <c r="H252" i="3" s="1"/>
  <c r="F267" i="3"/>
  <c r="H267" i="3"/>
  <c r="F19" i="3"/>
  <c r="H19" i="3" s="1"/>
  <c r="H15" i="3"/>
  <c r="H23" i="3"/>
  <c r="H27" i="3"/>
  <c r="H31" i="3"/>
  <c r="H39" i="3"/>
  <c r="H43" i="3"/>
  <c r="H47" i="3"/>
  <c r="H55" i="3"/>
  <c r="H59" i="3"/>
  <c r="H63" i="3"/>
  <c r="H67" i="3"/>
  <c r="E79" i="3"/>
  <c r="H81" i="3"/>
  <c r="H83" i="3"/>
  <c r="E95" i="3"/>
  <c r="H97" i="3"/>
  <c r="H99" i="3"/>
  <c r="E111" i="3"/>
  <c r="H113" i="3"/>
  <c r="H117" i="3"/>
  <c r="H120" i="3"/>
  <c r="H128" i="3"/>
  <c r="H133" i="3"/>
  <c r="H149" i="3"/>
  <c r="F184" i="3"/>
  <c r="H184" i="3"/>
  <c r="F187" i="3"/>
  <c r="H187" i="3" s="1"/>
  <c r="F200" i="3"/>
  <c r="H200" i="3" s="1"/>
  <c r="F224" i="3"/>
  <c r="H224" i="3" s="1"/>
  <c r="F226" i="3"/>
  <c r="H226" i="3" s="1"/>
  <c r="F240" i="3"/>
  <c r="F242" i="3"/>
  <c r="H242" i="3" s="1"/>
  <c r="F254" i="3"/>
  <c r="H254" i="3" s="1"/>
  <c r="F154" i="3"/>
  <c r="H154" i="3" s="1"/>
  <c r="F158" i="3"/>
  <c r="H158" i="3" s="1"/>
  <c r="H162" i="3"/>
  <c r="F162" i="3"/>
  <c r="F166" i="3"/>
  <c r="H166" i="3" s="1"/>
  <c r="F170" i="3"/>
  <c r="H170" i="3" s="1"/>
  <c r="F183" i="3"/>
  <c r="H183" i="3" s="1"/>
  <c r="F199" i="3"/>
  <c r="H199" i="3" s="1"/>
  <c r="F212" i="3"/>
  <c r="H212" i="3" s="1"/>
  <c r="F214" i="3"/>
  <c r="H214" i="3" s="1"/>
  <c r="F223" i="3"/>
  <c r="H223" i="3" s="1"/>
  <c r="F228" i="3"/>
  <c r="H228" i="3" s="1"/>
  <c r="F239" i="3"/>
  <c r="H239" i="3" s="1"/>
  <c r="F244" i="3"/>
  <c r="H244" i="3" s="1"/>
  <c r="F251" i="3"/>
  <c r="H251" i="3" s="1"/>
  <c r="F255" i="3"/>
  <c r="H255" i="3" s="1"/>
  <c r="F80" i="3"/>
  <c r="H80" i="3" s="1"/>
  <c r="H84" i="3"/>
  <c r="F96" i="3"/>
  <c r="H96" i="3" s="1"/>
  <c r="H100" i="3"/>
  <c r="F112" i="3"/>
  <c r="H112" i="3" s="1"/>
  <c r="H116" i="3"/>
  <c r="H121" i="3"/>
  <c r="H124" i="3"/>
  <c r="H129" i="3"/>
  <c r="H132" i="3"/>
  <c r="H137" i="3"/>
  <c r="H140" i="3"/>
  <c r="H145" i="3"/>
  <c r="H148" i="3"/>
  <c r="F176" i="3"/>
  <c r="H176" i="3" s="1"/>
  <c r="F179" i="3"/>
  <c r="H179" i="3" s="1"/>
  <c r="F192" i="3"/>
  <c r="H192" i="3" s="1"/>
  <c r="F208" i="3"/>
  <c r="H208" i="3" s="1"/>
  <c r="F211" i="3"/>
  <c r="H211" i="3" s="1"/>
  <c r="F216" i="3"/>
  <c r="H216" i="3"/>
  <c r="F218" i="3"/>
  <c r="H218" i="3" s="1"/>
  <c r="F227" i="3"/>
  <c r="H227" i="3" s="1"/>
  <c r="F232" i="3"/>
  <c r="H232" i="3"/>
  <c r="F243" i="3"/>
  <c r="H243" i="3" s="1"/>
  <c r="F248" i="3"/>
  <c r="H248" i="3"/>
  <c r="F260" i="3"/>
  <c r="H260" i="3" s="1"/>
  <c r="F174" i="3"/>
  <c r="H174" i="3" s="1"/>
  <c r="F178" i="3"/>
  <c r="H178" i="3" s="1"/>
  <c r="F182" i="3"/>
  <c r="H182" i="3" s="1"/>
  <c r="F186" i="3"/>
  <c r="H186" i="3" s="1"/>
  <c r="F190" i="3"/>
  <c r="H190" i="3" s="1"/>
  <c r="F194" i="3"/>
  <c r="H194" i="3" s="1"/>
  <c r="F198" i="3"/>
  <c r="H198" i="3" s="1"/>
  <c r="F202" i="3"/>
  <c r="H202" i="3" s="1"/>
  <c r="F206" i="3"/>
  <c r="H206" i="3" s="1"/>
  <c r="F210" i="3"/>
  <c r="H210" i="3" s="1"/>
  <c r="E257" i="3"/>
  <c r="E265" i="3"/>
  <c r="H266" i="3"/>
  <c r="H271" i="3"/>
  <c r="E273" i="3"/>
  <c r="H274" i="3"/>
  <c r="H279" i="3"/>
  <c r="E281" i="3"/>
  <c r="F290" i="3"/>
  <c r="H290" i="3" s="1"/>
  <c r="H291" i="3"/>
  <c r="E296" i="3"/>
  <c r="F304" i="3"/>
  <c r="H304" i="3" s="1"/>
  <c r="F311" i="3"/>
  <c r="H311" i="3" s="1"/>
  <c r="F313" i="3"/>
  <c r="H313" i="3" s="1"/>
  <c r="F327" i="3"/>
  <c r="H327" i="3" s="1"/>
  <c r="F329" i="3"/>
  <c r="H329" i="3" s="1"/>
  <c r="F343" i="3"/>
  <c r="H343" i="3" s="1"/>
  <c r="F345" i="3"/>
  <c r="H345" i="3" s="1"/>
  <c r="F352" i="3"/>
  <c r="H352" i="3" s="1"/>
  <c r="F361" i="3"/>
  <c r="H361" i="3" s="1"/>
  <c r="F368" i="3"/>
  <c r="H368" i="3" s="1"/>
  <c r="F377" i="3"/>
  <c r="H377" i="3" s="1"/>
  <c r="F384" i="3"/>
  <c r="H384" i="3" s="1"/>
  <c r="F391" i="3"/>
  <c r="H391" i="3" s="1"/>
  <c r="F393" i="3"/>
  <c r="H393" i="3" s="1"/>
  <c r="F400" i="3"/>
  <c r="H400" i="3" s="1"/>
  <c r="F409" i="3"/>
  <c r="H409" i="3" s="1"/>
  <c r="H213" i="3"/>
  <c r="H217" i="3"/>
  <c r="H221" i="3"/>
  <c r="H225" i="3"/>
  <c r="H229" i="3"/>
  <c r="H233" i="3"/>
  <c r="H237" i="3"/>
  <c r="H241" i="3"/>
  <c r="H245" i="3"/>
  <c r="H249" i="3"/>
  <c r="E261" i="3"/>
  <c r="E264" i="3"/>
  <c r="E272" i="3"/>
  <c r="E280" i="3"/>
  <c r="H285" i="3"/>
  <c r="F286" i="3"/>
  <c r="H286" i="3" s="1"/>
  <c r="E292" i="3"/>
  <c r="F301" i="3"/>
  <c r="H301" i="3" s="1"/>
  <c r="F317" i="3"/>
  <c r="H317" i="3" s="1"/>
  <c r="F324" i="3"/>
  <c r="H324" i="3" s="1"/>
  <c r="F333" i="3"/>
  <c r="H333" i="3" s="1"/>
  <c r="F340" i="3"/>
  <c r="H340" i="3" s="1"/>
  <c r="F347" i="3"/>
  <c r="H347" i="3" s="1"/>
  <c r="F363" i="3"/>
  <c r="H363" i="3"/>
  <c r="F365" i="3"/>
  <c r="H365" i="3" s="1"/>
  <c r="F381" i="3"/>
  <c r="H381" i="3" s="1"/>
  <c r="F388" i="3"/>
  <c r="H388" i="3" s="1"/>
  <c r="F395" i="3"/>
  <c r="H395" i="3" s="1"/>
  <c r="F397" i="3"/>
  <c r="H397" i="3" s="1"/>
  <c r="F411" i="3"/>
  <c r="H411" i="3" s="1"/>
  <c r="F415" i="3"/>
  <c r="H415" i="3" s="1"/>
  <c r="F431" i="3"/>
  <c r="H431" i="3" s="1"/>
  <c r="F443" i="3"/>
  <c r="H443" i="3" s="1"/>
  <c r="F447" i="3"/>
  <c r="H447" i="3" s="1"/>
  <c r="H269" i="3"/>
  <c r="H270" i="3"/>
  <c r="H277" i="3"/>
  <c r="H278" i="3"/>
  <c r="E288" i="3"/>
  <c r="F305" i="3"/>
  <c r="F319" i="3"/>
  <c r="H319" i="3" s="1"/>
  <c r="F337" i="3"/>
  <c r="H337" i="3" s="1"/>
  <c r="F351" i="3"/>
  <c r="H351" i="3" s="1"/>
  <c r="F360" i="3"/>
  <c r="H360" i="3" s="1"/>
  <c r="F367" i="3"/>
  <c r="H367" i="3" s="1"/>
  <c r="F369" i="3"/>
  <c r="F385" i="3"/>
  <c r="F399" i="3"/>
  <c r="H399" i="3" s="1"/>
  <c r="F417" i="3"/>
  <c r="H417" i="3" s="1"/>
  <c r="F433" i="3"/>
  <c r="H433" i="3" s="1"/>
  <c r="H250" i="3"/>
  <c r="F262" i="3"/>
  <c r="H262" i="3" s="1"/>
  <c r="F284" i="3"/>
  <c r="H284" i="3" s="1"/>
  <c r="H293" i="3"/>
  <c r="F294" i="3"/>
  <c r="H294" i="3" s="1"/>
  <c r="F300" i="3"/>
  <c r="H300" i="3" s="1"/>
  <c r="F307" i="3"/>
  <c r="H307" i="3"/>
  <c r="F309" i="3"/>
  <c r="H309" i="3" s="1"/>
  <c r="F316" i="3"/>
  <c r="H316" i="3" s="1"/>
  <c r="F323" i="3"/>
  <c r="H323" i="3"/>
  <c r="F325" i="3"/>
  <c r="H325" i="3" s="1"/>
  <c r="F332" i="3"/>
  <c r="H332" i="3" s="1"/>
  <c r="F339" i="3"/>
  <c r="H339" i="3"/>
  <c r="F341" i="3"/>
  <c r="H341" i="3" s="1"/>
  <c r="F348" i="3"/>
  <c r="H348" i="3" s="1"/>
  <c r="F355" i="3"/>
  <c r="H355" i="3"/>
  <c r="F357" i="3"/>
  <c r="H357" i="3" s="1"/>
  <c r="F364" i="3"/>
  <c r="H364" i="3" s="1"/>
  <c r="F371" i="3"/>
  <c r="H371" i="3"/>
  <c r="F373" i="3"/>
  <c r="H373" i="3" s="1"/>
  <c r="F380" i="3"/>
  <c r="H380" i="3" s="1"/>
  <c r="F387" i="3"/>
  <c r="H387" i="3"/>
  <c r="F389" i="3"/>
  <c r="H389" i="3" s="1"/>
  <c r="F396" i="3"/>
  <c r="H396" i="3" s="1"/>
  <c r="F405" i="3"/>
  <c r="H405" i="3" s="1"/>
  <c r="F414" i="3"/>
  <c r="H414" i="3" s="1"/>
  <c r="F418" i="3"/>
  <c r="H418" i="3" s="1"/>
  <c r="F426" i="3"/>
  <c r="H426" i="3" s="1"/>
  <c r="F430" i="3"/>
  <c r="H430" i="3" s="1"/>
  <c r="F434" i="3"/>
  <c r="H434" i="3" s="1"/>
  <c r="F442" i="3"/>
  <c r="H442" i="3" s="1"/>
  <c r="F446" i="3"/>
  <c r="H446" i="3" s="1"/>
  <c r="F450" i="3"/>
  <c r="H450" i="3" s="1"/>
  <c r="F458" i="3"/>
  <c r="H458" i="3" s="1"/>
  <c r="F474" i="3"/>
  <c r="H474" i="3" s="1"/>
  <c r="H302" i="3"/>
  <c r="H306" i="3"/>
  <c r="H310" i="3"/>
  <c r="H314" i="3"/>
  <c r="H318" i="3"/>
  <c r="H322" i="3"/>
  <c r="H326" i="3"/>
  <c r="H330" i="3"/>
  <c r="H334" i="3"/>
  <c r="H338" i="3"/>
  <c r="H342" i="3"/>
  <c r="H346" i="3"/>
  <c r="H350" i="3"/>
  <c r="H354" i="3"/>
  <c r="H358" i="3"/>
  <c r="H362" i="3"/>
  <c r="H366" i="3"/>
  <c r="H370" i="3"/>
  <c r="H374" i="3"/>
  <c r="H378" i="3"/>
  <c r="H386" i="3"/>
  <c r="H390" i="3"/>
  <c r="H394" i="3"/>
  <c r="H398" i="3"/>
  <c r="H402" i="3"/>
  <c r="H406" i="3"/>
  <c r="H410" i="3"/>
  <c r="E420" i="3"/>
  <c r="H424" i="3"/>
  <c r="E436" i="3"/>
  <c r="H440" i="3"/>
  <c r="E452" i="3"/>
  <c r="E455" i="3"/>
  <c r="H459" i="3"/>
  <c r="E463" i="3"/>
  <c r="H467" i="3"/>
  <c r="E471" i="3"/>
  <c r="H475" i="3"/>
  <c r="F479" i="3"/>
  <c r="H479" i="3" s="1"/>
  <c r="F486" i="3"/>
  <c r="H486" i="3" s="1"/>
  <c r="F495" i="3"/>
  <c r="H495" i="3" s="1"/>
  <c r="F527" i="3"/>
  <c r="H527" i="3" s="1"/>
  <c r="H468" i="3"/>
  <c r="H469" i="3"/>
  <c r="H477" i="3"/>
  <c r="F507" i="3"/>
  <c r="H507" i="3" s="1"/>
  <c r="F523" i="3"/>
  <c r="H523" i="3"/>
  <c r="F421" i="3"/>
  <c r="H421" i="3" s="1"/>
  <c r="F437" i="3"/>
  <c r="H437" i="3" s="1"/>
  <c r="F453" i="3"/>
  <c r="H453" i="3" s="1"/>
  <c r="F460" i="3"/>
  <c r="H460" i="3" s="1"/>
  <c r="F461" i="3"/>
  <c r="H461" i="3" s="1"/>
  <c r="F487" i="3"/>
  <c r="H487" i="3" s="1"/>
  <c r="F494" i="3"/>
  <c r="H494" i="3" s="1"/>
  <c r="F503" i="3"/>
  <c r="H503" i="3" s="1"/>
  <c r="E416" i="3"/>
  <c r="H419" i="3"/>
  <c r="F425" i="3"/>
  <c r="H425" i="3" s="1"/>
  <c r="E432" i="3"/>
  <c r="H435" i="3"/>
  <c r="F441" i="3"/>
  <c r="H441" i="3" s="1"/>
  <c r="E448" i="3"/>
  <c r="H451" i="3"/>
  <c r="H454" i="3"/>
  <c r="E456" i="3"/>
  <c r="H457" i="3"/>
  <c r="H462" i="3"/>
  <c r="E464" i="3"/>
  <c r="H465" i="3"/>
  <c r="E472" i="3"/>
  <c r="H473" i="3"/>
  <c r="H478" i="3"/>
  <c r="F480" i="3"/>
  <c r="H480" i="3" s="1"/>
  <c r="F481" i="3"/>
  <c r="H481" i="3" s="1"/>
  <c r="F531" i="3"/>
  <c r="H531" i="3" s="1"/>
  <c r="E483" i="3"/>
  <c r="E491" i="3"/>
  <c r="E499" i="3"/>
  <c r="H505" i="3"/>
  <c r="F506" i="3"/>
  <c r="H506" i="3" s="1"/>
  <c r="H509" i="3"/>
  <c r="F510" i="3"/>
  <c r="H510" i="3" s="1"/>
  <c r="H513" i="3"/>
  <c r="F514" i="3"/>
  <c r="H514" i="3" s="1"/>
  <c r="H517" i="3"/>
  <c r="F518" i="3"/>
  <c r="H518" i="3"/>
  <c r="H521" i="3"/>
  <c r="F522" i="3"/>
  <c r="H522" i="3" s="1"/>
  <c r="H525" i="3"/>
  <c r="F526" i="3"/>
  <c r="F530" i="3"/>
  <c r="H530" i="3" s="1"/>
  <c r="H533" i="3"/>
  <c r="F534" i="3"/>
  <c r="H534" i="3"/>
  <c r="H537" i="3"/>
  <c r="F538" i="3"/>
  <c r="H538" i="3" s="1"/>
  <c r="H544" i="3"/>
  <c r="F560" i="3"/>
  <c r="H560" i="3" s="1"/>
  <c r="H489" i="3"/>
  <c r="H496" i="3"/>
  <c r="H497" i="3"/>
  <c r="E504" i="3"/>
  <c r="E508" i="3"/>
  <c r="E512" i="3"/>
  <c r="E516" i="3"/>
  <c r="E520" i="3"/>
  <c r="E524" i="3"/>
  <c r="E528" i="3"/>
  <c r="E532" i="3"/>
  <c r="E536" i="3"/>
  <c r="F540" i="3"/>
  <c r="H540" i="3"/>
  <c r="F546" i="3"/>
  <c r="H546" i="3" s="1"/>
  <c r="F548" i="3"/>
  <c r="H548" i="3" s="1"/>
  <c r="F558" i="3"/>
  <c r="H558" i="3" s="1"/>
  <c r="F562" i="3"/>
  <c r="H562" i="3" s="1"/>
  <c r="F564" i="3"/>
  <c r="H564" i="3" s="1"/>
  <c r="F566" i="3"/>
  <c r="H566" i="3" s="1"/>
  <c r="F572" i="3"/>
  <c r="H572" i="3"/>
  <c r="F574" i="3"/>
  <c r="H574" i="3" s="1"/>
  <c r="F580" i="3"/>
  <c r="H580" i="3" s="1"/>
  <c r="F582" i="3"/>
  <c r="H582" i="3" s="1"/>
  <c r="F588" i="3"/>
  <c r="H588" i="3" s="1"/>
  <c r="F590" i="3"/>
  <c r="H590" i="3" s="1"/>
  <c r="F596" i="3"/>
  <c r="H596" i="3"/>
  <c r="F598" i="3"/>
  <c r="H598" i="3" s="1"/>
  <c r="F604" i="3"/>
  <c r="H604" i="3" s="1"/>
  <c r="F606" i="3"/>
  <c r="H606" i="3" s="1"/>
  <c r="F542" i="3"/>
  <c r="H542" i="3" s="1"/>
  <c r="F547" i="3"/>
  <c r="H547" i="3" s="1"/>
  <c r="F563" i="3"/>
  <c r="H563" i="3" s="1"/>
  <c r="H482" i="3"/>
  <c r="H485" i="3"/>
  <c r="H490" i="3"/>
  <c r="E492" i="3"/>
  <c r="H493" i="3"/>
  <c r="H498" i="3"/>
  <c r="E500" i="3"/>
  <c r="H501" i="3"/>
  <c r="F539" i="3"/>
  <c r="H539" i="3" s="1"/>
  <c r="H550" i="3"/>
  <c r="H575" i="3"/>
  <c r="H583" i="3"/>
  <c r="H591" i="3"/>
  <c r="H607" i="3"/>
  <c r="F620" i="3"/>
  <c r="H620" i="3" s="1"/>
  <c r="F626" i="3"/>
  <c r="H626" i="3" s="1"/>
  <c r="F636" i="3"/>
  <c r="H636" i="3"/>
  <c r="F642" i="3"/>
  <c r="H642" i="3" s="1"/>
  <c r="F570" i="3"/>
  <c r="H570" i="3" s="1"/>
  <c r="F578" i="3"/>
  <c r="H578" i="3" s="1"/>
  <c r="F586" i="3"/>
  <c r="H586" i="3" s="1"/>
  <c r="F594" i="3"/>
  <c r="H594" i="3" s="1"/>
  <c r="F602" i="3"/>
  <c r="H602" i="3" s="1"/>
  <c r="F610" i="3"/>
  <c r="H610" i="3" s="1"/>
  <c r="H622" i="3"/>
  <c r="F622" i="3"/>
  <c r="F632" i="3"/>
  <c r="H632" i="3" s="1"/>
  <c r="F638" i="3"/>
  <c r="H638" i="3" s="1"/>
  <c r="F648" i="3"/>
  <c r="H648" i="3" s="1"/>
  <c r="E545" i="3"/>
  <c r="F554" i="3"/>
  <c r="H554" i="3" s="1"/>
  <c r="E561" i="3"/>
  <c r="F568" i="3"/>
  <c r="H568" i="3" s="1"/>
  <c r="F576" i="3"/>
  <c r="H576" i="3" s="1"/>
  <c r="F584" i="3"/>
  <c r="H584" i="3" s="1"/>
  <c r="F592" i="3"/>
  <c r="H592" i="3" s="1"/>
  <c r="F600" i="3"/>
  <c r="H600" i="3" s="1"/>
  <c r="F608" i="3"/>
  <c r="H608" i="3" s="1"/>
  <c r="F618" i="3"/>
  <c r="H618" i="3" s="1"/>
  <c r="F628" i="3"/>
  <c r="H628" i="3" s="1"/>
  <c r="F634" i="3"/>
  <c r="H634" i="3" s="1"/>
  <c r="H635" i="3"/>
  <c r="F637" i="3"/>
  <c r="F644" i="3"/>
  <c r="H644" i="3" s="1"/>
  <c r="E549" i="3"/>
  <c r="H552" i="3"/>
  <c r="F614" i="3"/>
  <c r="H614" i="3" s="1"/>
  <c r="H615" i="3"/>
  <c r="F617" i="3"/>
  <c r="H617" i="3" s="1"/>
  <c r="F624" i="3"/>
  <c r="H624" i="3" s="1"/>
  <c r="F630" i="3"/>
  <c r="H630" i="3" s="1"/>
  <c r="H631" i="3"/>
  <c r="F633" i="3"/>
  <c r="H633" i="3" s="1"/>
  <c r="F640" i="3"/>
  <c r="H640" i="3" s="1"/>
  <c r="H645" i="3"/>
  <c r="F646" i="3"/>
  <c r="H646" i="3" s="1"/>
  <c r="H647" i="3"/>
  <c r="H625" i="3" l="1"/>
  <c r="H541" i="3"/>
  <c r="H556" i="3"/>
  <c r="H268" i="3"/>
  <c r="H282" i="3"/>
  <c r="H263" i="3"/>
  <c r="F204" i="3"/>
  <c r="H204" i="3" s="1"/>
  <c r="H385" i="3"/>
  <c r="H637" i="3"/>
  <c r="H629" i="3"/>
  <c r="H488" i="3"/>
  <c r="H529" i="3"/>
  <c r="H476" i="3"/>
  <c r="H422" i="3"/>
  <c r="H403" i="3"/>
  <c r="F413" i="3"/>
  <c r="H413" i="3" s="1"/>
  <c r="F336" i="3"/>
  <c r="H336" i="3" s="1"/>
  <c r="H125" i="3"/>
  <c r="H110" i="3"/>
  <c r="H78" i="3"/>
  <c r="H152" i="3"/>
  <c r="H155" i="3"/>
  <c r="H555" i="3"/>
  <c r="H438" i="3"/>
  <c r="H382" i="3"/>
  <c r="H287" i="3"/>
  <c r="H276" i="3"/>
  <c r="F256" i="3"/>
  <c r="H256" i="3" s="1"/>
  <c r="H144" i="3"/>
  <c r="H369" i="3"/>
  <c r="H305" i="3"/>
  <c r="H105" i="3"/>
  <c r="H220" i="3"/>
  <c r="H240" i="3"/>
  <c r="H168" i="3"/>
  <c r="F623" i="3"/>
  <c r="H623" i="3" s="1"/>
  <c r="F639" i="3"/>
  <c r="H639" i="3" s="1"/>
  <c r="F22" i="3"/>
  <c r="H22" i="3" s="1"/>
  <c r="H16" i="3"/>
  <c r="H51" i="3"/>
  <c r="H35" i="3"/>
  <c r="H379" i="3"/>
  <c r="H616" i="3"/>
  <c r="F449" i="3"/>
  <c r="H449" i="3" s="1"/>
  <c r="F408" i="3"/>
  <c r="H408" i="3" s="1"/>
  <c r="H297" i="3"/>
  <c r="H156" i="3"/>
  <c r="H62" i="3"/>
  <c r="H599" i="3"/>
  <c r="H567" i="3"/>
  <c r="H470" i="3"/>
  <c r="F353" i="3"/>
  <c r="H353" i="3" s="1"/>
  <c r="F328" i="3"/>
  <c r="H328" i="3" s="1"/>
  <c r="F379" i="3"/>
  <c r="F315" i="3"/>
  <c r="H315" i="3" s="1"/>
  <c r="H289" i="3"/>
  <c r="F195" i="3"/>
  <c r="H195" i="3" s="1"/>
  <c r="H275" i="3"/>
  <c r="F203" i="3"/>
  <c r="H203" i="3" s="1"/>
  <c r="H141" i="3"/>
  <c r="F164" i="3"/>
  <c r="H164" i="3" s="1"/>
  <c r="H139" i="3"/>
  <c r="F21" i="3"/>
  <c r="H21" i="3" s="1"/>
  <c r="F89" i="3"/>
  <c r="H89" i="3" s="1"/>
  <c r="F88" i="3"/>
  <c r="H88" i="3" s="1"/>
  <c r="F72" i="3"/>
  <c r="H72" i="3" s="1"/>
  <c r="F127" i="3"/>
  <c r="H127" i="3"/>
  <c r="H165" i="3"/>
  <c r="F165" i="3"/>
  <c r="F143" i="3"/>
  <c r="H143" i="3"/>
  <c r="H169" i="3"/>
  <c r="F169" i="3"/>
  <c r="F189" i="3"/>
  <c r="H189" i="3" s="1"/>
  <c r="H193" i="3"/>
  <c r="F193" i="3"/>
  <c r="F153" i="3"/>
  <c r="H153" i="3" s="1"/>
  <c r="H619" i="3"/>
  <c r="H641" i="3"/>
  <c r="H557" i="3"/>
  <c r="H484" i="3"/>
  <c r="H136" i="3"/>
  <c r="F643" i="3"/>
  <c r="H643" i="3" s="1"/>
  <c r="F627" i="3"/>
  <c r="H627" i="3"/>
  <c r="F295" i="3"/>
  <c r="H295" i="3" s="1"/>
  <c r="F528" i="3"/>
  <c r="H528" i="3" s="1"/>
  <c r="F512" i="3"/>
  <c r="H512" i="3" s="1"/>
  <c r="F499" i="3"/>
  <c r="H499" i="3" s="1"/>
  <c r="F448" i="3"/>
  <c r="H448" i="3" s="1"/>
  <c r="F471" i="3"/>
  <c r="H471" i="3" s="1"/>
  <c r="F455" i="3"/>
  <c r="H455" i="3" s="1"/>
  <c r="F436" i="3"/>
  <c r="H436" i="3" s="1"/>
  <c r="F288" i="3"/>
  <c r="H288" i="3" s="1"/>
  <c r="F261" i="3"/>
  <c r="H261" i="3" s="1"/>
  <c r="F91" i="3"/>
  <c r="H91" i="3" s="1"/>
  <c r="F549" i="3"/>
  <c r="H549" i="3" s="1"/>
  <c r="F545" i="3"/>
  <c r="H545" i="3"/>
  <c r="F524" i="3"/>
  <c r="H524" i="3" s="1"/>
  <c r="F508" i="3"/>
  <c r="H508" i="3" s="1"/>
  <c r="F491" i="3"/>
  <c r="H491" i="3" s="1"/>
  <c r="F456" i="3"/>
  <c r="H456" i="3" s="1"/>
  <c r="F452" i="3"/>
  <c r="H452" i="3" s="1"/>
  <c r="F272" i="3"/>
  <c r="H272" i="3"/>
  <c r="F296" i="3"/>
  <c r="H296" i="3" s="1"/>
  <c r="F265" i="3"/>
  <c r="H265" i="3" s="1"/>
  <c r="F79" i="3"/>
  <c r="H79" i="3" s="1"/>
  <c r="F492" i="3"/>
  <c r="H492" i="3" s="1"/>
  <c r="F536" i="3"/>
  <c r="H536" i="3" s="1"/>
  <c r="F520" i="3"/>
  <c r="H520" i="3" s="1"/>
  <c r="F504" i="3"/>
  <c r="H504" i="3" s="1"/>
  <c r="F483" i="3"/>
  <c r="H483" i="3" s="1"/>
  <c r="F464" i="3"/>
  <c r="H464" i="3" s="1"/>
  <c r="F416" i="3"/>
  <c r="H416" i="3" s="1"/>
  <c r="F463" i="3"/>
  <c r="H463" i="3" s="1"/>
  <c r="F292" i="3"/>
  <c r="H292" i="3" s="1"/>
  <c r="F273" i="3"/>
  <c r="H273" i="3" s="1"/>
  <c r="F95" i="3"/>
  <c r="H95" i="3" s="1"/>
  <c r="F107" i="3"/>
  <c r="H107" i="3" s="1"/>
  <c r="F75" i="3"/>
  <c r="H75" i="3" s="1"/>
  <c r="F561" i="3"/>
  <c r="H561" i="3" s="1"/>
  <c r="F500" i="3"/>
  <c r="H500" i="3" s="1"/>
  <c r="F532" i="3"/>
  <c r="H532" i="3" s="1"/>
  <c r="F516" i="3"/>
  <c r="H516" i="3" s="1"/>
  <c r="F472" i="3"/>
  <c r="H472" i="3" s="1"/>
  <c r="F432" i="3"/>
  <c r="H432" i="3" s="1"/>
  <c r="F420" i="3"/>
  <c r="H420" i="3" s="1"/>
  <c r="F280" i="3"/>
  <c r="H280" i="3" s="1"/>
  <c r="F264" i="3"/>
  <c r="H264" i="3" s="1"/>
  <c r="F281" i="3"/>
  <c r="H281" i="3" s="1"/>
  <c r="F257" i="3"/>
  <c r="H257" i="3" s="1"/>
  <c r="F111" i="3"/>
  <c r="H111" i="3" s="1"/>
  <c r="N3" i="1" l="1"/>
  <c r="N4" i="1"/>
  <c r="N5" i="1"/>
  <c r="N32" i="1"/>
  <c r="N33" i="1"/>
  <c r="N34" i="1"/>
  <c r="N35" i="1"/>
  <c r="N42" i="1"/>
  <c r="N43" i="1"/>
  <c r="N44" i="1"/>
  <c r="N45" i="1"/>
  <c r="N17" i="1"/>
  <c r="N18" i="1"/>
  <c r="N19" i="1"/>
  <c r="N20" i="1"/>
  <c r="N27" i="1"/>
  <c r="N28" i="1"/>
  <c r="N29" i="1"/>
  <c r="N30" i="1"/>
  <c r="N47" i="1"/>
  <c r="N48" i="1"/>
  <c r="N49" i="1"/>
  <c r="N50" i="1"/>
  <c r="N22" i="1"/>
  <c r="N23" i="1"/>
  <c r="N24" i="1"/>
  <c r="N25" i="1"/>
  <c r="N12" i="1"/>
  <c r="N13" i="1"/>
  <c r="N14" i="1"/>
  <c r="N15" i="1"/>
  <c r="N52" i="1"/>
  <c r="N53" i="1"/>
  <c r="N54" i="1"/>
  <c r="N55" i="1"/>
  <c r="N37" i="1"/>
  <c r="N38" i="1"/>
  <c r="N39" i="1"/>
  <c r="N40" i="1"/>
  <c r="N7" i="1"/>
  <c r="N8" i="1"/>
  <c r="N9" i="1"/>
  <c r="N10"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tc={EFDC3B06-BD4B-4481-992C-963BF8B39F5A}</author>
  </authors>
  <commentList>
    <comment ref="T14" authorId="0" shapeId="0" xr:uid="{EFDC3B06-BD4B-4481-992C-963BF8B39F5A}">
      <text>
        <t>[Threaded comment]
Your version of Excel allows you to read this threaded comment; however, any edits to it will get removed if the file is opened in a newer version of Excel. Learn more: https://go.microsoft.com/fwlink/?linkid=870924
Comment:
    Estimate</t>
      </text>
    </comment>
  </commentList>
</comments>
</file>

<file path=xl/sharedStrings.xml><?xml version="1.0" encoding="utf-8"?>
<sst xmlns="http://schemas.openxmlformats.org/spreadsheetml/2006/main" count="771" uniqueCount="205">
  <si>
    <t>pH</t>
  </si>
  <si>
    <t>AR</t>
  </si>
  <si>
    <t>Aransas River nr Skidmore, TX</t>
  </si>
  <si>
    <t>28°16'56"</t>
  </si>
  <si>
    <t>97°37'14"</t>
  </si>
  <si>
    <t>NAD27</t>
  </si>
  <si>
    <t>notes</t>
  </si>
  <si>
    <t>Oso Ck at Corpus Christi, TX</t>
  </si>
  <si>
    <t>27°42'40"</t>
  </si>
  <si>
    <t>97°30'06"</t>
  </si>
  <si>
    <t>Placedo Ck nr Placedo, TX</t>
  </si>
  <si>
    <t>28°43'30"</t>
  </si>
  <si>
    <t>96°46'07"</t>
  </si>
  <si>
    <t>GC</t>
  </si>
  <si>
    <t>Garcitas Ck nr Inez, TX</t>
  </si>
  <si>
    <t>28°53'28"</t>
  </si>
  <si>
    <t>96°49'08"</t>
  </si>
  <si>
    <t>MR</t>
  </si>
  <si>
    <t>Mission Rv at Refugio, TX</t>
  </si>
  <si>
    <t>28°17'30"</t>
  </si>
  <si>
    <t>97°16'44"</t>
  </si>
  <si>
    <t>SFC</t>
  </si>
  <si>
    <t>San Fernando Ck at Alice, TX</t>
  </si>
  <si>
    <t>27°46'20"</t>
  </si>
  <si>
    <t>98°02'00"</t>
  </si>
  <si>
    <t>MC</t>
  </si>
  <si>
    <t>Medio Ck nr Beeville, TX</t>
  </si>
  <si>
    <t>28°28'58"</t>
  </si>
  <si>
    <t>97°39'23"</t>
  </si>
  <si>
    <t>BC</t>
  </si>
  <si>
    <t>Big Ck nr Needville, TX</t>
  </si>
  <si>
    <t>29°28'18"</t>
  </si>
  <si>
    <t>95°48'10"</t>
  </si>
  <si>
    <t>TRC</t>
  </si>
  <si>
    <t>Tranquitas Ck at Kingsville, TX</t>
  </si>
  <si>
    <t>27°31'33"</t>
  </si>
  <si>
    <t>97°52'02"</t>
  </si>
  <si>
    <t>Canopy (LMR) under bridge</t>
  </si>
  <si>
    <t>Canopy (LMR) under bridge/ Substrate made of concrete with scattered sand and gravel</t>
  </si>
  <si>
    <t>Perdido Ck at FM 622 nr Fannin, TX</t>
  </si>
  <si>
    <t>28°45'05"</t>
  </si>
  <si>
    <t>97°19'01"</t>
  </si>
  <si>
    <t>Bear Br at Research Blvd, The Woodlands, TX</t>
  </si>
  <si>
    <t>BBW</t>
  </si>
  <si>
    <t>08068390 </t>
  </si>
  <si>
    <t>30°11'26"</t>
  </si>
  <si>
    <t>95°29'28"</t>
  </si>
  <si>
    <t>substrate: 10% gravel (clam shells)</t>
  </si>
  <si>
    <t>PDC</t>
  </si>
  <si>
    <t>PLC</t>
  </si>
  <si>
    <t>site.code</t>
  </si>
  <si>
    <t>site.full.name</t>
  </si>
  <si>
    <t>USGS.gauge</t>
  </si>
  <si>
    <t>date.collection</t>
  </si>
  <si>
    <t>latitude</t>
  </si>
  <si>
    <t>longitude</t>
  </si>
  <si>
    <t>datum</t>
  </si>
  <si>
    <t>conductivity</t>
  </si>
  <si>
    <t>trubidity</t>
  </si>
  <si>
    <t>turbidity.adjusted</t>
  </si>
  <si>
    <t>temperature.water</t>
  </si>
  <si>
    <t>depth.mid</t>
  </si>
  <si>
    <t>depth.bank.right</t>
  </si>
  <si>
    <t>height.bank.right</t>
  </si>
  <si>
    <t>depth.bank.left</t>
  </si>
  <si>
    <t>height.bank.left</t>
  </si>
  <si>
    <t>width.wetted</t>
  </si>
  <si>
    <t>canopy.left</t>
  </si>
  <si>
    <t>canopy.mid</t>
  </si>
  <si>
    <t>canopy.right</t>
  </si>
  <si>
    <t>08211520</t>
  </si>
  <si>
    <t>08164800</t>
  </si>
  <si>
    <t>08164600</t>
  </si>
  <si>
    <t>08189500</t>
  </si>
  <si>
    <t>08211900</t>
  </si>
  <si>
    <t>08189300</t>
  </si>
  <si>
    <t>08115000</t>
  </si>
  <si>
    <t>08212300</t>
  </si>
  <si>
    <t>08177300</t>
  </si>
  <si>
    <t>silt</t>
  </si>
  <si>
    <t>sand</t>
  </si>
  <si>
    <t>gravel</t>
  </si>
  <si>
    <t>cobble</t>
  </si>
  <si>
    <t>boulder</t>
  </si>
  <si>
    <t>bedrock</t>
  </si>
  <si>
    <r>
      <t> </t>
    </r>
    <r>
      <rPr>
        <sz val="11"/>
        <color theme="1"/>
        <rFont val="Calibri"/>
        <family val="2"/>
        <scheme val="minor"/>
      </rPr>
      <t>08189700</t>
    </r>
  </si>
  <si>
    <t>Abbreviation for stream site</t>
  </si>
  <si>
    <t>Site name in USGS National Information System</t>
  </si>
  <si>
    <t>USGS station Identification number</t>
  </si>
  <si>
    <t>dat of data collection</t>
  </si>
  <si>
    <t>USGS gauge latitude</t>
  </si>
  <si>
    <t>USGS gauge longitude</t>
  </si>
  <si>
    <t>geodetic datums used to create lat-long coordinates</t>
  </si>
  <si>
    <t>Stream Cross sections progress upstream from 0-75 meters of the reach</t>
  </si>
  <si>
    <t>NTU</t>
  </si>
  <si>
    <t>NTU. Adjusted via linear model</t>
  </si>
  <si>
    <t>water temperature expressed in celcius</t>
  </si>
  <si>
    <t>water conductivity expressed in either microSiemens (uS/cm)</t>
  </si>
  <si>
    <t>water percent saturation</t>
  </si>
  <si>
    <t>pH: measure of acidity/basicity</t>
  </si>
  <si>
    <t>meters. Measured at middle of wetted channel</t>
  </si>
  <si>
    <t>meters. Measured 10 cm from the right bank looking upstream</t>
  </si>
  <si>
    <t>meters. Measured 10 cm from the left bank looking upstream</t>
  </si>
  <si>
    <t>meters. Measuring bankfull height from wetted edge of right bank looking upstream</t>
  </si>
  <si>
    <t>meters. Measuring bankfull height from wetted edge of left bank looking upstream</t>
  </si>
  <si>
    <t>wetted channel width expressed in meters</t>
  </si>
  <si>
    <t>canopy density reported in covered vertices out of 42</t>
  </si>
  <si>
    <t>canopy density reported in covered vertices out of 43</t>
  </si>
  <si>
    <t>canopy density reported in covered vertices out of 44</t>
  </si>
  <si>
    <t>substrate proportion that is &lt; 0.5 mm expressed as a percentage</t>
  </si>
  <si>
    <t>substrate proportion that is 2-64  mm expressed as a percentage</t>
  </si>
  <si>
    <t>substrate proportion that is 65-256 mm expressed as a percentage</t>
  </si>
  <si>
    <t>substrate proportion that is 0.5-1.9 mm expressed as a percentage</t>
  </si>
  <si>
    <t>substrate proportion that is &gt;256 mm expressed as a percentage</t>
  </si>
  <si>
    <t>substrate proportion that is bedrock expressed as a percentage</t>
  </si>
  <si>
    <t>as seen on data sheet</t>
  </si>
  <si>
    <t>na</t>
  </si>
  <si>
    <t>NA</t>
  </si>
  <si>
    <t>James Douglass</t>
  </si>
  <si>
    <t>http://jamesgdouglass.blogspot.com</t>
  </si>
  <si>
    <t>Conductivity Salinity Conversion based on 1983 Technical Paper from UNESCO, "Algorithms for computation of fundamental properties of seawater"</t>
  </si>
  <si>
    <r>
      <rPr>
        <b/>
        <sz val="11"/>
        <color theme="1"/>
        <rFont val="Calibri"/>
        <family val="2"/>
        <scheme val="minor"/>
      </rPr>
      <t>Instructions:</t>
    </r>
    <r>
      <rPr>
        <sz val="11"/>
        <color theme="1"/>
        <rFont val="Calibri"/>
        <family val="2"/>
        <scheme val="minor"/>
      </rPr>
      <t xml:space="preserve"> Paste your temperature and salinity data into the yellow columns.  Then select the green area and click and drag the lower right corner of it to copy the formulas as far down as you need to match your data columns.  </t>
    </r>
  </si>
  <si>
    <r>
      <rPr>
        <b/>
        <sz val="11"/>
        <color theme="1"/>
        <rFont val="Calibri"/>
        <family val="2"/>
        <scheme val="minor"/>
      </rPr>
      <t>Note 1:</t>
    </r>
    <r>
      <rPr>
        <sz val="11"/>
        <color theme="1"/>
        <rFont val="Calibri"/>
        <family val="2"/>
        <scheme val="minor"/>
      </rPr>
      <t xml:space="preserve"> I have not included the corrections for pressure in this calculation, so this will only be accurate for surface waters at 1 atm pressure.</t>
    </r>
  </si>
  <si>
    <r>
      <rPr>
        <b/>
        <sz val="11"/>
        <color theme="1"/>
        <rFont val="Calibri"/>
        <family val="2"/>
        <scheme val="minor"/>
      </rPr>
      <t>Note 2</t>
    </r>
    <r>
      <rPr>
        <sz val="11"/>
        <color theme="1"/>
        <rFont val="Calibri"/>
        <family val="2"/>
        <scheme val="minor"/>
      </rPr>
      <t xml:space="preserve">: Reference conductivity is 42900 microsiemens per cm2.  If you measured conductivity in different units, you will need to change the reference conductivity to match.  </t>
    </r>
  </si>
  <si>
    <t>Mumbo Jumbo</t>
  </si>
  <si>
    <t>Measured Temperature in Celsius</t>
  </si>
  <si>
    <t>Measured Conductivity</t>
  </si>
  <si>
    <t>Reference Conductivity (35 psu, 15C)</t>
  </si>
  <si>
    <t>Conductivity Ratio</t>
  </si>
  <si>
    <t>Rt</t>
  </si>
  <si>
    <t>dS</t>
  </si>
  <si>
    <t>rt</t>
  </si>
  <si>
    <t>Calculated Salinity (psu)</t>
  </si>
  <si>
    <t>State of Oregon Department of Environmental Quality</t>
  </si>
  <si>
    <t>DO Saturation Calculation</t>
  </si>
  <si>
    <t>DO Saturation Equation</t>
  </si>
  <si>
    <t>Temp</t>
  </si>
  <si>
    <t>Salinity</t>
  </si>
  <si>
    <t>Elevation</t>
  </si>
  <si>
    <t>DO 100% sat</t>
  </si>
  <si>
    <t>Deg C</t>
  </si>
  <si>
    <t>ppt</t>
  </si>
  <si>
    <t>ft</t>
  </si>
  <si>
    <t>mg/L</t>
  </si>
  <si>
    <t>Coefficients</t>
  </si>
  <si>
    <t>Y int</t>
  </si>
  <si>
    <t>a</t>
  </si>
  <si>
    <t>Temperature</t>
  </si>
  <si>
    <t>salinity.calc.psu</t>
  </si>
  <si>
    <t>DO</t>
  </si>
  <si>
    <t>DO.mg/L</t>
  </si>
  <si>
    <t>b</t>
  </si>
  <si>
    <t>** equation developed by Benson and Krause (1984)</t>
  </si>
  <si>
    <t>c</t>
  </si>
  <si>
    <t>(does not account for atmospheric effects)</t>
  </si>
  <si>
    <t>d</t>
  </si>
  <si>
    <t>e</t>
  </si>
  <si>
    <t>f</t>
  </si>
  <si>
    <t>g</t>
  </si>
  <si>
    <t>Elevation equation</t>
  </si>
  <si>
    <t>http://reefnet.on.ca/gearbag/wwwatm.html</t>
  </si>
  <si>
    <t>Pz/Po = ratio pressure at elevation Z to sea level</t>
  </si>
  <si>
    <t>Z = elevation in km</t>
  </si>
  <si>
    <t>Ratio</t>
  </si>
  <si>
    <t>km</t>
  </si>
  <si>
    <t>feet</t>
  </si>
  <si>
    <t>Pz/Po</t>
  </si>
  <si>
    <t>oxygen.saturation</t>
  </si>
  <si>
    <t>salinity</t>
  </si>
  <si>
    <t>expressed in mg/L</t>
  </si>
  <si>
    <t>dissolved.oxygen</t>
  </si>
  <si>
    <t>transect</t>
  </si>
  <si>
    <t>OSO</t>
  </si>
  <si>
    <t>CC</t>
  </si>
  <si>
    <t>Copano Ck nr Refugio, TX</t>
  </si>
  <si>
    <t>08189200</t>
  </si>
  <si>
    <t>28°18'12"</t>
  </si>
  <si>
    <t>97°06'44"</t>
  </si>
  <si>
    <t>PBW</t>
  </si>
  <si>
    <t>Substrate on back. Datasheet location unknown</t>
  </si>
  <si>
    <t>Panther Br nr Spring, TX</t>
  </si>
  <si>
    <t>08068450</t>
  </si>
  <si>
    <t>30°08'03"</t>
  </si>
  <si>
    <t>95°28'39"</t>
  </si>
  <si>
    <t>depth.max</t>
  </si>
  <si>
    <t>NH3-N</t>
  </si>
  <si>
    <t>PO43-</t>
  </si>
  <si>
    <t>NO3-NO2</t>
  </si>
  <si>
    <t>NO3--N(LR)</t>
  </si>
  <si>
    <t>Ammonia concentration expressed as mg/L</t>
  </si>
  <si>
    <t>Phosphate concentration expressed as mg/L</t>
  </si>
  <si>
    <t>Nitrate concentration expressed as mg/L</t>
  </si>
  <si>
    <t>Low Range Nitrate concentration expressed as mg/L</t>
  </si>
  <si>
    <t>width.depth</t>
  </si>
  <si>
    <t>maximum depth in meters</t>
  </si>
  <si>
    <t>wetted channel width divided by maximum depth</t>
  </si>
  <si>
    <t> 08189700</t>
  </si>
  <si>
    <t>Average</t>
  </si>
  <si>
    <t> 8189700</t>
  </si>
  <si>
    <t>8068390 </t>
  </si>
  <si>
    <t>Cpy</t>
  </si>
  <si>
    <t>bank</t>
  </si>
  <si>
    <t>Silt</t>
  </si>
  <si>
    <t>Sand</t>
  </si>
  <si>
    <t>D50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</si>
</sst>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0"/>
      <name val="Arial"/>
      <family val="2"/>
    </font>
    <font>
      <b/>
      <sz val="12"/>
      <name val="Arial"/>
      <family val="2"/>
    </font>
    <font>
      <b/>
      <sz val="14"/>
      <name val="Arial"/>
      <family val="2"/>
    </font>
    <font>
      <sz val="10"/>
      <color indexed="12"/>
      <name val="Arial"/>
      <family val="2"/>
    </font>
    <font>
      <i/>
      <sz val="10"/>
      <name val="Arial"/>
      <family val="2"/>
    </font>
    <font>
      <sz val="11"/>
      <color rgb="FF000000"/>
      <name val="Calibri"/>
      <family val="2"/>
      <scheme val="minor"/>
    </font>
    <font>
      <sz val="11"/>
      <color rgb="FF006100"/>
      <name val="Calibri"/>
      <family val="2"/>
      <scheme val="minor"/>
    </font>
  </fonts>
  <fills count="10">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indexed="22"/>
        <bgColor indexed="64"/>
      </patternFill>
    </fill>
    <fill>
      <patternFill patternType="solid">
        <fgColor indexed="43"/>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C6EFCE"/>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theme="4" tint="0.39997558519241921"/>
      </bottom>
      <diagonal/>
    </border>
  </borders>
  <cellStyleXfs count="4">
    <xf numFmtId="0" fontId="0" fillId="0" borderId="0"/>
    <xf numFmtId="0" fontId="2" fillId="0" borderId="0" applyNumberFormat="0" applyFill="0" applyBorder="0" applyAlignment="0" applyProtection="0"/>
    <xf numFmtId="0" fontId="3" fillId="0" borderId="0"/>
    <xf numFmtId="0" fontId="10" fillId="9" borderId="0" applyNumberFormat="0" applyBorder="0" applyAlignment="0" applyProtection="0"/>
  </cellStyleXfs>
  <cellXfs count="91">
    <xf numFmtId="0" fontId="0" fillId="0" borderId="0" xfId="0"/>
    <xf numFmtId="0" fontId="1" fillId="2" borderId="1" xfId="0" applyFont="1" applyFill="1" applyBorder="1" applyAlignment="1">
      <alignment horizontal="center"/>
    </xf>
    <xf numFmtId="0" fontId="0" fillId="0" borderId="0" xfId="0" applyFont="1" applyAlignment="1">
      <alignment horizontal="center"/>
    </xf>
    <xf numFmtId="49" fontId="1" fillId="0" borderId="0" xfId="0" applyNumberFormat="1" applyFont="1" applyAlignment="1">
      <alignment horizontal="center"/>
    </xf>
    <xf numFmtId="14" fontId="0" fillId="0" borderId="0" xfId="0" applyNumberFormat="1" applyFont="1" applyAlignment="1">
      <alignment horizontal="center"/>
    </xf>
    <xf numFmtId="49" fontId="0" fillId="0" borderId="0" xfId="0" applyNumberFormat="1" applyFont="1" applyAlignment="1">
      <alignment horizontal="center"/>
    </xf>
    <xf numFmtId="0" fontId="0" fillId="0" borderId="0" xfId="0" applyFont="1"/>
    <xf numFmtId="0" fontId="3" fillId="0" borderId="0" xfId="2" applyFill="1" applyBorder="1"/>
    <xf numFmtId="15" fontId="3" fillId="0" borderId="0" xfId="2" applyNumberFormat="1"/>
    <xf numFmtId="0" fontId="3" fillId="0" borderId="0" xfId="2"/>
    <xf numFmtId="0" fontId="2" fillId="0" borderId="0" xfId="1" applyAlignment="1" applyProtection="1"/>
    <xf numFmtId="0" fontId="1" fillId="0" borderId="0" xfId="2" applyFont="1" applyFill="1" applyBorder="1"/>
    <xf numFmtId="0" fontId="3" fillId="0" borderId="2" xfId="2" applyFill="1" applyBorder="1" applyAlignment="1">
      <alignment wrapText="1"/>
    </xf>
    <xf numFmtId="0" fontId="3" fillId="0" borderId="2" xfId="2" applyBorder="1" applyAlignment="1">
      <alignment wrapText="1"/>
    </xf>
    <xf numFmtId="0" fontId="3" fillId="0" borderId="2" xfId="2" applyBorder="1"/>
    <xf numFmtId="0" fontId="3" fillId="3" borderId="3" xfId="2" applyFill="1" applyBorder="1"/>
    <xf numFmtId="0" fontId="3" fillId="3" borderId="0" xfId="2" applyFill="1"/>
    <xf numFmtId="0" fontId="3" fillId="4" borderId="0" xfId="2" applyFill="1"/>
    <xf numFmtId="0" fontId="4" fillId="0" borderId="0" xfId="2" applyFont="1" applyAlignment="1">
      <alignment vertical="center"/>
    </xf>
    <xf numFmtId="0" fontId="5" fillId="0" borderId="0" xfId="2" applyFont="1"/>
    <xf numFmtId="0" fontId="6" fillId="5" borderId="4" xfId="2" applyFont="1" applyFill="1" applyBorder="1"/>
    <xf numFmtId="0" fontId="3" fillId="5" borderId="5" xfId="2" applyFill="1" applyBorder="1"/>
    <xf numFmtId="0" fontId="3" fillId="5" borderId="6" xfId="2" applyFill="1" applyBorder="1"/>
    <xf numFmtId="0" fontId="4" fillId="6" borderId="7" xfId="2" applyFont="1" applyFill="1" applyBorder="1" applyAlignment="1">
      <alignment horizontal="center"/>
    </xf>
    <xf numFmtId="0" fontId="4" fillId="6" borderId="8" xfId="2" applyFont="1" applyFill="1" applyBorder="1" applyAlignment="1">
      <alignment horizontal="center"/>
    </xf>
    <xf numFmtId="0" fontId="4" fillId="6" borderId="9" xfId="2" applyFont="1" applyFill="1" applyBorder="1" applyAlignment="1">
      <alignment horizontal="center"/>
    </xf>
    <xf numFmtId="0" fontId="4" fillId="6" borderId="10" xfId="2" applyFont="1" applyFill="1" applyBorder="1" applyAlignment="1">
      <alignment horizontal="center"/>
    </xf>
    <xf numFmtId="0" fontId="4" fillId="6" borderId="0" xfId="2" applyFont="1" applyFill="1" applyBorder="1" applyAlignment="1">
      <alignment horizontal="center"/>
    </xf>
    <xf numFmtId="0" fontId="3" fillId="5" borderId="11" xfId="2" applyFill="1" applyBorder="1"/>
    <xf numFmtId="0" fontId="3" fillId="5" borderId="0" xfId="2" applyFill="1" applyBorder="1"/>
    <xf numFmtId="0" fontId="3" fillId="5" borderId="12" xfId="2" applyFill="1" applyBorder="1"/>
    <xf numFmtId="0" fontId="4" fillId="6" borderId="13" xfId="2" applyFont="1" applyFill="1" applyBorder="1" applyAlignment="1">
      <alignment horizontal="center"/>
    </xf>
    <xf numFmtId="0" fontId="4" fillId="6" borderId="14" xfId="2" applyFont="1" applyFill="1" applyBorder="1" applyAlignment="1">
      <alignment horizontal="center"/>
    </xf>
    <xf numFmtId="0" fontId="4" fillId="6" borderId="15" xfId="2" applyFont="1" applyFill="1" applyBorder="1" applyAlignment="1">
      <alignment horizontal="center"/>
    </xf>
    <xf numFmtId="0" fontId="4" fillId="6" borderId="16" xfId="2" applyFont="1" applyFill="1" applyBorder="1" applyAlignment="1">
      <alignment horizontal="center"/>
    </xf>
    <xf numFmtId="0" fontId="4" fillId="5" borderId="11" xfId="2" applyFont="1" applyFill="1" applyBorder="1"/>
    <xf numFmtId="0" fontId="7" fillId="0" borderId="17" xfId="2" applyFont="1" applyBorder="1"/>
    <xf numFmtId="0" fontId="7" fillId="0" borderId="18" xfId="2" applyFont="1" applyBorder="1"/>
    <xf numFmtId="0" fontId="7" fillId="0" borderId="19" xfId="2" applyFont="1" applyBorder="1"/>
    <xf numFmtId="2" fontId="3" fillId="0" borderId="20" xfId="2" applyNumberFormat="1" applyBorder="1"/>
    <xf numFmtId="2" fontId="3" fillId="0" borderId="0" xfId="2" applyNumberFormat="1" applyBorder="1"/>
    <xf numFmtId="0" fontId="4" fillId="5" borderId="11" xfId="2" applyFont="1" applyFill="1" applyBorder="1" applyAlignment="1">
      <alignment horizontal="center"/>
    </xf>
    <xf numFmtId="0" fontId="3" fillId="5" borderId="0" xfId="2" applyFill="1" applyBorder="1" applyAlignment="1">
      <alignment horizontal="center"/>
    </xf>
    <xf numFmtId="11" fontId="3" fillId="5" borderId="0" xfId="2" applyNumberFormat="1" applyFill="1" applyBorder="1" applyAlignment="1">
      <alignment horizontal="center"/>
    </xf>
    <xf numFmtId="0" fontId="1" fillId="7" borderId="14" xfId="2" applyFont="1" applyFill="1" applyBorder="1" applyAlignment="1">
      <alignment horizontal="center"/>
    </xf>
    <xf numFmtId="0" fontId="4" fillId="6" borderId="21" xfId="2" applyFont="1" applyFill="1" applyBorder="1"/>
    <xf numFmtId="0" fontId="4" fillId="6" borderId="22" xfId="2" applyFont="1" applyFill="1" applyBorder="1"/>
    <xf numFmtId="0" fontId="4" fillId="6" borderId="0" xfId="2" applyFont="1" applyFill="1" applyBorder="1"/>
    <xf numFmtId="0" fontId="8" fillId="5" borderId="0" xfId="2" applyFont="1" applyFill="1" applyBorder="1"/>
    <xf numFmtId="0" fontId="3" fillId="0" borderId="0" xfId="2" applyAlignment="1">
      <alignment horizontal="center"/>
    </xf>
    <xf numFmtId="0" fontId="3" fillId="0" borderId="0" xfId="2" applyFill="1"/>
    <xf numFmtId="0" fontId="7" fillId="0" borderId="9" xfId="2" applyFont="1" applyBorder="1"/>
    <xf numFmtId="0" fontId="3" fillId="5" borderId="24" xfId="2" applyFill="1" applyBorder="1"/>
    <xf numFmtId="0" fontId="3" fillId="5" borderId="18" xfId="2" applyFill="1" applyBorder="1"/>
    <xf numFmtId="0" fontId="3" fillId="5" borderId="25" xfId="2" applyFill="1" applyBorder="1"/>
    <xf numFmtId="0" fontId="4" fillId="5" borderId="4" xfId="2" applyFont="1" applyFill="1" applyBorder="1"/>
    <xf numFmtId="0" fontId="3" fillId="0" borderId="7" xfId="2" applyBorder="1"/>
    <xf numFmtId="1" fontId="3" fillId="0" borderId="8" xfId="2" applyNumberFormat="1" applyBorder="1"/>
    <xf numFmtId="0" fontId="3" fillId="0" borderId="10" xfId="2" applyBorder="1"/>
    <xf numFmtId="0" fontId="3" fillId="0" borderId="26" xfId="2" applyBorder="1"/>
    <xf numFmtId="1" fontId="3" fillId="0" borderId="1" xfId="2" applyNumberFormat="1" applyBorder="1"/>
    <xf numFmtId="0" fontId="3" fillId="0" borderId="23" xfId="2" applyBorder="1"/>
    <xf numFmtId="2" fontId="3" fillId="0" borderId="16" xfId="2" applyNumberFormat="1" applyBorder="1"/>
    <xf numFmtId="0" fontId="3" fillId="0" borderId="13" xfId="2" applyBorder="1"/>
    <xf numFmtId="1" fontId="3" fillId="0" borderId="14" xfId="2" applyNumberFormat="1" applyBorder="1"/>
    <xf numFmtId="0" fontId="3" fillId="0" borderId="16" xfId="2" applyBorder="1"/>
    <xf numFmtId="0" fontId="3" fillId="0" borderId="0" xfId="2" applyBorder="1"/>
    <xf numFmtId="1" fontId="3" fillId="0" borderId="0" xfId="2" applyNumberFormat="1" applyBorder="1"/>
    <xf numFmtId="0" fontId="3" fillId="0" borderId="0" xfId="2" applyFill="1" applyAlignment="1">
      <alignment horizontal="center"/>
    </xf>
    <xf numFmtId="0" fontId="3" fillId="0" borderId="0" xfId="2" applyFill="1" applyBorder="1" applyAlignment="1">
      <alignment horizontal="center"/>
    </xf>
    <xf numFmtId="0" fontId="1" fillId="2" borderId="27" xfId="0" applyFont="1" applyFill="1" applyBorder="1" applyAlignment="1">
      <alignment horizontal="center"/>
    </xf>
    <xf numFmtId="0" fontId="4" fillId="2" borderId="1" xfId="2" applyFont="1" applyFill="1" applyBorder="1" applyAlignment="1">
      <alignment horizontal="center" wrapText="1"/>
    </xf>
    <xf numFmtId="0" fontId="1" fillId="2" borderId="28" xfId="0" applyFont="1" applyFill="1" applyBorder="1" applyAlignment="1">
      <alignment horizontal="center"/>
    </xf>
    <xf numFmtId="0" fontId="0" fillId="0" borderId="0" xfId="0" applyFont="1" applyFill="1" applyAlignment="1">
      <alignment horizontal="center"/>
    </xf>
    <xf numFmtId="49" fontId="0" fillId="0" borderId="0" xfId="0" applyNumberFormat="1" applyFont="1" applyFill="1" applyAlignment="1">
      <alignment horizontal="center"/>
    </xf>
    <xf numFmtId="0" fontId="9" fillId="0" borderId="0" xfId="0" applyFont="1" applyFill="1" applyAlignment="1">
      <alignment horizontal="center"/>
    </xf>
    <xf numFmtId="14" fontId="0" fillId="0" borderId="0" xfId="0" applyNumberFormat="1" applyFont="1" applyFill="1" applyAlignment="1">
      <alignment horizontal="center"/>
    </xf>
    <xf numFmtId="0" fontId="0" fillId="0" borderId="0" xfId="0" applyFill="1" applyBorder="1" applyAlignment="1">
      <alignment horizontal="center"/>
    </xf>
    <xf numFmtId="0" fontId="0" fillId="0" borderId="0" xfId="0"/>
    <xf numFmtId="0" fontId="1" fillId="2" borderId="1" xfId="0" applyFont="1" applyFill="1" applyBorder="1" applyAlignment="1">
      <alignment horizontal="center"/>
    </xf>
    <xf numFmtId="0" fontId="1" fillId="2" borderId="28" xfId="0" applyFont="1" applyFill="1" applyBorder="1" applyAlignment="1">
      <alignment horizontal="center"/>
    </xf>
    <xf numFmtId="0" fontId="0" fillId="8" borderId="0" xfId="0" applyFont="1" applyFill="1" applyAlignment="1">
      <alignment horizontal="center"/>
    </xf>
    <xf numFmtId="0" fontId="0" fillId="8" borderId="0" xfId="0" applyFill="1"/>
    <xf numFmtId="0" fontId="0" fillId="0" borderId="0" xfId="0" applyNumberFormat="1" applyFont="1" applyFill="1" applyAlignment="1">
      <alignment horizontal="center"/>
    </xf>
    <xf numFmtId="0" fontId="0" fillId="0" borderId="29" xfId="0" applyNumberFormat="1" applyFont="1" applyBorder="1"/>
    <xf numFmtId="0" fontId="0" fillId="8" borderId="29" xfId="0" applyNumberFormat="1" applyFont="1" applyFill="1" applyBorder="1"/>
    <xf numFmtId="0" fontId="3" fillId="0" borderId="0" xfId="2" applyFill="1" applyBorder="1" applyAlignment="1">
      <alignment horizontal="left" wrapText="1"/>
    </xf>
    <xf numFmtId="0" fontId="3" fillId="0" borderId="2" xfId="2" applyBorder="1" applyAlignment="1">
      <alignment horizontal="center"/>
    </xf>
    <xf numFmtId="0" fontId="0" fillId="0" borderId="0" xfId="0" applyNumberFormat="1" applyFont="1" applyBorder="1"/>
    <xf numFmtId="0" fontId="0" fillId="0" borderId="0" xfId="0" applyAlignment="1">
      <alignment horizontal="center"/>
    </xf>
    <xf numFmtId="0" fontId="10" fillId="9" borderId="0" xfId="3" applyAlignment="1">
      <alignment horizontal="center"/>
    </xf>
  </cellXfs>
  <cellStyles count="4">
    <cellStyle name="Good" xfId="3" builtinId="26"/>
    <cellStyle name="Hyperlink" xfId="1" builtinId="8"/>
    <cellStyle name="Normal" xfId="0" builtinId="0"/>
    <cellStyle name="Normal 2" xfId="2" xr:uid="{96E71A1A-FCBB-4FC6-845B-8433C8DD8C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104775</xdr:colOff>
          <xdr:row>3</xdr:row>
          <xdr:rowOff>76200</xdr:rowOff>
        </xdr:from>
        <xdr:to>
          <xdr:col>15</xdr:col>
          <xdr:colOff>200025</xdr:colOff>
          <xdr:row>6</xdr:row>
          <xdr:rowOff>66675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solidFill>
              <a:srgbClr val="FFFF00" mc:Ignorable="a14" a14:legacySpreadsheetColorIndex="13"/>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76200</xdr:rowOff>
        </xdr:from>
        <xdr:to>
          <xdr:col>10</xdr:col>
          <xdr:colOff>200025</xdr:colOff>
          <xdr:row>17</xdr:row>
          <xdr:rowOff>180975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solidFill>
              <a:srgbClr val="FFFF00" mc:Ignorable="a14" a14:legacySpreadsheetColorIndex="13"/>
            </a:solidFill>
            <a:ln w="9525">
              <a:solidFill>
                <a:srgbClr val="000000" mc:Ignorable="a14" a14:legacySpreadsheetColorIndex="64"/>
              </a:solidFill>
              <a:miter lim="800000"/>
              <a:headEnd/>
              <a:tailEnd/>
            </a:ln>
          </xdr:spPr>
        </xdr:sp>
        <xdr:clientData/>
      </xdr:twoCellAnchor>
    </mc:Choice>
    <mc:Fallback/>
  </mc:AlternateContent>
  <xdr:oneCellAnchor>
    <xdr:from>
      <xdr:col>0</xdr:col>
      <xdr:colOff>0</xdr:colOff>
      <xdr:row>0</xdr:row>
      <xdr:rowOff>0</xdr:rowOff>
    </xdr:from>
    <xdr:ext cx="323850" cy="733425"/>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38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Kinard, Sean" id="{C023FA55-4808-4E5D-9B08-A05F9FE2A4E0}" userId="S::skinard@islander.tamucc.edu::be6a384c-68c0-40e9-a687-8bf4944074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4" dT="2019-08-15T18:36:34.62" personId="{C023FA55-4808-4E5D-9B08-A05F9FE2A4E0}" id="{EFDC3B06-BD4B-4481-992C-963BF8B39F5A}">
    <text>Estimate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hyperlink" Target="http://jamesgdouglass.blogspot.com/" TargetMode="External"/></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6"/>
  <sheetViews>
    <sheetView topLeftCell="L1" zoomScale="70" zoomScaleNormal="70" workbookViewId="0">
      <pane ySplit="1" topLeftCell="A17" activePane="bottomLeft" state="frozen"/>
      <selection activeCell="B1" sqref="B1"/>
      <selection pane="bottomLeft" activeCell="Y23" sqref="Y23"/>
    </sheetView>
  </sheetViews>
  <sheetFormatPr defaultColWidth="8.85546875" defaultRowHeight="15" x14ac:dyDescent="0.25"/>
  <cols>
    <col min="1" max="1" width="14.42578125" style="2" bestFit="1" customWidth="1"/>
    <col min="2" max="2" width="46.5703125" style="2" customWidth="1"/>
    <col min="3" max="3" width="16.7109375" style="2" bestFit="1" customWidth="1"/>
    <col min="4" max="4" width="11.5703125" style="2" bestFit="1" customWidth="1"/>
    <col min="5" max="5" width="13.42578125" style="2" bestFit="1" customWidth="1"/>
    <col min="6" max="6" width="9.28515625" style="2" bestFit="1" customWidth="1"/>
    <col min="7" max="7" width="20.140625" style="2" bestFit="1" customWidth="1"/>
    <col min="8" max="8" width="11.85546875" style="2" customWidth="1"/>
    <col min="9" max="9" width="16.7109375" style="2" bestFit="1" customWidth="1"/>
    <col min="10" max="10" width="16" style="2" bestFit="1" customWidth="1"/>
    <col min="11" max="11" width="23.7109375" style="2" bestFit="1" customWidth="1"/>
    <col min="12" max="12" width="23.28515625" style="2" bestFit="1" customWidth="1"/>
    <col min="13" max="13" width="12.5703125" style="2" bestFit="1" customWidth="1"/>
    <col min="14" max="15" width="24" style="2" bestFit="1" customWidth="1"/>
    <col min="16" max="16" width="6.85546875" style="2" bestFit="1" customWidth="1"/>
    <col min="17" max="17" width="22" style="2" bestFit="1" customWidth="1"/>
    <col min="18" max="18" width="22.42578125" style="2" bestFit="1" customWidth="1"/>
    <col min="19" max="19" width="13.85546875" style="2" bestFit="1" customWidth="1"/>
    <col min="20" max="20" width="20.42578125" style="2" bestFit="1" customWidth="1"/>
    <col min="21" max="21" width="20.85546875" style="2" bestFit="1" customWidth="1"/>
    <col min="22" max="22" width="14.140625" style="2" bestFit="1" customWidth="1"/>
    <col min="23" max="23" width="17.85546875" style="2" bestFit="1" customWidth="1"/>
    <col min="24" max="24" width="17.85546875" style="2" customWidth="1"/>
    <col min="25" max="26" width="16" style="2" bestFit="1" customWidth="1"/>
    <col min="27" max="27" width="17" style="2" bestFit="1" customWidth="1"/>
    <col min="28" max="28" width="6.140625" style="2" bestFit="1" customWidth="1"/>
    <col min="29" max="29" width="7.7109375" style="2" bestFit="1" customWidth="1"/>
    <col min="30" max="30" width="9.42578125" style="2" bestFit="1" customWidth="1"/>
    <col min="31" max="31" width="7" style="2" customWidth="1"/>
    <col min="32" max="32" width="11.28515625" style="2" bestFit="1" customWidth="1"/>
    <col min="33" max="33" width="11.85546875" style="2" bestFit="1" customWidth="1"/>
    <col min="34" max="37" width="8.85546875" style="2"/>
    <col min="38" max="38" width="17.85546875" style="2" customWidth="1"/>
    <col min="40" max="16384" width="8.85546875" style="2"/>
  </cols>
  <sheetData>
    <row r="1" spans="1:39" s="79" customFormat="1" x14ac:dyDescent="0.25">
      <c r="A1" s="79" t="s">
        <v>50</v>
      </c>
      <c r="B1" s="79" t="s">
        <v>51</v>
      </c>
      <c r="C1" s="79" t="s">
        <v>52</v>
      </c>
      <c r="D1" s="79" t="s">
        <v>54</v>
      </c>
      <c r="E1" s="79" t="s">
        <v>55</v>
      </c>
      <c r="F1" s="79" t="s">
        <v>56</v>
      </c>
      <c r="G1" s="79" t="s">
        <v>53</v>
      </c>
      <c r="H1" s="79" t="s">
        <v>171</v>
      </c>
      <c r="I1" s="79" t="s">
        <v>57</v>
      </c>
      <c r="J1" s="71" t="s">
        <v>168</v>
      </c>
      <c r="K1" s="79" t="s">
        <v>167</v>
      </c>
      <c r="L1" s="79" t="s">
        <v>170</v>
      </c>
      <c r="M1" s="79" t="s">
        <v>58</v>
      </c>
      <c r="N1" s="79" t="s">
        <v>59</v>
      </c>
      <c r="O1" s="79" t="s">
        <v>60</v>
      </c>
      <c r="P1" s="79" t="s">
        <v>0</v>
      </c>
      <c r="Q1" s="79" t="s">
        <v>62</v>
      </c>
      <c r="R1" s="79" t="s">
        <v>63</v>
      </c>
      <c r="S1" s="79" t="s">
        <v>61</v>
      </c>
      <c r="T1" s="79" t="s">
        <v>64</v>
      </c>
      <c r="U1" s="79" t="s">
        <v>65</v>
      </c>
      <c r="V1" s="79" t="s">
        <v>184</v>
      </c>
      <c r="W1" s="79" t="s">
        <v>66</v>
      </c>
      <c r="X1" s="79" t="s">
        <v>193</v>
      </c>
      <c r="Y1" s="79" t="s">
        <v>67</v>
      </c>
      <c r="Z1" s="79" t="s">
        <v>68</v>
      </c>
      <c r="AA1" s="79" t="s">
        <v>69</v>
      </c>
      <c r="AB1" s="79" t="s">
        <v>79</v>
      </c>
      <c r="AC1" s="79" t="s">
        <v>80</v>
      </c>
      <c r="AD1" s="79" t="s">
        <v>81</v>
      </c>
      <c r="AE1" s="79" t="s">
        <v>82</v>
      </c>
      <c r="AF1" s="79" t="s">
        <v>83</v>
      </c>
      <c r="AG1" s="79" t="s">
        <v>84</v>
      </c>
      <c r="AH1" s="79" t="s">
        <v>185</v>
      </c>
      <c r="AI1" s="79" t="s">
        <v>186</v>
      </c>
      <c r="AJ1" s="79" t="s">
        <v>187</v>
      </c>
      <c r="AK1" s="79" t="s">
        <v>188</v>
      </c>
      <c r="AL1" s="79" t="s">
        <v>6</v>
      </c>
    </row>
    <row r="2" spans="1:39" x14ac:dyDescent="0.25">
      <c r="A2" s="2" t="s">
        <v>1</v>
      </c>
      <c r="B2" s="2" t="s">
        <v>2</v>
      </c>
      <c r="C2" s="3" t="s">
        <v>85</v>
      </c>
      <c r="D2" s="2" t="s">
        <v>3</v>
      </c>
      <c r="E2" s="2" t="s">
        <v>4</v>
      </c>
      <c r="F2" s="2" t="s">
        <v>5</v>
      </c>
      <c r="G2" s="4">
        <v>42808</v>
      </c>
      <c r="H2" s="2">
        <v>0</v>
      </c>
      <c r="I2" s="2">
        <v>975</v>
      </c>
      <c r="J2" s="68">
        <v>0.54509352661462096</v>
      </c>
      <c r="K2" s="2">
        <v>81.900000000000006</v>
      </c>
      <c r="L2" s="40">
        <v>7.5271546537622713</v>
      </c>
      <c r="M2" s="2">
        <v>-701</v>
      </c>
      <c r="N2" s="2">
        <f t="shared" ref="N2:N40" si="0">410.44*EXP(0.0026*M2)</f>
        <v>66.329168986918248</v>
      </c>
      <c r="O2" s="2">
        <v>19.3</v>
      </c>
      <c r="P2" s="2">
        <v>6.77</v>
      </c>
      <c r="Q2" s="2">
        <v>0.15</v>
      </c>
      <c r="R2" s="2">
        <v>1.1000000000000001</v>
      </c>
      <c r="S2" s="2">
        <v>0.41</v>
      </c>
      <c r="T2" s="2">
        <v>0.38</v>
      </c>
      <c r="U2" s="2">
        <v>2.2000000000000002</v>
      </c>
      <c r="V2" s="2">
        <f>MAX(T2,Q2,S2)</f>
        <v>0.41</v>
      </c>
      <c r="W2" s="2">
        <v>5.3</v>
      </c>
      <c r="X2" s="2">
        <f>W2/V2</f>
        <v>12.926829268292684</v>
      </c>
      <c r="Y2" s="2">
        <v>100</v>
      </c>
      <c r="Z2" s="2">
        <v>83.78378378378379</v>
      </c>
      <c r="AA2" s="2">
        <v>54.054054054054056</v>
      </c>
      <c r="AB2" s="2">
        <v>5</v>
      </c>
      <c r="AC2" s="2">
        <v>5</v>
      </c>
      <c r="AD2" s="2">
        <v>90</v>
      </c>
      <c r="AE2" s="2">
        <v>0</v>
      </c>
      <c r="AF2" s="2">
        <v>0</v>
      </c>
      <c r="AG2" s="2">
        <v>0</v>
      </c>
      <c r="AH2" s="77">
        <v>0.16</v>
      </c>
      <c r="AI2" s="77">
        <v>5.24</v>
      </c>
      <c r="AJ2" s="77">
        <v>3.1</v>
      </c>
      <c r="AK2" s="77">
        <v>0.64</v>
      </c>
      <c r="AL2" s="2" t="s">
        <v>116</v>
      </c>
    </row>
    <row r="3" spans="1:39" x14ac:dyDescent="0.25">
      <c r="A3" s="2" t="s">
        <v>1</v>
      </c>
      <c r="B3" s="2" t="s">
        <v>2</v>
      </c>
      <c r="C3" s="3" t="s">
        <v>85</v>
      </c>
      <c r="D3" s="2" t="s">
        <v>3</v>
      </c>
      <c r="E3" s="2" t="s">
        <v>4</v>
      </c>
      <c r="F3" s="2" t="s">
        <v>5</v>
      </c>
      <c r="G3" s="4">
        <v>42808</v>
      </c>
      <c r="H3" s="2">
        <v>25</v>
      </c>
      <c r="I3" s="2">
        <v>903</v>
      </c>
      <c r="J3" s="68">
        <v>0.5033197025455074</v>
      </c>
      <c r="K3" s="2">
        <v>85</v>
      </c>
      <c r="L3" s="40">
        <v>7.814000991419209</v>
      </c>
      <c r="M3" s="2">
        <v>-701</v>
      </c>
      <c r="N3" s="2">
        <f t="shared" si="0"/>
        <v>66.329168986918248</v>
      </c>
      <c r="O3" s="2">
        <v>19.3</v>
      </c>
      <c r="P3" s="2">
        <v>7.1</v>
      </c>
      <c r="Q3" s="2">
        <v>0.03</v>
      </c>
      <c r="R3" s="2">
        <v>0.3</v>
      </c>
      <c r="S3" s="2">
        <v>0.21</v>
      </c>
      <c r="T3" s="2">
        <v>0.4</v>
      </c>
      <c r="U3" s="2">
        <v>0.16</v>
      </c>
      <c r="V3" s="2">
        <f t="shared" ref="V3:V65" si="1">MAX(T3,Q3,S3)</f>
        <v>0.4</v>
      </c>
      <c r="W3" s="2">
        <v>3.2</v>
      </c>
      <c r="X3" s="2">
        <f t="shared" ref="X3:X5" si="2">W3/V3</f>
        <v>8</v>
      </c>
      <c r="Y3" s="2">
        <v>91.891891891891902</v>
      </c>
      <c r="Z3" s="2">
        <v>78.378378378378372</v>
      </c>
      <c r="AA3" s="2">
        <v>48.648648648648653</v>
      </c>
      <c r="AB3" s="2">
        <v>10</v>
      </c>
      <c r="AC3" s="2">
        <v>40</v>
      </c>
      <c r="AD3" s="2">
        <v>50</v>
      </c>
      <c r="AE3" s="2">
        <v>0</v>
      </c>
      <c r="AF3" s="2">
        <v>0</v>
      </c>
      <c r="AG3" s="2">
        <v>0</v>
      </c>
      <c r="AH3" s="77">
        <v>0.06</v>
      </c>
      <c r="AI3" s="77">
        <v>4.28</v>
      </c>
      <c r="AJ3" s="77">
        <v>2.8</v>
      </c>
      <c r="AK3" s="77">
        <v>0.86</v>
      </c>
      <c r="AL3" s="2" t="s">
        <v>116</v>
      </c>
    </row>
    <row r="4" spans="1:39" x14ac:dyDescent="0.25">
      <c r="A4" s="2" t="s">
        <v>1</v>
      </c>
      <c r="B4" s="2" t="s">
        <v>2</v>
      </c>
      <c r="C4" s="3" t="s">
        <v>85</v>
      </c>
      <c r="D4" s="2" t="s">
        <v>3</v>
      </c>
      <c r="E4" s="2" t="s">
        <v>4</v>
      </c>
      <c r="F4" s="2" t="s">
        <v>5</v>
      </c>
      <c r="G4" s="4">
        <v>42808</v>
      </c>
      <c r="H4" s="2">
        <v>50</v>
      </c>
      <c r="I4" s="2">
        <v>985</v>
      </c>
      <c r="J4" s="68">
        <v>0.54837084447656892</v>
      </c>
      <c r="K4" s="2">
        <v>84</v>
      </c>
      <c r="L4" s="40">
        <v>7.6891464940595098</v>
      </c>
      <c r="M4" s="2">
        <v>-701.3</v>
      </c>
      <c r="N4" s="2">
        <f t="shared" si="0"/>
        <v>66.277452407196591</v>
      </c>
      <c r="O4" s="2">
        <v>19.5</v>
      </c>
      <c r="P4" s="2">
        <v>7.2</v>
      </c>
      <c r="Q4" s="2">
        <v>0.1</v>
      </c>
      <c r="R4" s="2">
        <v>1.6</v>
      </c>
      <c r="S4" s="2">
        <v>0.14499999999999999</v>
      </c>
      <c r="T4" s="2">
        <v>0.1</v>
      </c>
      <c r="U4" s="2">
        <v>0.28000000000000003</v>
      </c>
      <c r="V4" s="2">
        <f t="shared" si="1"/>
        <v>0.14499999999999999</v>
      </c>
      <c r="W4" s="2">
        <v>2.2999999999999998</v>
      </c>
      <c r="X4" s="2">
        <f t="shared" si="2"/>
        <v>15.862068965517242</v>
      </c>
      <c r="Y4" s="2">
        <v>45.945945945945951</v>
      </c>
      <c r="Z4" s="2">
        <v>43.243243243243242</v>
      </c>
      <c r="AA4" s="2">
        <v>43.243243243243242</v>
      </c>
      <c r="AB4" s="2">
        <v>0</v>
      </c>
      <c r="AC4" s="2">
        <v>0</v>
      </c>
      <c r="AD4" s="2">
        <v>0</v>
      </c>
      <c r="AE4" s="2">
        <v>100</v>
      </c>
      <c r="AF4" s="2">
        <v>0</v>
      </c>
      <c r="AG4" s="2">
        <v>0</v>
      </c>
      <c r="AH4" s="77">
        <v>7.0000000000000007E-2</v>
      </c>
      <c r="AI4" s="77">
        <v>4.78</v>
      </c>
      <c r="AJ4" s="77">
        <v>-0.9</v>
      </c>
      <c r="AK4" s="77">
        <v>0.66</v>
      </c>
      <c r="AL4" s="2" t="s">
        <v>116</v>
      </c>
    </row>
    <row r="5" spans="1:39" x14ac:dyDescent="0.25">
      <c r="A5" s="2" t="s">
        <v>1</v>
      </c>
      <c r="B5" s="2" t="s">
        <v>2</v>
      </c>
      <c r="C5" s="3" t="s">
        <v>85</v>
      </c>
      <c r="D5" s="2" t="s">
        <v>3</v>
      </c>
      <c r="E5" s="2" t="s">
        <v>4</v>
      </c>
      <c r="F5" s="2" t="s">
        <v>5</v>
      </c>
      <c r="G5" s="4">
        <v>42808</v>
      </c>
      <c r="H5" s="2">
        <v>75</v>
      </c>
      <c r="I5" s="2">
        <v>855</v>
      </c>
      <c r="J5" s="68">
        <v>0.48904863912796837</v>
      </c>
      <c r="K5" s="2">
        <v>80.3</v>
      </c>
      <c r="L5" s="40">
        <v>7.5642435062530033</v>
      </c>
      <c r="M5" s="2">
        <v>-700.2</v>
      </c>
      <c r="N5" s="2">
        <f>410.44*EXP(0.0026*M5)</f>
        <v>66.467277241202865</v>
      </c>
      <c r="O5" s="2">
        <v>18.100000000000001</v>
      </c>
      <c r="P5" s="2">
        <v>7.24</v>
      </c>
      <c r="Q5" s="2">
        <v>0.02</v>
      </c>
      <c r="R5" s="2">
        <v>0.7</v>
      </c>
      <c r="S5" s="2">
        <v>0.3</v>
      </c>
      <c r="T5" s="2">
        <v>0.15</v>
      </c>
      <c r="U5" s="2">
        <v>0.65</v>
      </c>
      <c r="V5" s="2">
        <f>MAX(T5,Q5,S5)</f>
        <v>0.3</v>
      </c>
      <c r="W5" s="2">
        <v>3.1</v>
      </c>
      <c r="X5" s="2">
        <f t="shared" si="2"/>
        <v>10.333333333333334</v>
      </c>
      <c r="Y5" s="2">
        <v>43.243243243243242</v>
      </c>
      <c r="Z5" s="2">
        <v>48.648648648648653</v>
      </c>
      <c r="AA5" s="2">
        <v>21.621621621621621</v>
      </c>
      <c r="AB5" s="2">
        <v>0</v>
      </c>
      <c r="AC5" s="2">
        <v>25</v>
      </c>
      <c r="AD5" s="2">
        <v>40</v>
      </c>
      <c r="AE5" s="2">
        <v>35</v>
      </c>
      <c r="AF5" s="2">
        <v>0</v>
      </c>
      <c r="AG5" s="2">
        <v>0</v>
      </c>
      <c r="AH5" s="77">
        <v>0.13</v>
      </c>
      <c r="AI5" s="77">
        <v>2.21</v>
      </c>
      <c r="AJ5" s="77">
        <v>-1.7</v>
      </c>
      <c r="AK5" s="77">
        <v>0.39</v>
      </c>
      <c r="AL5" s="2" t="s">
        <v>116</v>
      </c>
    </row>
    <row r="6" spans="1:39" s="81" customFormat="1" x14ac:dyDescent="0.25">
      <c r="A6" s="81" t="s">
        <v>1</v>
      </c>
      <c r="B6" s="81" t="s">
        <v>2</v>
      </c>
      <c r="C6" s="81" t="s">
        <v>196</v>
      </c>
      <c r="D6" s="81" t="s">
        <v>3</v>
      </c>
      <c r="E6" s="81" t="s">
        <v>4</v>
      </c>
      <c r="F6" s="81" t="s">
        <v>5</v>
      </c>
      <c r="G6" s="81">
        <v>42808</v>
      </c>
      <c r="H6" s="81" t="s">
        <v>197</v>
      </c>
      <c r="I6" s="81">
        <f>AVERAGE(I2:I5)</f>
        <v>929.5</v>
      </c>
      <c r="J6" s="81">
        <f t="shared" ref="J6:P6" si="3">AVERAGE(J2:J5)</f>
        <v>0.52145817819116635</v>
      </c>
      <c r="K6" s="81">
        <f t="shared" si="3"/>
        <v>82.8</v>
      </c>
      <c r="L6" s="81">
        <f t="shared" si="3"/>
        <v>7.6486364113734986</v>
      </c>
      <c r="M6" s="81">
        <f t="shared" si="3"/>
        <v>-700.875</v>
      </c>
      <c r="N6" s="81">
        <f t="shared" si="3"/>
        <v>66.350766905558984</v>
      </c>
      <c r="O6" s="81">
        <f t="shared" si="3"/>
        <v>19.05</v>
      </c>
      <c r="P6" s="81">
        <f t="shared" si="3"/>
        <v>7.0775000000000006</v>
      </c>
      <c r="Q6" s="81">
        <f>AVERAGE(Q2:Q5)</f>
        <v>7.5000000000000011E-2</v>
      </c>
      <c r="R6" s="81">
        <f t="shared" ref="R6" si="4">AVERAGE(R2:R5)</f>
        <v>0.92500000000000004</v>
      </c>
      <c r="S6" s="81">
        <f t="shared" ref="S6" si="5">AVERAGE(S2:S5)</f>
        <v>0.26624999999999999</v>
      </c>
      <c r="T6" s="81">
        <f t="shared" ref="T6" si="6">AVERAGE(T2:T5)</f>
        <v>0.25750000000000001</v>
      </c>
      <c r="U6" s="81">
        <f t="shared" ref="U6" si="7">AVERAGE(U2:U5)</f>
        <v>0.82250000000000012</v>
      </c>
      <c r="V6" s="81">
        <f>MAX(V2:V5)</f>
        <v>0.41</v>
      </c>
      <c r="W6" s="81">
        <f>AVERAGE(W2:W5)</f>
        <v>3.4750000000000001</v>
      </c>
      <c r="X6" s="81">
        <f t="shared" ref="X6:AK6" si="8">AVERAGE(X2:X5)</f>
        <v>11.780557891785817</v>
      </c>
      <c r="Y6" s="81">
        <f t="shared" si="8"/>
        <v>70.270270270270274</v>
      </c>
      <c r="Z6" s="81">
        <f t="shared" si="8"/>
        <v>63.513513513513516</v>
      </c>
      <c r="AA6" s="81">
        <f t="shared" si="8"/>
        <v>41.891891891891888</v>
      </c>
      <c r="AB6" s="81">
        <f t="shared" si="8"/>
        <v>3.75</v>
      </c>
      <c r="AC6" s="81">
        <f t="shared" si="8"/>
        <v>17.5</v>
      </c>
      <c r="AD6" s="81">
        <f t="shared" si="8"/>
        <v>45</v>
      </c>
      <c r="AE6" s="81">
        <f t="shared" si="8"/>
        <v>33.75</v>
      </c>
      <c r="AF6" s="81">
        <f t="shared" si="8"/>
        <v>0</v>
      </c>
      <c r="AG6" s="81">
        <f t="shared" si="8"/>
        <v>0</v>
      </c>
      <c r="AH6" s="81">
        <f t="shared" si="8"/>
        <v>0.10500000000000001</v>
      </c>
      <c r="AI6" s="81">
        <f t="shared" si="8"/>
        <v>4.1275000000000004</v>
      </c>
      <c r="AJ6" s="81">
        <f t="shared" si="8"/>
        <v>0.82499999999999996</v>
      </c>
      <c r="AK6" s="81">
        <f t="shared" si="8"/>
        <v>0.63750000000000007</v>
      </c>
      <c r="AM6" s="82"/>
    </row>
    <row r="7" spans="1:39" x14ac:dyDescent="0.25">
      <c r="A7" s="2" t="s">
        <v>43</v>
      </c>
      <c r="B7" s="2" t="s">
        <v>42</v>
      </c>
      <c r="C7" s="5" t="s">
        <v>44</v>
      </c>
      <c r="D7" s="2" t="s">
        <v>45</v>
      </c>
      <c r="E7" s="2" t="s">
        <v>46</v>
      </c>
      <c r="F7" s="2" t="s">
        <v>5</v>
      </c>
      <c r="G7" s="4">
        <v>42807</v>
      </c>
      <c r="H7" s="2">
        <v>0</v>
      </c>
      <c r="I7" s="2">
        <v>227</v>
      </c>
      <c r="J7" s="68">
        <v>0.12936876210793805</v>
      </c>
      <c r="K7" s="2">
        <v>86.1</v>
      </c>
      <c r="L7" s="40">
        <v>8.3149570597540219</v>
      </c>
      <c r="M7" s="2">
        <v>-694.5</v>
      </c>
      <c r="N7" s="2">
        <f t="shared" si="0"/>
        <v>67.459657665688241</v>
      </c>
      <c r="O7" s="2">
        <v>17</v>
      </c>
      <c r="P7" s="2">
        <v>6.08</v>
      </c>
      <c r="Q7" s="2">
        <v>2.2499999999999999E-2</v>
      </c>
      <c r="R7" s="2">
        <v>1.8</v>
      </c>
      <c r="S7" s="2">
        <v>0.45</v>
      </c>
      <c r="T7" s="2">
        <v>5.5E-2</v>
      </c>
      <c r="U7" s="2">
        <v>1.6</v>
      </c>
      <c r="V7" s="2">
        <f t="shared" si="1"/>
        <v>0.45</v>
      </c>
      <c r="W7" s="2">
        <v>2.6</v>
      </c>
      <c r="X7" s="2">
        <f>W7/V7</f>
        <v>5.7777777777777777</v>
      </c>
      <c r="Y7" s="2">
        <v>24.324324324324326</v>
      </c>
      <c r="Z7" s="2">
        <v>32.432432432432435</v>
      </c>
      <c r="AA7" s="2">
        <v>45.945945945945951</v>
      </c>
      <c r="AB7" s="2">
        <v>50</v>
      </c>
      <c r="AC7" s="2">
        <v>50</v>
      </c>
      <c r="AD7" s="2">
        <v>0</v>
      </c>
      <c r="AE7" s="2">
        <v>0</v>
      </c>
      <c r="AF7" s="2">
        <v>0</v>
      </c>
      <c r="AG7" s="2">
        <v>0</v>
      </c>
      <c r="AH7" s="77">
        <v>0.13</v>
      </c>
      <c r="AI7" s="77">
        <v>0.17</v>
      </c>
      <c r="AJ7" s="77">
        <v>1.9</v>
      </c>
      <c r="AK7" s="77">
        <v>0.03</v>
      </c>
      <c r="AL7" s="2" t="s">
        <v>116</v>
      </c>
    </row>
    <row r="8" spans="1:39" x14ac:dyDescent="0.25">
      <c r="A8" s="2" t="s">
        <v>43</v>
      </c>
      <c r="B8" s="2" t="s">
        <v>42</v>
      </c>
      <c r="C8" s="5" t="s">
        <v>44</v>
      </c>
      <c r="D8" s="2" t="s">
        <v>45</v>
      </c>
      <c r="E8" s="2" t="s">
        <v>46</v>
      </c>
      <c r="F8" s="2" t="s">
        <v>5</v>
      </c>
      <c r="G8" s="4">
        <v>42807</v>
      </c>
      <c r="H8" s="2">
        <v>25</v>
      </c>
      <c r="I8" s="2">
        <v>227.3</v>
      </c>
      <c r="J8" s="68">
        <v>0.12953945768739369</v>
      </c>
      <c r="K8" s="2">
        <v>82.9</v>
      </c>
      <c r="L8" s="40">
        <v>8.0059143999598579</v>
      </c>
      <c r="M8" s="2">
        <v>-695</v>
      </c>
      <c r="N8" s="2">
        <f t="shared" si="0"/>
        <v>67.372017089440106</v>
      </c>
      <c r="O8" s="2">
        <v>17</v>
      </c>
      <c r="P8" s="2">
        <v>6.9</v>
      </c>
      <c r="Q8" s="2">
        <v>0.05</v>
      </c>
      <c r="R8" s="2">
        <v>1.7</v>
      </c>
      <c r="S8" s="2">
        <v>0.33</v>
      </c>
      <c r="T8" s="2">
        <v>0.03</v>
      </c>
      <c r="U8" s="2">
        <v>1.8</v>
      </c>
      <c r="V8" s="2">
        <f t="shared" si="1"/>
        <v>0.33</v>
      </c>
      <c r="W8" s="2">
        <v>2.7</v>
      </c>
      <c r="X8" s="2">
        <f t="shared" ref="X8:X10" si="9">W8/V8</f>
        <v>8.1818181818181817</v>
      </c>
      <c r="Y8" s="2">
        <v>24.324324324324326</v>
      </c>
      <c r="Z8" s="2">
        <v>32.432432432432435</v>
      </c>
      <c r="AA8" s="2">
        <v>35.135135135135137</v>
      </c>
      <c r="AB8" s="2">
        <v>0</v>
      </c>
      <c r="AC8" s="2">
        <v>100</v>
      </c>
      <c r="AD8" s="2">
        <v>0</v>
      </c>
      <c r="AE8" s="2">
        <v>0</v>
      </c>
      <c r="AF8" s="2">
        <v>0</v>
      </c>
      <c r="AG8" s="2">
        <v>0</v>
      </c>
      <c r="AH8" s="77">
        <v>0.17</v>
      </c>
      <c r="AI8" s="77">
        <v>0.12</v>
      </c>
      <c r="AJ8" s="77">
        <v>-1.2</v>
      </c>
      <c r="AK8" s="77">
        <v>0.08</v>
      </c>
      <c r="AL8" s="2" t="s">
        <v>116</v>
      </c>
    </row>
    <row r="9" spans="1:39" x14ac:dyDescent="0.25">
      <c r="A9" s="2" t="s">
        <v>43</v>
      </c>
      <c r="B9" s="2" t="s">
        <v>42</v>
      </c>
      <c r="C9" s="5" t="s">
        <v>44</v>
      </c>
      <c r="D9" s="2" t="s">
        <v>45</v>
      </c>
      <c r="E9" s="2" t="s">
        <v>46</v>
      </c>
      <c r="F9" s="2" t="s">
        <v>5</v>
      </c>
      <c r="G9" s="4">
        <v>42807</v>
      </c>
      <c r="H9" s="2">
        <v>50</v>
      </c>
      <c r="I9" s="2">
        <v>227.4</v>
      </c>
      <c r="J9" s="68">
        <v>0.12959635879197826</v>
      </c>
      <c r="K9" s="2">
        <v>82.9</v>
      </c>
      <c r="L9" s="40">
        <v>8.0059116494807014</v>
      </c>
      <c r="M9" s="2">
        <v>-694.2</v>
      </c>
      <c r="N9" s="2">
        <f t="shared" si="0"/>
        <v>67.512296725231877</v>
      </c>
      <c r="O9" s="2">
        <v>17</v>
      </c>
      <c r="P9" s="2">
        <v>6.96</v>
      </c>
      <c r="Q9" s="2">
        <v>0.12</v>
      </c>
      <c r="R9" s="2">
        <v>1.8</v>
      </c>
      <c r="S9" s="2">
        <v>0.2</v>
      </c>
      <c r="T9" s="2">
        <v>0.02</v>
      </c>
      <c r="U9" s="2">
        <v>1.8</v>
      </c>
      <c r="V9" s="2">
        <f t="shared" si="1"/>
        <v>0.2</v>
      </c>
      <c r="W9" s="2">
        <v>4.1500000000000004</v>
      </c>
      <c r="X9" s="2">
        <f t="shared" si="9"/>
        <v>20.75</v>
      </c>
      <c r="Y9" s="2">
        <v>45.945945945945951</v>
      </c>
      <c r="Z9" s="2">
        <v>54.054054054054056</v>
      </c>
      <c r="AA9" s="2">
        <v>51.351351351351347</v>
      </c>
      <c r="AB9" s="2">
        <v>0</v>
      </c>
      <c r="AC9" s="2">
        <v>100</v>
      </c>
      <c r="AD9" s="2">
        <v>0</v>
      </c>
      <c r="AE9" s="2">
        <v>0</v>
      </c>
      <c r="AF9" s="2">
        <v>0</v>
      </c>
      <c r="AG9" s="2">
        <v>0</v>
      </c>
      <c r="AH9" s="77">
        <v>0.14000000000000001</v>
      </c>
      <c r="AI9" s="77">
        <v>0.25</v>
      </c>
      <c r="AJ9" s="77">
        <v>2.2000000000000002</v>
      </c>
      <c r="AK9" s="77">
        <v>-0.01</v>
      </c>
      <c r="AL9" s="2" t="s">
        <v>116</v>
      </c>
    </row>
    <row r="10" spans="1:39" x14ac:dyDescent="0.25">
      <c r="A10" s="2" t="s">
        <v>43</v>
      </c>
      <c r="B10" s="2" t="s">
        <v>42</v>
      </c>
      <c r="C10" s="5" t="s">
        <v>44</v>
      </c>
      <c r="D10" s="2" t="s">
        <v>45</v>
      </c>
      <c r="E10" s="2" t="s">
        <v>46</v>
      </c>
      <c r="F10" s="2" t="s">
        <v>5</v>
      </c>
      <c r="G10" s="4">
        <v>42807</v>
      </c>
      <c r="H10" s="2">
        <v>75</v>
      </c>
      <c r="I10" s="2">
        <v>226.8</v>
      </c>
      <c r="J10" s="68">
        <v>0.12925497150592344</v>
      </c>
      <c r="K10" s="2">
        <v>86.6</v>
      </c>
      <c r="L10" s="40">
        <v>8.3632494320176232</v>
      </c>
      <c r="M10" s="2">
        <v>-694.4</v>
      </c>
      <c r="N10" s="2">
        <f t="shared" si="0"/>
        <v>67.477199457015359</v>
      </c>
      <c r="O10" s="2">
        <v>17</v>
      </c>
      <c r="P10" s="2">
        <v>7.11</v>
      </c>
      <c r="Q10" s="2">
        <v>0.04</v>
      </c>
      <c r="R10" s="2">
        <v>1.7</v>
      </c>
      <c r="S10" s="2">
        <v>0.3</v>
      </c>
      <c r="T10" s="2">
        <v>0.04</v>
      </c>
      <c r="U10" s="2">
        <v>1.8</v>
      </c>
      <c r="V10" s="2">
        <f t="shared" si="1"/>
        <v>0.3</v>
      </c>
      <c r="W10" s="2">
        <v>4</v>
      </c>
      <c r="X10" s="2">
        <f t="shared" si="9"/>
        <v>13.333333333333334</v>
      </c>
      <c r="Y10" s="2">
        <v>48.648648648648653</v>
      </c>
      <c r="Z10" s="2">
        <v>56.756756756756758</v>
      </c>
      <c r="AA10" s="2">
        <v>78.378378378378372</v>
      </c>
      <c r="AB10" s="2">
        <v>10</v>
      </c>
      <c r="AC10" s="2">
        <v>80</v>
      </c>
      <c r="AD10" s="2">
        <v>10</v>
      </c>
      <c r="AE10" s="2">
        <v>0</v>
      </c>
      <c r="AF10" s="2">
        <v>0</v>
      </c>
      <c r="AG10" s="2">
        <v>0</v>
      </c>
      <c r="AH10" s="77">
        <v>0.09</v>
      </c>
      <c r="AI10" s="77">
        <v>0.13</v>
      </c>
      <c r="AJ10" s="77">
        <v>-1.2</v>
      </c>
      <c r="AK10" s="77">
        <v>-0.02</v>
      </c>
      <c r="AL10" s="2" t="s">
        <v>47</v>
      </c>
    </row>
    <row r="11" spans="1:39" s="81" customFormat="1" x14ac:dyDescent="0.25">
      <c r="A11" s="81" t="s">
        <v>43</v>
      </c>
      <c r="B11" s="81" t="s">
        <v>42</v>
      </c>
      <c r="C11" s="81" t="s">
        <v>44</v>
      </c>
      <c r="D11" s="81" t="s">
        <v>45</v>
      </c>
      <c r="E11" s="81" t="s">
        <v>46</v>
      </c>
      <c r="F11" s="81" t="s">
        <v>5</v>
      </c>
      <c r="G11" s="81">
        <v>42807</v>
      </c>
      <c r="H11" s="81" t="s">
        <v>197</v>
      </c>
      <c r="I11" s="81">
        <f>AVERAGE(I7:I10)</f>
        <v>227.125</v>
      </c>
      <c r="J11" s="81">
        <f t="shared" ref="J11" si="10">AVERAGE(J7:J10)</f>
        <v>0.12943988752330837</v>
      </c>
      <c r="K11" s="81">
        <f t="shared" ref="K11:L11" si="11">AVERAGE(K7:K10)</f>
        <v>84.625</v>
      </c>
      <c r="L11" s="81">
        <f t="shared" si="11"/>
        <v>8.1725081353030511</v>
      </c>
      <c r="M11" s="81">
        <f t="shared" ref="M11" si="12">AVERAGE(M7:M10)</f>
        <v>-694.52499999999998</v>
      </c>
      <c r="N11" s="81">
        <f t="shared" ref="N11" si="13">AVERAGE(N7:N10)</f>
        <v>67.455292734343885</v>
      </c>
      <c r="O11" s="81">
        <f t="shared" ref="O11" si="14">AVERAGE(O7:O10)</f>
        <v>17</v>
      </c>
      <c r="P11" s="81">
        <f t="shared" ref="P11" si="15">AVERAGE(P7:P10)</f>
        <v>6.7625000000000002</v>
      </c>
      <c r="Q11" s="81">
        <f>AVERAGE(Q7:Q10)</f>
        <v>5.8125000000000003E-2</v>
      </c>
      <c r="R11" s="81">
        <f t="shared" ref="R11" si="16">AVERAGE(R7:R10)</f>
        <v>1.75</v>
      </c>
      <c r="S11" s="81">
        <f t="shared" ref="S11" si="17">AVERAGE(S7:S10)</f>
        <v>0.32</v>
      </c>
      <c r="T11" s="81">
        <f t="shared" ref="T11" si="18">AVERAGE(T7:T10)</f>
        <v>3.6249999999999998E-2</v>
      </c>
      <c r="U11" s="81">
        <f t="shared" ref="U11" si="19">AVERAGE(U7:U10)</f>
        <v>1.75</v>
      </c>
      <c r="V11" s="81">
        <f>MAX(V7:V10)</f>
        <v>0.45</v>
      </c>
      <c r="W11" s="81">
        <f>AVERAGE(W7:W10)</f>
        <v>3.3625000000000003</v>
      </c>
      <c r="X11" s="81">
        <f t="shared" ref="X11" si="20">AVERAGE(X7:X10)</f>
        <v>12.010732323232324</v>
      </c>
      <c r="Y11" s="81">
        <f t="shared" ref="Y11" si="21">AVERAGE(Y7:Y10)</f>
        <v>35.810810810810814</v>
      </c>
      <c r="Z11" s="81">
        <f t="shared" ref="Z11" si="22">AVERAGE(Z7:Z10)</f>
        <v>43.918918918918919</v>
      </c>
      <c r="AA11" s="81">
        <f t="shared" ref="AA11" si="23">AVERAGE(AA7:AA10)</f>
        <v>52.702702702702709</v>
      </c>
      <c r="AB11" s="81">
        <f t="shared" ref="AB11" si="24">AVERAGE(AB7:AB10)</f>
        <v>15</v>
      </c>
      <c r="AC11" s="81">
        <f t="shared" ref="AC11" si="25">AVERAGE(AC7:AC10)</f>
        <v>82.5</v>
      </c>
      <c r="AD11" s="81">
        <f t="shared" ref="AD11" si="26">AVERAGE(AD7:AD10)</f>
        <v>2.5</v>
      </c>
      <c r="AE11" s="81">
        <f t="shared" ref="AE11" si="27">AVERAGE(AE7:AE10)</f>
        <v>0</v>
      </c>
      <c r="AF11" s="81">
        <f t="shared" ref="AF11" si="28">AVERAGE(AF7:AF10)</f>
        <v>0</v>
      </c>
      <c r="AG11" s="81">
        <f t="shared" ref="AG11" si="29">AVERAGE(AG7:AG10)</f>
        <v>0</v>
      </c>
      <c r="AH11" s="81">
        <f t="shared" ref="AH11" si="30">AVERAGE(AH7:AH10)</f>
        <v>0.13250000000000001</v>
      </c>
      <c r="AI11" s="81">
        <f t="shared" ref="AI11" si="31">AVERAGE(AI7:AI10)</f>
        <v>0.16750000000000001</v>
      </c>
      <c r="AJ11" s="81">
        <f t="shared" ref="AJ11" si="32">AVERAGE(AJ7:AJ10)</f>
        <v>0.4250000000000001</v>
      </c>
      <c r="AK11" s="81">
        <f t="shared" ref="AK11" si="33">AVERAGE(AK7:AK10)</f>
        <v>0.02</v>
      </c>
      <c r="AM11" s="82"/>
    </row>
    <row r="12" spans="1:39" x14ac:dyDescent="0.25">
      <c r="A12" s="2" t="s">
        <v>29</v>
      </c>
      <c r="B12" s="2" t="s">
        <v>30</v>
      </c>
      <c r="C12" s="5" t="s">
        <v>76</v>
      </c>
      <c r="D12" s="2" t="s">
        <v>31</v>
      </c>
      <c r="E12" s="2" t="s">
        <v>32</v>
      </c>
      <c r="F12" s="2" t="s">
        <v>5</v>
      </c>
      <c r="G12" s="4">
        <v>42808</v>
      </c>
      <c r="H12" s="2">
        <v>0</v>
      </c>
      <c r="I12" s="2">
        <v>221</v>
      </c>
      <c r="J12" s="68">
        <v>0.12874554419348982</v>
      </c>
      <c r="K12" s="2">
        <v>80.3</v>
      </c>
      <c r="L12" s="40">
        <v>7.9196837060273806</v>
      </c>
      <c r="M12" s="2">
        <v>-570</v>
      </c>
      <c r="N12" s="2">
        <f t="shared" si="0"/>
        <v>93.244936333324006</v>
      </c>
      <c r="O12" s="2">
        <v>16</v>
      </c>
      <c r="P12" s="2">
        <v>6.53</v>
      </c>
      <c r="Q12" s="2">
        <v>0.01</v>
      </c>
      <c r="R12" s="2">
        <v>0.6</v>
      </c>
      <c r="S12" s="2">
        <v>0.15</v>
      </c>
      <c r="T12" s="2">
        <v>0.04</v>
      </c>
      <c r="U12" s="2">
        <v>0.5</v>
      </c>
      <c r="V12" s="2">
        <f t="shared" si="1"/>
        <v>0.15</v>
      </c>
      <c r="W12" s="2">
        <v>7</v>
      </c>
      <c r="X12" s="2">
        <f>W12/V12</f>
        <v>46.666666666666671</v>
      </c>
      <c r="Y12" s="2">
        <v>0</v>
      </c>
      <c r="Z12" s="2">
        <v>0</v>
      </c>
      <c r="AA12" s="2">
        <v>0</v>
      </c>
      <c r="AB12" s="2">
        <v>0</v>
      </c>
      <c r="AC12" s="2">
        <v>15</v>
      </c>
      <c r="AD12" s="2">
        <v>10</v>
      </c>
      <c r="AE12" s="2">
        <v>25</v>
      </c>
      <c r="AF12" s="2">
        <v>50</v>
      </c>
      <c r="AG12" s="2">
        <v>0</v>
      </c>
      <c r="AH12" s="77">
        <v>0.15</v>
      </c>
      <c r="AI12" s="77">
        <v>1.66</v>
      </c>
      <c r="AJ12" s="77">
        <v>6</v>
      </c>
      <c r="AK12" s="77" t="s">
        <v>116</v>
      </c>
      <c r="AL12" s="2" t="s">
        <v>116</v>
      </c>
    </row>
    <row r="13" spans="1:39" x14ac:dyDescent="0.25">
      <c r="A13" s="2" t="s">
        <v>29</v>
      </c>
      <c r="B13" s="2" t="s">
        <v>30</v>
      </c>
      <c r="C13" s="5" t="s">
        <v>76</v>
      </c>
      <c r="D13" s="2" t="s">
        <v>31</v>
      </c>
      <c r="E13" s="2" t="s">
        <v>32</v>
      </c>
      <c r="F13" s="2" t="s">
        <v>5</v>
      </c>
      <c r="G13" s="4">
        <v>42808</v>
      </c>
      <c r="H13" s="2">
        <v>25</v>
      </c>
      <c r="I13" s="2">
        <v>217.4</v>
      </c>
      <c r="J13" s="68">
        <v>0.12692853761715395</v>
      </c>
      <c r="K13" s="2">
        <v>80</v>
      </c>
      <c r="L13" s="40">
        <v>7.9069503408531077</v>
      </c>
      <c r="M13" s="2">
        <v>-575</v>
      </c>
      <c r="N13" s="2">
        <f t="shared" si="0"/>
        <v>92.040597325600942</v>
      </c>
      <c r="O13" s="2">
        <v>15.9</v>
      </c>
      <c r="P13" s="2">
        <v>6.93</v>
      </c>
      <c r="Q13" s="2">
        <v>0.05</v>
      </c>
      <c r="R13" s="2">
        <v>1.1000000000000001</v>
      </c>
      <c r="S13" s="2">
        <v>0.47</v>
      </c>
      <c r="T13" s="2">
        <v>0.1</v>
      </c>
      <c r="U13" s="2">
        <v>0.56999999999999995</v>
      </c>
      <c r="V13" s="2">
        <f t="shared" si="1"/>
        <v>0.47</v>
      </c>
      <c r="W13" s="2">
        <v>9.5</v>
      </c>
      <c r="X13" s="2">
        <f t="shared" ref="X13:X15" si="34">W13/V13</f>
        <v>20.212765957446809</v>
      </c>
      <c r="Y13" s="2">
        <v>0</v>
      </c>
      <c r="Z13" s="2">
        <v>0</v>
      </c>
      <c r="AA13" s="2">
        <v>0</v>
      </c>
      <c r="AB13" s="2">
        <v>0</v>
      </c>
      <c r="AC13" s="2">
        <v>20</v>
      </c>
      <c r="AD13" s="2">
        <v>5</v>
      </c>
      <c r="AE13" s="2">
        <v>25</v>
      </c>
      <c r="AF13" s="2">
        <v>50</v>
      </c>
      <c r="AG13" s="2">
        <v>0</v>
      </c>
      <c r="AH13" s="77">
        <v>0.12</v>
      </c>
      <c r="AI13" s="77">
        <v>1.71</v>
      </c>
      <c r="AJ13" s="77">
        <v>1</v>
      </c>
      <c r="AK13" s="77" t="s">
        <v>116</v>
      </c>
      <c r="AL13" s="2" t="s">
        <v>116</v>
      </c>
    </row>
    <row r="14" spans="1:39" x14ac:dyDescent="0.25">
      <c r="A14" s="2" t="s">
        <v>29</v>
      </c>
      <c r="B14" s="2" t="s">
        <v>30</v>
      </c>
      <c r="C14" s="5" t="s">
        <v>76</v>
      </c>
      <c r="D14" s="2" t="s">
        <v>31</v>
      </c>
      <c r="E14" s="2" t="s">
        <v>32</v>
      </c>
      <c r="F14" s="2" t="s">
        <v>5</v>
      </c>
      <c r="G14" s="4">
        <v>42808</v>
      </c>
      <c r="H14" s="2">
        <v>50</v>
      </c>
      <c r="I14" s="2">
        <v>218.7</v>
      </c>
      <c r="J14" s="68">
        <v>0.1279708865901856</v>
      </c>
      <c r="K14" s="2">
        <v>81.5</v>
      </c>
      <c r="L14" s="40">
        <v>8.0723015476337725</v>
      </c>
      <c r="M14" s="2">
        <v>-570.1</v>
      </c>
      <c r="N14" s="2">
        <f t="shared" si="0"/>
        <v>93.220695801283071</v>
      </c>
      <c r="O14" s="2">
        <v>15.8</v>
      </c>
      <c r="P14" s="2">
        <v>7.12</v>
      </c>
      <c r="Q14" s="2">
        <v>0.2</v>
      </c>
      <c r="R14" s="2">
        <v>0.6</v>
      </c>
      <c r="S14" s="2">
        <v>0.79</v>
      </c>
      <c r="T14" s="2">
        <v>0.17</v>
      </c>
      <c r="U14" s="2">
        <v>0.75</v>
      </c>
      <c r="V14" s="2">
        <f t="shared" si="1"/>
        <v>0.79</v>
      </c>
      <c r="W14" s="2">
        <v>9.9</v>
      </c>
      <c r="X14" s="2">
        <f t="shared" si="34"/>
        <v>12.531645569620252</v>
      </c>
      <c r="Y14" s="2">
        <v>0</v>
      </c>
      <c r="Z14" s="2">
        <v>0</v>
      </c>
      <c r="AA14" s="2">
        <v>0</v>
      </c>
      <c r="AB14" s="2">
        <v>10</v>
      </c>
      <c r="AC14" s="2">
        <v>70</v>
      </c>
      <c r="AD14" s="2">
        <v>0</v>
      </c>
      <c r="AE14" s="2">
        <v>0</v>
      </c>
      <c r="AF14" s="2">
        <v>20</v>
      </c>
      <c r="AG14" s="2">
        <v>0</v>
      </c>
      <c r="AH14" s="77">
        <v>0.13</v>
      </c>
      <c r="AI14" s="77">
        <v>1.59</v>
      </c>
      <c r="AJ14" s="77">
        <v>1.8</v>
      </c>
      <c r="AK14" s="77" t="s">
        <v>116</v>
      </c>
      <c r="AL14" s="2" t="s">
        <v>116</v>
      </c>
    </row>
    <row r="15" spans="1:39" x14ac:dyDescent="0.25">
      <c r="A15" s="2" t="s">
        <v>29</v>
      </c>
      <c r="B15" s="2" t="s">
        <v>30</v>
      </c>
      <c r="C15" s="5" t="s">
        <v>76</v>
      </c>
      <c r="D15" s="2" t="s">
        <v>31</v>
      </c>
      <c r="E15" s="2" t="s">
        <v>32</v>
      </c>
      <c r="F15" s="2" t="s">
        <v>5</v>
      </c>
      <c r="G15" s="4">
        <v>42808</v>
      </c>
      <c r="H15" s="2">
        <v>75</v>
      </c>
      <c r="I15" s="2">
        <v>219.9</v>
      </c>
      <c r="J15" s="68">
        <v>0.12867354157289335</v>
      </c>
      <c r="K15" s="2">
        <v>77</v>
      </c>
      <c r="L15" s="40">
        <v>7.6265589814148012</v>
      </c>
      <c r="M15" s="2">
        <v>-480</v>
      </c>
      <c r="N15" s="2">
        <f t="shared" si="0"/>
        <v>117.82845022386979</v>
      </c>
      <c r="O15" s="2">
        <v>15.8</v>
      </c>
      <c r="P15" s="2">
        <v>7.27</v>
      </c>
      <c r="Q15" s="2">
        <v>0.15</v>
      </c>
      <c r="R15" s="2">
        <v>0.45</v>
      </c>
      <c r="S15" s="2">
        <v>0.69</v>
      </c>
      <c r="T15" s="2">
        <v>0.14000000000000001</v>
      </c>
      <c r="U15" s="2">
        <v>0.62</v>
      </c>
      <c r="V15" s="2">
        <f t="shared" si="1"/>
        <v>0.69</v>
      </c>
      <c r="W15" s="2">
        <v>9.1</v>
      </c>
      <c r="X15" s="2">
        <f t="shared" si="34"/>
        <v>13.188405797101449</v>
      </c>
      <c r="Y15" s="2">
        <v>0</v>
      </c>
      <c r="Z15" s="2">
        <v>0</v>
      </c>
      <c r="AA15" s="2">
        <v>0</v>
      </c>
      <c r="AB15" s="2">
        <v>65</v>
      </c>
      <c r="AC15" s="2">
        <v>25</v>
      </c>
      <c r="AD15" s="2">
        <v>0</v>
      </c>
      <c r="AE15" s="2">
        <v>0</v>
      </c>
      <c r="AF15" s="2">
        <v>10</v>
      </c>
      <c r="AG15" s="2">
        <v>0</v>
      </c>
      <c r="AH15" s="77">
        <v>7.0000000000000007E-2</v>
      </c>
      <c r="AI15" s="77">
        <v>1.71</v>
      </c>
      <c r="AJ15" s="77">
        <v>2.8</v>
      </c>
      <c r="AK15" s="77" t="s">
        <v>116</v>
      </c>
      <c r="AL15" s="2" t="s">
        <v>116</v>
      </c>
    </row>
    <row r="16" spans="1:39" s="81" customFormat="1" x14ac:dyDescent="0.25">
      <c r="A16" s="81" t="s">
        <v>29</v>
      </c>
      <c r="B16" s="81" t="s">
        <v>30</v>
      </c>
      <c r="C16" s="81" t="s">
        <v>76</v>
      </c>
      <c r="D16" s="81" t="s">
        <v>31</v>
      </c>
      <c r="E16" s="81" t="s">
        <v>32</v>
      </c>
      <c r="F16" s="81" t="s">
        <v>5</v>
      </c>
      <c r="G16" s="81">
        <v>42808</v>
      </c>
      <c r="H16" s="81" t="s">
        <v>197</v>
      </c>
      <c r="I16" s="81">
        <f>AVERAGE(I12:I15)</f>
        <v>219.24999999999997</v>
      </c>
      <c r="J16" s="81">
        <f t="shared" ref="J16" si="35">AVERAGE(J12:J15)</f>
        <v>0.12807962749343069</v>
      </c>
      <c r="K16" s="81">
        <f t="shared" ref="K16:L16" si="36">AVERAGE(K12:K15)</f>
        <v>79.7</v>
      </c>
      <c r="L16" s="81">
        <f t="shared" si="36"/>
        <v>7.8813736439822666</v>
      </c>
      <c r="M16" s="81">
        <f t="shared" ref="M16" si="37">AVERAGE(M12:M15)</f>
        <v>-548.77499999999998</v>
      </c>
      <c r="N16" s="81">
        <f t="shared" ref="N16" si="38">AVERAGE(N12:N15)</f>
        <v>99.083669921019464</v>
      </c>
      <c r="O16" s="81">
        <f t="shared" ref="O16" si="39">AVERAGE(O12:O15)</f>
        <v>15.875</v>
      </c>
      <c r="P16" s="81">
        <f t="shared" ref="P16" si="40">AVERAGE(P12:P15)</f>
        <v>6.9625000000000004</v>
      </c>
      <c r="Q16" s="81">
        <f>AVERAGE(Q12:Q15)</f>
        <v>0.10250000000000001</v>
      </c>
      <c r="R16" s="81">
        <f t="shared" ref="R16" si="41">AVERAGE(R12:R15)</f>
        <v>0.68750000000000011</v>
      </c>
      <c r="S16" s="81">
        <f t="shared" ref="S16" si="42">AVERAGE(S12:S15)</f>
        <v>0.52500000000000002</v>
      </c>
      <c r="T16" s="81">
        <f t="shared" ref="T16" si="43">AVERAGE(T12:T15)</f>
        <v>0.11250000000000002</v>
      </c>
      <c r="U16" s="81">
        <f t="shared" ref="U16" si="44">AVERAGE(U12:U15)</f>
        <v>0.61</v>
      </c>
      <c r="V16" s="81">
        <f>MAX(V12:V15)</f>
        <v>0.79</v>
      </c>
      <c r="W16" s="81">
        <f>AVERAGE(W12:W15)</f>
        <v>8.875</v>
      </c>
      <c r="X16" s="81">
        <f t="shared" ref="X16" si="45">AVERAGE(X12:X15)</f>
        <v>23.149870997708796</v>
      </c>
      <c r="Y16" s="81">
        <f t="shared" ref="Y16" si="46">AVERAGE(Y12:Y15)</f>
        <v>0</v>
      </c>
      <c r="Z16" s="81">
        <f t="shared" ref="Z16" si="47">AVERAGE(Z12:Z15)</f>
        <v>0</v>
      </c>
      <c r="AA16" s="81">
        <f t="shared" ref="AA16" si="48">AVERAGE(AA12:AA15)</f>
        <v>0</v>
      </c>
      <c r="AB16" s="81">
        <f t="shared" ref="AB16" si="49">AVERAGE(AB12:AB15)</f>
        <v>18.75</v>
      </c>
      <c r="AC16" s="81">
        <f t="shared" ref="AC16" si="50">AVERAGE(AC12:AC15)</f>
        <v>32.5</v>
      </c>
      <c r="AD16" s="81">
        <f t="shared" ref="AD16" si="51">AVERAGE(AD12:AD15)</f>
        <v>3.75</v>
      </c>
      <c r="AE16" s="81">
        <f t="shared" ref="AE16" si="52">AVERAGE(AE12:AE15)</f>
        <v>12.5</v>
      </c>
      <c r="AF16" s="81">
        <f t="shared" ref="AF16" si="53">AVERAGE(AF12:AF15)</f>
        <v>32.5</v>
      </c>
      <c r="AG16" s="81">
        <f t="shared" ref="AG16" si="54">AVERAGE(AG12:AG15)</f>
        <v>0</v>
      </c>
      <c r="AH16" s="81">
        <f t="shared" ref="AH16" si="55">AVERAGE(AH12:AH15)</f>
        <v>0.11750000000000001</v>
      </c>
      <c r="AI16" s="81">
        <f t="shared" ref="AI16" si="56">AVERAGE(AI12:AI15)</f>
        <v>1.6675</v>
      </c>
      <c r="AJ16" s="81">
        <f t="shared" ref="AJ16" si="57">AVERAGE(AJ12:AJ15)</f>
        <v>2.9000000000000004</v>
      </c>
      <c r="AK16" s="81" t="e">
        <f t="shared" ref="AK16" si="58">AVERAGE(AK12:AK15)</f>
        <v>#DIV/0!</v>
      </c>
      <c r="AM16" s="82"/>
    </row>
    <row r="17" spans="1:39" x14ac:dyDescent="0.25">
      <c r="A17" s="2" t="s">
        <v>13</v>
      </c>
      <c r="B17" s="2" t="s">
        <v>14</v>
      </c>
      <c r="C17" s="5" t="s">
        <v>72</v>
      </c>
      <c r="D17" s="2" t="s">
        <v>15</v>
      </c>
      <c r="E17" s="2" t="s">
        <v>16</v>
      </c>
      <c r="F17" s="2" t="s">
        <v>5</v>
      </c>
      <c r="G17" s="4">
        <v>42827</v>
      </c>
      <c r="H17" s="2">
        <v>0</v>
      </c>
      <c r="I17" s="2">
        <v>520</v>
      </c>
      <c r="J17" s="68">
        <v>0.26478104565090865</v>
      </c>
      <c r="K17" s="2">
        <v>63.5</v>
      </c>
      <c r="L17" s="40">
        <v>5.480363400419674</v>
      </c>
      <c r="M17" s="2">
        <v>-697.3</v>
      </c>
      <c r="N17" s="2">
        <f t="shared" si="0"/>
        <v>66.970334654751326</v>
      </c>
      <c r="O17" s="2">
        <v>22.6</v>
      </c>
      <c r="P17" s="2">
        <v>6.97</v>
      </c>
      <c r="Q17" s="2">
        <v>0.28999999999999998</v>
      </c>
      <c r="R17" s="2">
        <v>0.55000000000000004</v>
      </c>
      <c r="S17" s="2">
        <v>0.4</v>
      </c>
      <c r="T17" s="2">
        <v>0.02</v>
      </c>
      <c r="U17" s="2">
        <v>0.5</v>
      </c>
      <c r="V17" s="2">
        <f t="shared" si="1"/>
        <v>0.4</v>
      </c>
      <c r="W17" s="2">
        <v>4.9000000000000004</v>
      </c>
      <c r="X17" s="2">
        <f>W17/V17</f>
        <v>12.25</v>
      </c>
      <c r="Y17" s="2">
        <v>91.891891891891902</v>
      </c>
      <c r="Z17" s="2">
        <v>89.189189189189193</v>
      </c>
      <c r="AA17" s="2">
        <v>100</v>
      </c>
      <c r="AB17" s="2">
        <v>10</v>
      </c>
      <c r="AC17" s="2">
        <v>65</v>
      </c>
      <c r="AD17" s="2">
        <v>25</v>
      </c>
      <c r="AE17" s="2">
        <v>0</v>
      </c>
      <c r="AF17" s="2">
        <v>0</v>
      </c>
      <c r="AG17" s="2">
        <v>0</v>
      </c>
      <c r="AH17" s="77">
        <v>0.11</v>
      </c>
      <c r="AI17" s="77">
        <v>0.48</v>
      </c>
      <c r="AJ17" s="77">
        <v>0.3</v>
      </c>
      <c r="AK17" s="77">
        <v>0.05</v>
      </c>
      <c r="AL17" s="2" t="s">
        <v>116</v>
      </c>
    </row>
    <row r="18" spans="1:39" x14ac:dyDescent="0.25">
      <c r="A18" s="2" t="s">
        <v>13</v>
      </c>
      <c r="B18" s="2" t="s">
        <v>14</v>
      </c>
      <c r="C18" s="5" t="s">
        <v>72</v>
      </c>
      <c r="D18" s="2" t="s">
        <v>15</v>
      </c>
      <c r="E18" s="2" t="s">
        <v>16</v>
      </c>
      <c r="F18" s="2" t="s">
        <v>5</v>
      </c>
      <c r="G18" s="4">
        <v>42827</v>
      </c>
      <c r="H18" s="2">
        <v>25</v>
      </c>
      <c r="I18" s="2">
        <v>519</v>
      </c>
      <c r="J18" s="68">
        <v>0.26426095443793951</v>
      </c>
      <c r="K18" s="2">
        <v>65.099999999999994</v>
      </c>
      <c r="L18" s="40">
        <v>5.6184682037116103</v>
      </c>
      <c r="M18" s="2">
        <v>-701</v>
      </c>
      <c r="N18" s="2">
        <f t="shared" si="0"/>
        <v>66.329168986918248</v>
      </c>
      <c r="O18" s="2">
        <v>22.6</v>
      </c>
      <c r="P18" s="2">
        <v>7.16</v>
      </c>
      <c r="Q18" s="2">
        <v>0.08</v>
      </c>
      <c r="R18" s="2">
        <v>0.25</v>
      </c>
      <c r="S18" s="2">
        <v>0.41</v>
      </c>
      <c r="T18" s="2">
        <v>0.03</v>
      </c>
      <c r="U18" s="2">
        <v>0.6</v>
      </c>
      <c r="V18" s="2">
        <f t="shared" si="1"/>
        <v>0.41</v>
      </c>
      <c r="W18" s="2">
        <v>7.5</v>
      </c>
      <c r="X18" s="2">
        <f t="shared" ref="X18:X20" si="59">W18/V18</f>
        <v>18.292682926829269</v>
      </c>
      <c r="Y18" s="2">
        <v>67.567567567567565</v>
      </c>
      <c r="Z18" s="2">
        <v>67.567567567567565</v>
      </c>
      <c r="AA18" s="2">
        <v>64.86486486486487</v>
      </c>
      <c r="AB18" s="2">
        <v>10</v>
      </c>
      <c r="AC18" s="2">
        <v>90</v>
      </c>
      <c r="AD18" s="2">
        <v>0</v>
      </c>
      <c r="AE18" s="2">
        <v>0</v>
      </c>
      <c r="AF18" s="2">
        <v>0</v>
      </c>
      <c r="AG18" s="2">
        <v>0</v>
      </c>
      <c r="AH18" s="77">
        <v>0.09</v>
      </c>
      <c r="AI18" s="77">
        <v>0.4</v>
      </c>
      <c r="AJ18" s="77">
        <v>4.5</v>
      </c>
      <c r="AK18" s="77">
        <v>0.05</v>
      </c>
      <c r="AL18" s="2" t="s">
        <v>116</v>
      </c>
    </row>
    <row r="19" spans="1:39" x14ac:dyDescent="0.25">
      <c r="A19" s="2" t="s">
        <v>13</v>
      </c>
      <c r="B19" s="2" t="s">
        <v>14</v>
      </c>
      <c r="C19" s="5" t="s">
        <v>72</v>
      </c>
      <c r="D19" s="2" t="s">
        <v>15</v>
      </c>
      <c r="E19" s="2" t="s">
        <v>16</v>
      </c>
      <c r="F19" s="2" t="s">
        <v>5</v>
      </c>
      <c r="G19" s="4">
        <v>42827</v>
      </c>
      <c r="H19" s="2">
        <v>50</v>
      </c>
      <c r="I19" s="2">
        <v>516</v>
      </c>
      <c r="J19" s="68">
        <v>0.2632621084376538</v>
      </c>
      <c r="K19" s="2">
        <v>64.099999999999994</v>
      </c>
      <c r="L19" s="40">
        <v>5.5427617387615919</v>
      </c>
      <c r="M19" s="2">
        <v>-701.1</v>
      </c>
      <c r="N19" s="2">
        <f t="shared" si="0"/>
        <v>66.311925644713284</v>
      </c>
      <c r="O19" s="2">
        <v>22.5</v>
      </c>
      <c r="P19" s="2">
        <v>7.2</v>
      </c>
      <c r="Q19" s="2">
        <v>0.04</v>
      </c>
      <c r="R19" s="2">
        <v>0.9</v>
      </c>
      <c r="S19" s="2">
        <v>0.25</v>
      </c>
      <c r="T19" s="2">
        <v>0.04</v>
      </c>
      <c r="U19" s="2">
        <v>0.85</v>
      </c>
      <c r="V19" s="2">
        <f t="shared" si="1"/>
        <v>0.25</v>
      </c>
      <c r="W19" s="2">
        <v>4.9000000000000004</v>
      </c>
      <c r="X19" s="2">
        <f t="shared" si="59"/>
        <v>19.600000000000001</v>
      </c>
      <c r="Y19" s="2">
        <v>81.081081081081081</v>
      </c>
      <c r="Z19" s="2">
        <v>67.567567567567565</v>
      </c>
      <c r="AA19" s="2">
        <v>64.86486486486487</v>
      </c>
      <c r="AB19" s="2">
        <v>10</v>
      </c>
      <c r="AC19" s="2">
        <v>60</v>
      </c>
      <c r="AD19" s="2">
        <v>30</v>
      </c>
      <c r="AE19" s="2">
        <v>0</v>
      </c>
      <c r="AF19" s="2">
        <v>0</v>
      </c>
      <c r="AG19" s="2">
        <v>0</v>
      </c>
      <c r="AH19" s="77">
        <v>0.1</v>
      </c>
      <c r="AI19" s="77">
        <v>0.37</v>
      </c>
      <c r="AJ19" s="77">
        <v>-1.7</v>
      </c>
      <c r="AK19" s="77">
        <v>7.0000000000000007E-2</v>
      </c>
      <c r="AL19" s="2" t="s">
        <v>116</v>
      </c>
    </row>
    <row r="20" spans="1:39" x14ac:dyDescent="0.25">
      <c r="A20" s="2" t="s">
        <v>13</v>
      </c>
      <c r="B20" s="2" t="s">
        <v>14</v>
      </c>
      <c r="C20" s="5" t="s">
        <v>72</v>
      </c>
      <c r="D20" s="2" t="s">
        <v>15</v>
      </c>
      <c r="E20" s="2" t="s">
        <v>16</v>
      </c>
      <c r="F20" s="2" t="s">
        <v>5</v>
      </c>
      <c r="G20" s="4">
        <v>42827</v>
      </c>
      <c r="H20" s="2">
        <v>75</v>
      </c>
      <c r="I20" s="2">
        <v>516</v>
      </c>
      <c r="J20" s="68">
        <v>0.26270100987678274</v>
      </c>
      <c r="K20" s="2">
        <v>66.099999999999994</v>
      </c>
      <c r="L20" s="40">
        <v>5.7048248871720881</v>
      </c>
      <c r="M20" s="2">
        <v>-691.3</v>
      </c>
      <c r="N20" s="2">
        <f t="shared" si="0"/>
        <v>68.023263366005565</v>
      </c>
      <c r="O20" s="2">
        <v>22.6</v>
      </c>
      <c r="P20" s="2">
        <v>7.21</v>
      </c>
      <c r="Q20" s="2">
        <v>0.27</v>
      </c>
      <c r="R20" s="2">
        <v>0.75</v>
      </c>
      <c r="S20" s="2">
        <v>0.44</v>
      </c>
      <c r="T20" s="2">
        <v>0.02</v>
      </c>
      <c r="U20" s="2">
        <v>0.65</v>
      </c>
      <c r="V20" s="2">
        <f t="shared" si="1"/>
        <v>0.44</v>
      </c>
      <c r="W20" s="2">
        <v>9.9</v>
      </c>
      <c r="X20" s="2">
        <f t="shared" si="59"/>
        <v>22.5</v>
      </c>
      <c r="Y20" s="2">
        <v>72.972972972972968</v>
      </c>
      <c r="Z20" s="2">
        <v>56.756756756756758</v>
      </c>
      <c r="AA20" s="2">
        <v>59.45945945945946</v>
      </c>
      <c r="AB20" s="2">
        <v>10</v>
      </c>
      <c r="AC20" s="2">
        <v>60</v>
      </c>
      <c r="AD20" s="2">
        <v>30</v>
      </c>
      <c r="AE20" s="2">
        <v>0</v>
      </c>
      <c r="AF20" s="2">
        <v>0</v>
      </c>
      <c r="AG20" s="2">
        <v>0</v>
      </c>
      <c r="AH20" s="77">
        <v>0.09</v>
      </c>
      <c r="AI20" s="77">
        <v>0.38</v>
      </c>
      <c r="AJ20" s="77">
        <v>-1.8</v>
      </c>
      <c r="AK20" s="77">
        <v>0.02</v>
      </c>
      <c r="AL20" s="2" t="s">
        <v>116</v>
      </c>
    </row>
    <row r="21" spans="1:39" s="81" customFormat="1" x14ac:dyDescent="0.25">
      <c r="A21" s="81" t="s">
        <v>13</v>
      </c>
      <c r="B21" s="81" t="s">
        <v>14</v>
      </c>
      <c r="C21" s="81" t="s">
        <v>72</v>
      </c>
      <c r="D21" s="81" t="s">
        <v>15</v>
      </c>
      <c r="E21" s="81" t="s">
        <v>16</v>
      </c>
      <c r="F21" s="81" t="s">
        <v>5</v>
      </c>
      <c r="G21" s="81">
        <v>42827</v>
      </c>
      <c r="H21" s="81" t="s">
        <v>197</v>
      </c>
      <c r="I21" s="81">
        <f>AVERAGE(I17:I20)</f>
        <v>517.75</v>
      </c>
      <c r="J21" s="81">
        <f t="shared" ref="J21" si="60">AVERAGE(J17:J20)</f>
        <v>0.26375127960082118</v>
      </c>
      <c r="K21" s="81">
        <f t="shared" ref="K21:L21" si="61">AVERAGE(K17:K20)</f>
        <v>64.699999999999989</v>
      </c>
      <c r="L21" s="81">
        <f t="shared" si="61"/>
        <v>5.5866045575162406</v>
      </c>
      <c r="M21" s="81">
        <f t="shared" ref="M21" si="62">AVERAGE(M17:M20)</f>
        <v>-697.67499999999995</v>
      </c>
      <c r="N21" s="81">
        <f t="shared" ref="N21" si="63">AVERAGE(N17:N20)</f>
        <v>66.908673163097106</v>
      </c>
      <c r="O21" s="81">
        <f t="shared" ref="O21" si="64">AVERAGE(O17:O20)</f>
        <v>22.575000000000003</v>
      </c>
      <c r="P21" s="81">
        <f t="shared" ref="P21" si="65">AVERAGE(P17:P20)</f>
        <v>7.1349999999999998</v>
      </c>
      <c r="Q21" s="81">
        <f>AVERAGE(Q17:Q20)</f>
        <v>0.16999999999999998</v>
      </c>
      <c r="R21" s="81">
        <f t="shared" ref="R21" si="66">AVERAGE(R17:R20)</f>
        <v>0.61250000000000004</v>
      </c>
      <c r="S21" s="81">
        <f t="shared" ref="S21" si="67">AVERAGE(S17:S20)</f>
        <v>0.375</v>
      </c>
      <c r="T21" s="81">
        <f t="shared" ref="T21" si="68">AVERAGE(T17:T20)</f>
        <v>2.75E-2</v>
      </c>
      <c r="U21" s="81">
        <f t="shared" ref="U21" si="69">AVERAGE(U17:U20)</f>
        <v>0.65</v>
      </c>
      <c r="V21" s="81">
        <f>MAX(V17:V20)</f>
        <v>0.44</v>
      </c>
      <c r="W21" s="81">
        <f>AVERAGE(W17:W20)</f>
        <v>6.8000000000000007</v>
      </c>
      <c r="X21" s="81">
        <f t="shared" ref="X21" si="70">AVERAGE(X17:X20)</f>
        <v>18.160670731707317</v>
      </c>
      <c r="Y21" s="81">
        <f t="shared" ref="Y21" si="71">AVERAGE(Y17:Y20)</f>
        <v>78.378378378378386</v>
      </c>
      <c r="Z21" s="81">
        <f t="shared" ref="Z21" si="72">AVERAGE(Z17:Z20)</f>
        <v>70.270270270270274</v>
      </c>
      <c r="AA21" s="81">
        <f t="shared" ref="AA21" si="73">AVERAGE(AA17:AA20)</f>
        <v>72.297297297297305</v>
      </c>
      <c r="AB21" s="81">
        <f t="shared" ref="AB21" si="74">AVERAGE(AB17:AB20)</f>
        <v>10</v>
      </c>
      <c r="AC21" s="81">
        <f t="shared" ref="AC21" si="75">AVERAGE(AC17:AC20)</f>
        <v>68.75</v>
      </c>
      <c r="AD21" s="81">
        <f t="shared" ref="AD21" si="76">AVERAGE(AD17:AD20)</f>
        <v>21.25</v>
      </c>
      <c r="AE21" s="81">
        <f t="shared" ref="AE21" si="77">AVERAGE(AE17:AE20)</f>
        <v>0</v>
      </c>
      <c r="AF21" s="81">
        <f t="shared" ref="AF21" si="78">AVERAGE(AF17:AF20)</f>
        <v>0</v>
      </c>
      <c r="AG21" s="81">
        <f t="shared" ref="AG21" si="79">AVERAGE(AG17:AG20)</f>
        <v>0</v>
      </c>
      <c r="AH21" s="81">
        <f t="shared" ref="AH21" si="80">AVERAGE(AH17:AH20)</f>
        <v>9.7500000000000003E-2</v>
      </c>
      <c r="AI21" s="81">
        <f t="shared" ref="AI21" si="81">AVERAGE(AI17:AI20)</f>
        <v>0.40749999999999997</v>
      </c>
      <c r="AJ21" s="81">
        <f t="shared" ref="AJ21" si="82">AVERAGE(AJ17:AJ20)</f>
        <v>0.3249999999999999</v>
      </c>
      <c r="AK21" s="81">
        <f t="shared" ref="AK21" si="83">AVERAGE(AK17:AK20)</f>
        <v>4.7500000000000001E-2</v>
      </c>
      <c r="AM21" s="82"/>
    </row>
    <row r="22" spans="1:39" x14ac:dyDescent="0.25">
      <c r="A22" s="2" t="s">
        <v>25</v>
      </c>
      <c r="B22" s="2" t="s">
        <v>26</v>
      </c>
      <c r="C22" s="5" t="s">
        <v>75</v>
      </c>
      <c r="D22" s="2" t="s">
        <v>27</v>
      </c>
      <c r="E22" s="2" t="s">
        <v>28</v>
      </c>
      <c r="F22" s="2" t="s">
        <v>5</v>
      </c>
      <c r="G22" s="4">
        <v>42806</v>
      </c>
      <c r="H22" s="2">
        <v>0</v>
      </c>
      <c r="I22" s="2">
        <v>826</v>
      </c>
      <c r="J22" s="68">
        <v>0.43951471000567988</v>
      </c>
      <c r="K22" s="2">
        <v>58</v>
      </c>
      <c r="L22" s="40">
        <v>5.1373296000092123</v>
      </c>
      <c r="M22" s="2">
        <v>-650</v>
      </c>
      <c r="N22" s="2">
        <f t="shared" si="0"/>
        <v>75.734193427682513</v>
      </c>
      <c r="O22" s="2">
        <v>21.2</v>
      </c>
      <c r="P22" s="2">
        <v>6.31</v>
      </c>
      <c r="Q22" s="2">
        <v>0.17</v>
      </c>
      <c r="R22" s="2">
        <v>1.65</v>
      </c>
      <c r="S22" s="2">
        <v>0.72</v>
      </c>
      <c r="T22" s="2">
        <v>2</v>
      </c>
      <c r="U22" s="2">
        <v>1.2</v>
      </c>
      <c r="V22" s="2">
        <f t="shared" si="1"/>
        <v>2</v>
      </c>
      <c r="W22" s="2">
        <v>11.8</v>
      </c>
      <c r="X22" s="2">
        <f>W22/V22</f>
        <v>5.9</v>
      </c>
      <c r="Y22" s="2">
        <v>48.648648648648653</v>
      </c>
      <c r="Z22" s="2">
        <v>0</v>
      </c>
      <c r="AA22" s="2">
        <v>43.243243243243242</v>
      </c>
      <c r="AB22" s="2">
        <v>50</v>
      </c>
      <c r="AC22" s="2">
        <v>50</v>
      </c>
      <c r="AD22" s="2">
        <v>0</v>
      </c>
      <c r="AE22" s="2">
        <v>0</v>
      </c>
      <c r="AF22" s="2">
        <v>0</v>
      </c>
      <c r="AG22" s="2">
        <v>0</v>
      </c>
      <c r="AH22" s="77">
        <v>7.0000000000000007E-2</v>
      </c>
      <c r="AI22" s="77">
        <v>0.3</v>
      </c>
      <c r="AJ22" s="77">
        <v>0.7</v>
      </c>
      <c r="AK22" s="77">
        <v>-0.01</v>
      </c>
      <c r="AL22" s="2" t="s">
        <v>116</v>
      </c>
    </row>
    <row r="23" spans="1:39" x14ac:dyDescent="0.25">
      <c r="A23" s="2" t="s">
        <v>25</v>
      </c>
      <c r="B23" s="2" t="s">
        <v>26</v>
      </c>
      <c r="C23" s="5" t="s">
        <v>75</v>
      </c>
      <c r="D23" s="2" t="s">
        <v>27</v>
      </c>
      <c r="E23" s="2" t="s">
        <v>28</v>
      </c>
      <c r="F23" s="2" t="s">
        <v>5</v>
      </c>
      <c r="G23" s="4">
        <v>42806</v>
      </c>
      <c r="H23" s="2">
        <v>25</v>
      </c>
      <c r="I23" s="2">
        <v>812</v>
      </c>
      <c r="J23" s="68">
        <v>0.44667873639608324</v>
      </c>
      <c r="K23" s="2">
        <v>48</v>
      </c>
      <c r="L23" s="40">
        <v>4.3789214179699396</v>
      </c>
      <c r="M23" s="2">
        <v>-703.4</v>
      </c>
      <c r="N23" s="2">
        <f t="shared" si="0"/>
        <v>65.916563639943419</v>
      </c>
      <c r="O23" s="2">
        <v>19.7</v>
      </c>
      <c r="P23" s="2">
        <v>7.13</v>
      </c>
      <c r="Q23" s="2">
        <v>0.02</v>
      </c>
      <c r="R23" s="2">
        <v>0.6</v>
      </c>
      <c r="S23" s="2">
        <v>0.42499999999999999</v>
      </c>
      <c r="T23" s="2">
        <v>0.03</v>
      </c>
      <c r="U23" s="2">
        <v>2</v>
      </c>
      <c r="V23" s="2">
        <f t="shared" si="1"/>
        <v>0.42499999999999999</v>
      </c>
      <c r="W23" s="2">
        <v>7</v>
      </c>
      <c r="X23" s="2">
        <f t="shared" ref="X23:X25" si="84">W23/V23</f>
        <v>16.47058823529412</v>
      </c>
      <c r="Y23" s="2">
        <v>0</v>
      </c>
      <c r="Z23" s="2">
        <v>0</v>
      </c>
      <c r="AA23" s="2">
        <v>0</v>
      </c>
      <c r="AB23" s="2">
        <v>50</v>
      </c>
      <c r="AC23" s="2">
        <v>50</v>
      </c>
      <c r="AD23" s="2">
        <v>0</v>
      </c>
      <c r="AE23" s="2">
        <v>0</v>
      </c>
      <c r="AF23" s="2">
        <v>0</v>
      </c>
      <c r="AG23" s="2">
        <v>0</v>
      </c>
      <c r="AH23" s="77">
        <v>0.13</v>
      </c>
      <c r="AI23" s="77">
        <v>0.53</v>
      </c>
      <c r="AJ23" s="77">
        <v>-1.8</v>
      </c>
      <c r="AK23" s="77">
        <v>0.01</v>
      </c>
      <c r="AL23" s="2" t="s">
        <v>116</v>
      </c>
    </row>
    <row r="24" spans="1:39" x14ac:dyDescent="0.25">
      <c r="A24" s="2" t="s">
        <v>25</v>
      </c>
      <c r="B24" s="2" t="s">
        <v>26</v>
      </c>
      <c r="C24" s="5" t="s">
        <v>75</v>
      </c>
      <c r="D24" s="2" t="s">
        <v>27</v>
      </c>
      <c r="E24" s="2" t="s">
        <v>28</v>
      </c>
      <c r="F24" s="2" t="s">
        <v>5</v>
      </c>
      <c r="G24" s="4">
        <v>42806</v>
      </c>
      <c r="H24" s="2">
        <v>50</v>
      </c>
      <c r="I24" s="2">
        <v>877</v>
      </c>
      <c r="J24" s="68">
        <v>0.50212398876141284</v>
      </c>
      <c r="K24" s="2">
        <v>40</v>
      </c>
      <c r="L24" s="40">
        <v>3.7676968760645062</v>
      </c>
      <c r="M24" s="2">
        <v>-697.6</v>
      </c>
      <c r="N24" s="2">
        <f t="shared" si="0"/>
        <v>66.918118160800617</v>
      </c>
      <c r="O24" s="2">
        <v>18.100000000000001</v>
      </c>
      <c r="P24" s="2">
        <v>7.11</v>
      </c>
      <c r="Q24" s="2">
        <v>2.5000000000000001E-2</v>
      </c>
      <c r="R24" s="2">
        <v>1</v>
      </c>
      <c r="S24" s="2">
        <v>0.2</v>
      </c>
      <c r="T24" s="2">
        <v>0.1</v>
      </c>
      <c r="U24" s="2">
        <v>0.2</v>
      </c>
      <c r="V24" s="2">
        <f t="shared" si="1"/>
        <v>0.2</v>
      </c>
      <c r="W24" s="2">
        <v>2.0499999999999998</v>
      </c>
      <c r="X24" s="2">
        <f t="shared" si="84"/>
        <v>10.249999999999998</v>
      </c>
      <c r="Y24" s="2">
        <v>29.72972972972973</v>
      </c>
      <c r="Z24" s="2">
        <v>21.621621621621621</v>
      </c>
      <c r="AA24" s="2">
        <v>29.72972972972973</v>
      </c>
      <c r="AB24" s="2">
        <v>25</v>
      </c>
      <c r="AC24" s="2">
        <v>25</v>
      </c>
      <c r="AD24" s="2">
        <v>0</v>
      </c>
      <c r="AE24" s="2">
        <v>50</v>
      </c>
      <c r="AF24" s="2">
        <v>0</v>
      </c>
      <c r="AG24" s="2">
        <v>0</v>
      </c>
      <c r="AH24" s="77">
        <v>0.13</v>
      </c>
      <c r="AI24" s="77">
        <v>0.48</v>
      </c>
      <c r="AJ24" s="77">
        <v>-1.8</v>
      </c>
      <c r="AK24" s="77">
        <v>0.02</v>
      </c>
      <c r="AL24" s="2" t="s">
        <v>116</v>
      </c>
    </row>
    <row r="25" spans="1:39" x14ac:dyDescent="0.25">
      <c r="A25" s="2" t="s">
        <v>25</v>
      </c>
      <c r="B25" s="2" t="s">
        <v>26</v>
      </c>
      <c r="C25" s="5" t="s">
        <v>75</v>
      </c>
      <c r="D25" s="2" t="s">
        <v>27</v>
      </c>
      <c r="E25" s="2" t="s">
        <v>28</v>
      </c>
      <c r="F25" s="2" t="s">
        <v>5</v>
      </c>
      <c r="G25" s="4">
        <v>42806</v>
      </c>
      <c r="H25" s="2">
        <v>75</v>
      </c>
      <c r="I25" s="2">
        <v>894</v>
      </c>
      <c r="J25" s="68">
        <v>0.5245476452375164</v>
      </c>
      <c r="K25" s="2">
        <v>36.799999999999997</v>
      </c>
      <c r="L25" s="40">
        <v>3.5380529342814291</v>
      </c>
      <c r="M25" s="2">
        <v>-699.3</v>
      </c>
      <c r="N25" s="2">
        <f t="shared" si="0"/>
        <v>66.622992786081809</v>
      </c>
      <c r="O25" s="2">
        <v>17.100000000000001</v>
      </c>
      <c r="P25" s="2">
        <v>7.03</v>
      </c>
      <c r="Q25" s="2">
        <v>0</v>
      </c>
      <c r="R25" s="2">
        <v>0</v>
      </c>
      <c r="S25" s="2">
        <v>0.05</v>
      </c>
      <c r="T25" s="2">
        <v>0</v>
      </c>
      <c r="U25" s="2">
        <v>0</v>
      </c>
      <c r="V25" s="2">
        <f t="shared" si="1"/>
        <v>0.05</v>
      </c>
      <c r="W25" s="2">
        <v>2.0499999999999998</v>
      </c>
      <c r="X25" s="2">
        <f t="shared" si="84"/>
        <v>40.999999999999993</v>
      </c>
      <c r="Y25" s="2">
        <v>0</v>
      </c>
      <c r="Z25" s="2">
        <v>0</v>
      </c>
      <c r="AA25" s="2">
        <v>0</v>
      </c>
      <c r="AB25" s="2">
        <v>25</v>
      </c>
      <c r="AC25" s="2">
        <v>50</v>
      </c>
      <c r="AD25" s="2">
        <v>25</v>
      </c>
      <c r="AE25" s="2">
        <v>0</v>
      </c>
      <c r="AF25" s="2">
        <v>0</v>
      </c>
      <c r="AG25" s="2">
        <v>0</v>
      </c>
      <c r="AH25" s="77">
        <v>0.12</v>
      </c>
      <c r="AI25" s="77">
        <v>0.31</v>
      </c>
      <c r="AJ25" s="77">
        <v>-0.1</v>
      </c>
      <c r="AK25" s="77">
        <v>0.01</v>
      </c>
      <c r="AL25" s="2" t="s">
        <v>116</v>
      </c>
    </row>
    <row r="26" spans="1:39" s="81" customFormat="1" x14ac:dyDescent="0.25">
      <c r="A26" s="81" t="s">
        <v>25</v>
      </c>
      <c r="B26" s="81" t="s">
        <v>26</v>
      </c>
      <c r="C26" s="81" t="s">
        <v>75</v>
      </c>
      <c r="D26" s="81" t="s">
        <v>27</v>
      </c>
      <c r="E26" s="81" t="s">
        <v>28</v>
      </c>
      <c r="F26" s="81" t="s">
        <v>5</v>
      </c>
      <c r="G26" s="81">
        <v>42806</v>
      </c>
      <c r="H26" s="81" t="s">
        <v>197</v>
      </c>
      <c r="I26" s="81">
        <f>AVERAGE(I22:I25)</f>
        <v>852.25</v>
      </c>
      <c r="J26" s="81">
        <f t="shared" ref="J26" si="85">AVERAGE(J22:J25)</f>
        <v>0.47821627010017309</v>
      </c>
      <c r="K26" s="81">
        <f t="shared" ref="K26:L26" si="86">AVERAGE(K22:K25)</f>
        <v>45.7</v>
      </c>
      <c r="L26" s="81">
        <f t="shared" si="86"/>
        <v>4.205500207081271</v>
      </c>
      <c r="M26" s="81">
        <f t="shared" ref="M26" si="87">AVERAGE(M22:M25)</f>
        <v>-687.57500000000005</v>
      </c>
      <c r="N26" s="81">
        <f t="shared" ref="N26" si="88">AVERAGE(N22:N25)</f>
        <v>68.797967003627093</v>
      </c>
      <c r="O26" s="81">
        <f t="shared" ref="O26" si="89">AVERAGE(O22:O25)</f>
        <v>19.024999999999999</v>
      </c>
      <c r="P26" s="81">
        <f t="shared" ref="P26" si="90">AVERAGE(P22:P25)</f>
        <v>6.8950000000000005</v>
      </c>
      <c r="Q26" s="81">
        <f>AVERAGE(Q22:Q25)</f>
        <v>5.3749999999999999E-2</v>
      </c>
      <c r="R26" s="81">
        <f t="shared" ref="R26" si="91">AVERAGE(R22:R25)</f>
        <v>0.8125</v>
      </c>
      <c r="S26" s="81">
        <f t="shared" ref="S26" si="92">AVERAGE(S22:S25)</f>
        <v>0.34875</v>
      </c>
      <c r="T26" s="81">
        <f t="shared" ref="T26" si="93">AVERAGE(T22:T25)</f>
        <v>0.53249999999999997</v>
      </c>
      <c r="U26" s="81">
        <f t="shared" ref="U26" si="94">AVERAGE(U22:U25)</f>
        <v>0.85000000000000009</v>
      </c>
      <c r="V26" s="81">
        <f>MAX(V22:V25)</f>
        <v>2</v>
      </c>
      <c r="W26" s="81">
        <f>AVERAGE(W22:W25)</f>
        <v>5.7250000000000005</v>
      </c>
      <c r="X26" s="81">
        <f t="shared" ref="X26" si="95">AVERAGE(X22:X25)</f>
        <v>18.40514705882353</v>
      </c>
      <c r="Y26" s="81">
        <f t="shared" ref="Y26" si="96">AVERAGE(Y22:Y25)</f>
        <v>19.594594594594597</v>
      </c>
      <c r="Z26" s="81">
        <f t="shared" ref="Z26" si="97">AVERAGE(Z22:Z25)</f>
        <v>5.4054054054054053</v>
      </c>
      <c r="AA26" s="81">
        <f t="shared" ref="AA26" si="98">AVERAGE(AA22:AA25)</f>
        <v>18.243243243243242</v>
      </c>
      <c r="AB26" s="81">
        <f t="shared" ref="AB26" si="99">AVERAGE(AB22:AB25)</f>
        <v>37.5</v>
      </c>
      <c r="AC26" s="81">
        <f t="shared" ref="AC26" si="100">AVERAGE(AC22:AC25)</f>
        <v>43.75</v>
      </c>
      <c r="AD26" s="81">
        <f t="shared" ref="AD26" si="101">AVERAGE(AD22:AD25)</f>
        <v>6.25</v>
      </c>
      <c r="AE26" s="81">
        <f t="shared" ref="AE26" si="102">AVERAGE(AE22:AE25)</f>
        <v>12.5</v>
      </c>
      <c r="AF26" s="81">
        <f t="shared" ref="AF26" si="103">AVERAGE(AF22:AF25)</f>
        <v>0</v>
      </c>
      <c r="AG26" s="81">
        <f t="shared" ref="AG26" si="104">AVERAGE(AG22:AG25)</f>
        <v>0</v>
      </c>
      <c r="AH26" s="81">
        <f t="shared" ref="AH26" si="105">AVERAGE(AH22:AH25)</f>
        <v>0.1125</v>
      </c>
      <c r="AI26" s="81">
        <f t="shared" ref="AI26" si="106">AVERAGE(AI22:AI25)</f>
        <v>0.40500000000000003</v>
      </c>
      <c r="AJ26" s="81">
        <f t="shared" ref="AJ26" si="107">AVERAGE(AJ22:AJ25)</f>
        <v>-0.75000000000000011</v>
      </c>
      <c r="AK26" s="81">
        <f t="shared" ref="AK26" si="108">AVERAGE(AK22:AK25)</f>
        <v>7.4999999999999997E-3</v>
      </c>
      <c r="AM26" s="82"/>
    </row>
    <row r="27" spans="1:39" x14ac:dyDescent="0.25">
      <c r="A27" s="2" t="s">
        <v>17</v>
      </c>
      <c r="B27" s="2" t="s">
        <v>18</v>
      </c>
      <c r="C27" s="5" t="s">
        <v>73</v>
      </c>
      <c r="D27" s="2" t="s">
        <v>19</v>
      </c>
      <c r="E27" s="2" t="s">
        <v>20</v>
      </c>
      <c r="F27" s="2" t="s">
        <v>5</v>
      </c>
      <c r="G27" s="4">
        <v>42827</v>
      </c>
      <c r="H27" s="2">
        <v>0</v>
      </c>
      <c r="I27" s="2">
        <v>1308</v>
      </c>
      <c r="J27" s="68">
        <v>0.67224319706062063</v>
      </c>
      <c r="K27" s="2">
        <v>61.6</v>
      </c>
      <c r="L27" s="40">
        <v>5.2045133491159596</v>
      </c>
      <c r="M27" s="2">
        <v>-692.6</v>
      </c>
      <c r="N27" s="2">
        <f t="shared" si="0"/>
        <v>67.793732860902736</v>
      </c>
      <c r="O27" s="2">
        <v>23.6</v>
      </c>
      <c r="P27" s="2">
        <v>6.93</v>
      </c>
      <c r="Q27" s="2">
        <v>0.05</v>
      </c>
      <c r="R27" s="2">
        <v>0.3</v>
      </c>
      <c r="S27" s="2">
        <v>0.78</v>
      </c>
      <c r="T27" s="2">
        <v>0.13</v>
      </c>
      <c r="U27" s="2">
        <v>0.2</v>
      </c>
      <c r="V27" s="2">
        <f t="shared" si="1"/>
        <v>0.78</v>
      </c>
      <c r="W27" s="2">
        <v>6.5</v>
      </c>
      <c r="X27" s="2">
        <f>W27/V27</f>
        <v>8.3333333333333339</v>
      </c>
      <c r="Y27" s="2">
        <v>89.189189189189193</v>
      </c>
      <c r="Z27" s="2">
        <v>91.891891891891902</v>
      </c>
      <c r="AA27" s="2">
        <v>110.81081081081081</v>
      </c>
      <c r="AB27" s="2">
        <v>33</v>
      </c>
      <c r="AC27" s="2">
        <v>33</v>
      </c>
      <c r="AD27" s="2">
        <v>33</v>
      </c>
      <c r="AE27" s="2">
        <v>0</v>
      </c>
      <c r="AF27" s="2">
        <v>0</v>
      </c>
      <c r="AG27" s="2">
        <v>0</v>
      </c>
      <c r="AH27" s="77">
        <v>0.19</v>
      </c>
      <c r="AI27" s="77">
        <v>0.39</v>
      </c>
      <c r="AJ27" s="77">
        <v>-1.7</v>
      </c>
      <c r="AK27" s="77">
        <v>0.04</v>
      </c>
      <c r="AL27" s="2" t="s">
        <v>116</v>
      </c>
    </row>
    <row r="28" spans="1:39" x14ac:dyDescent="0.25">
      <c r="A28" s="2" t="s">
        <v>17</v>
      </c>
      <c r="B28" s="2" t="s">
        <v>18</v>
      </c>
      <c r="C28" s="5" t="s">
        <v>73</v>
      </c>
      <c r="D28" s="2" t="s">
        <v>19</v>
      </c>
      <c r="E28" s="2" t="s">
        <v>20</v>
      </c>
      <c r="F28" s="2" t="s">
        <v>5</v>
      </c>
      <c r="G28" s="4">
        <v>42827</v>
      </c>
      <c r="H28" s="2">
        <v>25</v>
      </c>
      <c r="I28" s="2">
        <v>1288</v>
      </c>
      <c r="J28" s="68">
        <v>0.66152386166099431</v>
      </c>
      <c r="K28" s="2">
        <v>59.3</v>
      </c>
      <c r="L28" s="40">
        <v>5.0104974622242935</v>
      </c>
      <c r="M28" s="2">
        <v>-696.5</v>
      </c>
      <c r="N28" s="2">
        <f t="shared" si="0"/>
        <v>67.109777921556727</v>
      </c>
      <c r="O28" s="2">
        <v>23.6</v>
      </c>
      <c r="P28" s="2">
        <v>7.25</v>
      </c>
      <c r="Q28" s="2">
        <v>0.04</v>
      </c>
      <c r="R28" s="2">
        <v>0.8</v>
      </c>
      <c r="S28" s="2">
        <v>0.33</v>
      </c>
      <c r="T28" s="2">
        <v>0.08</v>
      </c>
      <c r="U28" s="2">
        <v>1</v>
      </c>
      <c r="V28" s="2">
        <f t="shared" si="1"/>
        <v>0.33</v>
      </c>
      <c r="W28" s="2">
        <v>8.25</v>
      </c>
      <c r="X28" s="2">
        <f t="shared" ref="X28:X29" si="109">W28/V28</f>
        <v>25</v>
      </c>
      <c r="Y28" s="2">
        <v>94.594594594594597</v>
      </c>
      <c r="Z28" s="2">
        <v>48.648648648648653</v>
      </c>
      <c r="AA28" s="2">
        <v>45.945945945945951</v>
      </c>
      <c r="AB28" s="2">
        <v>28</v>
      </c>
      <c r="AC28" s="2">
        <v>28</v>
      </c>
      <c r="AD28" s="2">
        <v>28</v>
      </c>
      <c r="AE28" s="2">
        <v>10</v>
      </c>
      <c r="AF28" s="2">
        <v>6</v>
      </c>
      <c r="AG28" s="2">
        <v>0</v>
      </c>
      <c r="AH28" s="77">
        <v>0.17</v>
      </c>
      <c r="AI28" s="77">
        <v>0.42</v>
      </c>
      <c r="AJ28" s="77">
        <v>-1.8</v>
      </c>
      <c r="AK28" s="77">
        <v>0.06</v>
      </c>
      <c r="AL28" s="2" t="s">
        <v>116</v>
      </c>
    </row>
    <row r="29" spans="1:39" x14ac:dyDescent="0.25">
      <c r="A29" s="2" t="s">
        <v>17</v>
      </c>
      <c r="B29" s="2" t="s">
        <v>18</v>
      </c>
      <c r="C29" s="5" t="s">
        <v>73</v>
      </c>
      <c r="D29" s="2" t="s">
        <v>19</v>
      </c>
      <c r="E29" s="2" t="s">
        <v>20</v>
      </c>
      <c r="F29" s="2" t="s">
        <v>5</v>
      </c>
      <c r="G29" s="4">
        <v>42827</v>
      </c>
      <c r="H29" s="2">
        <v>50</v>
      </c>
      <c r="I29" s="2">
        <v>1285</v>
      </c>
      <c r="J29" s="68">
        <v>0.65991683212433416</v>
      </c>
      <c r="K29" s="2">
        <v>62.9</v>
      </c>
      <c r="L29" s="40">
        <v>5.3147251157490167</v>
      </c>
      <c r="M29" s="2">
        <v>-693.4</v>
      </c>
      <c r="N29" s="2">
        <f t="shared" si="0"/>
        <v>67.652868446329535</v>
      </c>
      <c r="O29" s="2">
        <v>23.6</v>
      </c>
      <c r="P29" s="2">
        <v>7.33</v>
      </c>
      <c r="Q29" s="2">
        <v>0.04</v>
      </c>
      <c r="R29" s="2">
        <v>0.5</v>
      </c>
      <c r="S29" s="73">
        <v>0.78</v>
      </c>
      <c r="T29" s="73">
        <v>0.15</v>
      </c>
      <c r="U29" s="73">
        <v>1.2</v>
      </c>
      <c r="V29" s="73">
        <f t="shared" si="1"/>
        <v>0.78</v>
      </c>
      <c r="W29" s="73">
        <v>8.4</v>
      </c>
      <c r="X29" s="2">
        <f t="shared" si="109"/>
        <v>10.76923076923077</v>
      </c>
      <c r="Y29" s="2">
        <v>62.162162162162161</v>
      </c>
      <c r="Z29" s="2">
        <v>35.135135135135137</v>
      </c>
      <c r="AA29" s="2">
        <v>62.162162162162161</v>
      </c>
      <c r="AB29" s="2">
        <v>40</v>
      </c>
      <c r="AC29" s="2">
        <v>30</v>
      </c>
      <c r="AD29" s="2">
        <v>25</v>
      </c>
      <c r="AE29" s="2">
        <v>0</v>
      </c>
      <c r="AF29" s="2">
        <v>5</v>
      </c>
      <c r="AG29" s="2">
        <v>0</v>
      </c>
      <c r="AH29" s="77">
        <v>0.15</v>
      </c>
      <c r="AI29" s="77">
        <v>0.16</v>
      </c>
      <c r="AJ29" s="77">
        <v>-0.1</v>
      </c>
      <c r="AK29" s="77">
        <v>0.02</v>
      </c>
      <c r="AL29" s="2" t="s">
        <v>116</v>
      </c>
    </row>
    <row r="30" spans="1:39" x14ac:dyDescent="0.25">
      <c r="A30" s="2" t="s">
        <v>17</v>
      </c>
      <c r="B30" s="2" t="s">
        <v>18</v>
      </c>
      <c r="C30" s="5" t="s">
        <v>73</v>
      </c>
      <c r="D30" s="2" t="s">
        <v>19</v>
      </c>
      <c r="E30" s="2" t="s">
        <v>20</v>
      </c>
      <c r="F30" s="2" t="s">
        <v>5</v>
      </c>
      <c r="G30" s="4">
        <v>42827</v>
      </c>
      <c r="H30" s="2">
        <v>75</v>
      </c>
      <c r="I30" s="2">
        <v>1283</v>
      </c>
      <c r="J30" s="68">
        <v>0.65884560592951713</v>
      </c>
      <c r="K30" s="2">
        <v>66</v>
      </c>
      <c r="L30" s="40">
        <v>5.5766934156067709</v>
      </c>
      <c r="M30" s="2">
        <v>-670</v>
      </c>
      <c r="N30" s="2">
        <f t="shared" si="0"/>
        <v>71.896656027962052</v>
      </c>
      <c r="O30" s="2">
        <v>23.6</v>
      </c>
      <c r="P30" s="2">
        <v>7.35</v>
      </c>
      <c r="Q30" s="2">
        <v>0.1</v>
      </c>
      <c r="R30" s="2">
        <v>0.75</v>
      </c>
      <c r="S30" s="73" t="s">
        <v>116</v>
      </c>
      <c r="T30" s="73" t="s">
        <v>116</v>
      </c>
      <c r="U30" s="73" t="s">
        <v>116</v>
      </c>
      <c r="V30" s="73">
        <f t="shared" si="1"/>
        <v>0.1</v>
      </c>
      <c r="W30" s="73" t="s">
        <v>116</v>
      </c>
      <c r="X30" s="2" t="s">
        <v>116</v>
      </c>
      <c r="Y30" s="2" t="s">
        <v>116</v>
      </c>
      <c r="Z30" s="2" t="s">
        <v>116</v>
      </c>
      <c r="AA30" s="2">
        <v>40.54054054054054</v>
      </c>
      <c r="AB30" s="2">
        <v>90</v>
      </c>
      <c r="AC30" s="2">
        <v>8</v>
      </c>
      <c r="AD30" s="2">
        <v>0</v>
      </c>
      <c r="AE30" s="2">
        <v>0</v>
      </c>
      <c r="AF30" s="2">
        <v>2</v>
      </c>
      <c r="AG30" s="2">
        <v>0</v>
      </c>
      <c r="AH30" s="77">
        <v>0.17</v>
      </c>
      <c r="AI30" s="77">
        <v>0.28999999999999998</v>
      </c>
      <c r="AJ30" s="77">
        <v>2</v>
      </c>
      <c r="AK30" s="77">
        <v>0.04</v>
      </c>
      <c r="AL30" s="2" t="s">
        <v>116</v>
      </c>
    </row>
    <row r="31" spans="1:39" s="81" customFormat="1" x14ac:dyDescent="0.25">
      <c r="A31" s="81" t="s">
        <v>17</v>
      </c>
      <c r="B31" s="81" t="s">
        <v>18</v>
      </c>
      <c r="C31" s="81" t="s">
        <v>73</v>
      </c>
      <c r="D31" s="81" t="s">
        <v>19</v>
      </c>
      <c r="E31" s="81" t="s">
        <v>20</v>
      </c>
      <c r="F31" s="81" t="s">
        <v>5</v>
      </c>
      <c r="G31" s="81">
        <v>42827</v>
      </c>
      <c r="H31" s="81" t="s">
        <v>197</v>
      </c>
      <c r="I31" s="81">
        <f>AVERAGE(I27:I30)</f>
        <v>1291</v>
      </c>
      <c r="J31" s="81">
        <f t="shared" ref="J31" si="110">AVERAGE(J27:J30)</f>
        <v>0.66313237419386661</v>
      </c>
      <c r="K31" s="81">
        <f t="shared" ref="K31:L31" si="111">AVERAGE(K27:K30)</f>
        <v>62.45</v>
      </c>
      <c r="L31" s="81">
        <f t="shared" si="111"/>
        <v>5.2766073356740097</v>
      </c>
      <c r="M31" s="81">
        <f t="shared" ref="M31" si="112">AVERAGE(M27:M30)</f>
        <v>-688.125</v>
      </c>
      <c r="N31" s="81">
        <f t="shared" ref="N31" si="113">AVERAGE(N27:N30)</f>
        <v>68.613258814187759</v>
      </c>
      <c r="O31" s="81">
        <f t="shared" ref="O31" si="114">AVERAGE(O27:O30)</f>
        <v>23.6</v>
      </c>
      <c r="P31" s="81">
        <f t="shared" ref="P31" si="115">AVERAGE(P27:P30)</f>
        <v>7.2149999999999999</v>
      </c>
      <c r="Q31" s="81">
        <f>AVERAGE(Q27:Q30)</f>
        <v>5.7500000000000002E-2</v>
      </c>
      <c r="R31" s="81">
        <f t="shared" ref="R31" si="116">AVERAGE(R27:R30)</f>
        <v>0.58750000000000002</v>
      </c>
      <c r="S31" s="81">
        <f t="shared" ref="S31" si="117">AVERAGE(S27:S30)</f>
        <v>0.63</v>
      </c>
      <c r="T31" s="81">
        <f t="shared" ref="T31" si="118">AVERAGE(T27:T30)</f>
        <v>0.12</v>
      </c>
      <c r="U31" s="81">
        <f t="shared" ref="U31" si="119">AVERAGE(U27:U30)</f>
        <v>0.79999999999999993</v>
      </c>
      <c r="V31" s="81">
        <f>MAX(V27:V30)</f>
        <v>0.78</v>
      </c>
      <c r="W31" s="81">
        <f>AVERAGE(W27:W30)</f>
        <v>7.7166666666666659</v>
      </c>
      <c r="X31" s="81">
        <f t="shared" ref="X31" si="120">AVERAGE(X27:X30)</f>
        <v>14.7008547008547</v>
      </c>
      <c r="Y31" s="81">
        <f t="shared" ref="Y31" si="121">AVERAGE(Y27:Y30)</f>
        <v>81.981981981981988</v>
      </c>
      <c r="Z31" s="81">
        <f t="shared" ref="Z31" si="122">AVERAGE(Z27:Z30)</f>
        <v>58.558558558558559</v>
      </c>
      <c r="AA31" s="81">
        <f t="shared" ref="AA31" si="123">AVERAGE(AA27:AA30)</f>
        <v>64.86486486486487</v>
      </c>
      <c r="AB31" s="81">
        <f t="shared" ref="AB31" si="124">AVERAGE(AB27:AB30)</f>
        <v>47.75</v>
      </c>
      <c r="AC31" s="81">
        <f t="shared" ref="AC31" si="125">AVERAGE(AC27:AC30)</f>
        <v>24.75</v>
      </c>
      <c r="AD31" s="81">
        <f t="shared" ref="AD31" si="126">AVERAGE(AD27:AD30)</f>
        <v>21.5</v>
      </c>
      <c r="AE31" s="81">
        <f t="shared" ref="AE31" si="127">AVERAGE(AE27:AE30)</f>
        <v>2.5</v>
      </c>
      <c r="AF31" s="81">
        <f t="shared" ref="AF31" si="128">AVERAGE(AF27:AF30)</f>
        <v>3.25</v>
      </c>
      <c r="AG31" s="81">
        <f t="shared" ref="AG31" si="129">AVERAGE(AG27:AG30)</f>
        <v>0</v>
      </c>
      <c r="AH31" s="81">
        <f t="shared" ref="AH31" si="130">AVERAGE(AH27:AH30)</f>
        <v>0.17</v>
      </c>
      <c r="AI31" s="81">
        <f t="shared" ref="AI31" si="131">AVERAGE(AI27:AI30)</f>
        <v>0.315</v>
      </c>
      <c r="AJ31" s="81">
        <f t="shared" ref="AJ31" si="132">AVERAGE(AJ27:AJ30)</f>
        <v>-0.4</v>
      </c>
      <c r="AK31" s="81">
        <f t="shared" ref="AK31" si="133">AVERAGE(AK27:AK30)</f>
        <v>0.04</v>
      </c>
      <c r="AM31" s="82"/>
    </row>
    <row r="32" spans="1:39" x14ac:dyDescent="0.25">
      <c r="A32" s="2" t="s">
        <v>172</v>
      </c>
      <c r="B32" s="2" t="s">
        <v>7</v>
      </c>
      <c r="C32" s="5" t="s">
        <v>70</v>
      </c>
      <c r="D32" s="2" t="s">
        <v>8</v>
      </c>
      <c r="E32" s="2" t="s">
        <v>9</v>
      </c>
      <c r="F32" s="2" t="s">
        <v>5</v>
      </c>
      <c r="G32" s="4">
        <v>42827</v>
      </c>
      <c r="H32" s="2">
        <v>0</v>
      </c>
      <c r="I32" s="2">
        <v>7009</v>
      </c>
      <c r="J32" s="68">
        <v>3.7467020182925652</v>
      </c>
      <c r="K32" s="2">
        <v>79.2</v>
      </c>
      <c r="L32" s="40">
        <v>6.2688689547470631</v>
      </c>
      <c r="M32" s="2">
        <v>-685.7</v>
      </c>
      <c r="N32" s="2">
        <f t="shared" si="0"/>
        <v>69.020927450344118</v>
      </c>
      <c r="O32" s="2">
        <v>26.2</v>
      </c>
      <c r="P32" s="2">
        <v>7.09</v>
      </c>
      <c r="Q32" s="2">
        <v>0.03</v>
      </c>
      <c r="R32" s="2">
        <v>0.02</v>
      </c>
      <c r="S32" s="2">
        <v>0.25</v>
      </c>
      <c r="T32" s="2">
        <v>0.04</v>
      </c>
      <c r="U32" s="2">
        <v>2.2000000000000002</v>
      </c>
      <c r="V32" s="2">
        <f t="shared" si="1"/>
        <v>0.25</v>
      </c>
      <c r="W32" s="2">
        <v>3.2</v>
      </c>
      <c r="X32" s="2">
        <f>W32/V32</f>
        <v>12.8</v>
      </c>
      <c r="Y32" s="2">
        <v>78.378378378378372</v>
      </c>
      <c r="Z32" s="2">
        <v>75.675675675675677</v>
      </c>
      <c r="AA32" s="2">
        <v>81.081081081081081</v>
      </c>
      <c r="AB32" s="2">
        <v>100</v>
      </c>
      <c r="AC32" s="2">
        <v>0</v>
      </c>
      <c r="AD32" s="2">
        <v>0</v>
      </c>
      <c r="AE32" s="2">
        <v>0</v>
      </c>
      <c r="AF32" s="2">
        <v>0</v>
      </c>
      <c r="AG32" s="2">
        <v>0</v>
      </c>
      <c r="AH32" s="77">
        <v>0.19</v>
      </c>
      <c r="AI32" s="77">
        <v>4.16</v>
      </c>
      <c r="AJ32" s="77">
        <v>0</v>
      </c>
      <c r="AK32" s="77">
        <v>0.62</v>
      </c>
      <c r="AL32" s="2" t="s">
        <v>116</v>
      </c>
    </row>
    <row r="33" spans="1:39" x14ac:dyDescent="0.25">
      <c r="A33" s="2" t="s">
        <v>172</v>
      </c>
      <c r="B33" s="2" t="s">
        <v>7</v>
      </c>
      <c r="C33" s="5" t="s">
        <v>70</v>
      </c>
      <c r="D33" s="2" t="s">
        <v>8</v>
      </c>
      <c r="E33" s="2" t="s">
        <v>9</v>
      </c>
      <c r="F33" s="2" t="s">
        <v>5</v>
      </c>
      <c r="G33" s="4">
        <v>42827</v>
      </c>
      <c r="H33" s="2">
        <v>25</v>
      </c>
      <c r="I33" s="2">
        <v>6996</v>
      </c>
      <c r="J33" s="68">
        <v>3.7472424172594687</v>
      </c>
      <c r="K33" s="2">
        <v>80.099999999999994</v>
      </c>
      <c r="L33" s="40">
        <v>6.3515010447163327</v>
      </c>
      <c r="M33" s="2">
        <v>-685.8</v>
      </c>
      <c r="N33" s="2">
        <f t="shared" si="0"/>
        <v>69.002984341912224</v>
      </c>
      <c r="O33" s="2">
        <v>26.1</v>
      </c>
      <c r="P33" s="2">
        <v>7.18</v>
      </c>
      <c r="Q33" s="2">
        <v>7.0000000000000007E-2</v>
      </c>
      <c r="R33" s="2">
        <v>0.6</v>
      </c>
      <c r="S33" s="2">
        <v>7.0000000000000007E-2</v>
      </c>
      <c r="T33" s="2">
        <v>0.08</v>
      </c>
      <c r="U33" s="2">
        <v>0.3</v>
      </c>
      <c r="V33" s="2">
        <f t="shared" si="1"/>
        <v>0.08</v>
      </c>
      <c r="W33" s="2">
        <v>1.35</v>
      </c>
      <c r="X33" s="2">
        <f t="shared" ref="X33:X35" si="134">W33/V33</f>
        <v>16.875</v>
      </c>
      <c r="Y33" s="2" t="s">
        <v>116</v>
      </c>
      <c r="Z33" s="2" t="s">
        <v>116</v>
      </c>
      <c r="AA33" s="2" t="s">
        <v>116</v>
      </c>
      <c r="AB33" s="2">
        <v>40</v>
      </c>
      <c r="AC33" s="2">
        <v>20</v>
      </c>
      <c r="AD33" s="2">
        <v>20</v>
      </c>
      <c r="AE33" s="2">
        <v>20</v>
      </c>
      <c r="AF33" s="2">
        <v>0</v>
      </c>
      <c r="AG33" s="2">
        <v>0</v>
      </c>
      <c r="AH33" s="77">
        <v>0.15</v>
      </c>
      <c r="AI33" s="77">
        <v>3.94</v>
      </c>
      <c r="AJ33" s="77">
        <v>9.1999999999999993</v>
      </c>
      <c r="AK33" s="77">
        <v>0.8</v>
      </c>
      <c r="AL33" s="2" t="s">
        <v>37</v>
      </c>
    </row>
    <row r="34" spans="1:39" x14ac:dyDescent="0.25">
      <c r="A34" s="2" t="s">
        <v>172</v>
      </c>
      <c r="B34" s="2" t="s">
        <v>7</v>
      </c>
      <c r="C34" s="5" t="s">
        <v>70</v>
      </c>
      <c r="D34" s="2" t="s">
        <v>8</v>
      </c>
      <c r="E34" s="2" t="s">
        <v>9</v>
      </c>
      <c r="F34" s="2" t="s">
        <v>5</v>
      </c>
      <c r="G34" s="4">
        <v>42827</v>
      </c>
      <c r="H34" s="2">
        <v>50</v>
      </c>
      <c r="I34" s="2">
        <v>6875</v>
      </c>
      <c r="J34" s="68">
        <v>3.6779551132853632</v>
      </c>
      <c r="K34" s="2">
        <v>79.5</v>
      </c>
      <c r="L34" s="40">
        <v>6.3063890141995849</v>
      </c>
      <c r="M34" s="2">
        <v>-661</v>
      </c>
      <c r="N34" s="2">
        <f t="shared" si="0"/>
        <v>73.598876082057046</v>
      </c>
      <c r="O34" s="2">
        <v>26.1</v>
      </c>
      <c r="P34" s="2">
        <v>7.19</v>
      </c>
      <c r="Q34" s="2">
        <v>0.01</v>
      </c>
      <c r="R34" s="2">
        <v>1</v>
      </c>
      <c r="S34" s="2">
        <v>0.1</v>
      </c>
      <c r="T34" s="2">
        <v>0.03</v>
      </c>
      <c r="U34" s="2">
        <v>2</v>
      </c>
      <c r="V34" s="2">
        <f t="shared" si="1"/>
        <v>0.1</v>
      </c>
      <c r="W34" s="2">
        <v>3</v>
      </c>
      <c r="X34" s="2">
        <f t="shared" si="134"/>
        <v>30</v>
      </c>
      <c r="Y34" s="2">
        <v>45.945945945945951</v>
      </c>
      <c r="Z34" s="2">
        <v>51.351351351351347</v>
      </c>
      <c r="AA34" s="2">
        <v>67.567567567567565</v>
      </c>
      <c r="AB34" s="2">
        <v>95</v>
      </c>
      <c r="AC34" s="2">
        <v>0</v>
      </c>
      <c r="AD34" s="2">
        <v>5</v>
      </c>
      <c r="AE34" s="2">
        <v>0</v>
      </c>
      <c r="AF34" s="2">
        <v>0</v>
      </c>
      <c r="AG34" s="2">
        <v>0</v>
      </c>
      <c r="AH34" s="77">
        <v>0.21</v>
      </c>
      <c r="AI34" s="77">
        <v>4.3600000000000003</v>
      </c>
      <c r="AJ34" s="77">
        <v>13</v>
      </c>
      <c r="AK34" s="77">
        <v>0.47</v>
      </c>
      <c r="AL34" s="2" t="s">
        <v>116</v>
      </c>
    </row>
    <row r="35" spans="1:39" x14ac:dyDescent="0.25">
      <c r="A35" s="2" t="s">
        <v>172</v>
      </c>
      <c r="B35" s="2" t="s">
        <v>7</v>
      </c>
      <c r="C35" s="5" t="s">
        <v>70</v>
      </c>
      <c r="D35" s="2" t="s">
        <v>8</v>
      </c>
      <c r="E35" s="2" t="s">
        <v>9</v>
      </c>
      <c r="F35" s="2" t="s">
        <v>5</v>
      </c>
      <c r="G35" s="4">
        <v>42827</v>
      </c>
      <c r="H35" s="2">
        <v>75</v>
      </c>
      <c r="I35" s="2">
        <v>7066</v>
      </c>
      <c r="J35" s="68">
        <v>3.7873726965005132</v>
      </c>
      <c r="K35" s="2">
        <v>78.8</v>
      </c>
      <c r="L35" s="40">
        <v>6.2470034589978667</v>
      </c>
      <c r="M35" s="2">
        <v>-444.1</v>
      </c>
      <c r="N35" s="2">
        <f t="shared" si="0"/>
        <v>129.35618907498204</v>
      </c>
      <c r="O35" s="2">
        <v>26.1</v>
      </c>
      <c r="P35" s="2">
        <v>7.21</v>
      </c>
      <c r="Q35" s="2">
        <v>0.1</v>
      </c>
      <c r="R35" s="2">
        <v>1.5</v>
      </c>
      <c r="S35" s="2">
        <v>0.89</v>
      </c>
      <c r="T35" s="2">
        <v>0.155</v>
      </c>
      <c r="U35" s="2">
        <v>1.5</v>
      </c>
      <c r="V35" s="2">
        <f t="shared" si="1"/>
        <v>0.89</v>
      </c>
      <c r="W35" s="2">
        <v>4.2</v>
      </c>
      <c r="X35" s="2">
        <f t="shared" si="134"/>
        <v>4.7191011235955056</v>
      </c>
      <c r="Y35" s="2">
        <v>27.027027027027028</v>
      </c>
      <c r="Z35" s="2">
        <v>2.7027027027027026</v>
      </c>
      <c r="AA35" s="2">
        <v>0</v>
      </c>
      <c r="AB35" s="2">
        <v>90</v>
      </c>
      <c r="AC35" s="2">
        <v>0</v>
      </c>
      <c r="AD35" s="2">
        <v>0</v>
      </c>
      <c r="AE35" s="2">
        <v>0</v>
      </c>
      <c r="AF35" s="2">
        <v>10</v>
      </c>
      <c r="AG35" s="2">
        <v>0</v>
      </c>
      <c r="AH35" s="77">
        <v>0.22</v>
      </c>
      <c r="AI35" s="77">
        <v>0.25</v>
      </c>
      <c r="AJ35" s="77">
        <v>9.5</v>
      </c>
      <c r="AK35" s="77">
        <v>0.56000000000000005</v>
      </c>
      <c r="AL35" s="2" t="s">
        <v>116</v>
      </c>
    </row>
    <row r="36" spans="1:39" s="81" customFormat="1" x14ac:dyDescent="0.25">
      <c r="A36" s="81" t="s">
        <v>172</v>
      </c>
      <c r="B36" s="81" t="s">
        <v>7</v>
      </c>
      <c r="C36" s="81" t="s">
        <v>70</v>
      </c>
      <c r="D36" s="81" t="s">
        <v>8</v>
      </c>
      <c r="E36" s="81" t="s">
        <v>9</v>
      </c>
      <c r="F36" s="81" t="s">
        <v>5</v>
      </c>
      <c r="G36" s="81">
        <v>42827</v>
      </c>
      <c r="H36" s="81" t="s">
        <v>197</v>
      </c>
      <c r="I36" s="81">
        <f>AVERAGE(I32:I35)</f>
        <v>6986.5</v>
      </c>
      <c r="J36" s="81">
        <f t="shared" ref="J36" si="135">AVERAGE(J32:J35)</f>
        <v>3.739818061334478</v>
      </c>
      <c r="K36" s="81">
        <f t="shared" ref="K36:L36" si="136">AVERAGE(K32:K35)</f>
        <v>79.400000000000006</v>
      </c>
      <c r="L36" s="81">
        <f t="shared" si="136"/>
        <v>6.2934406181652118</v>
      </c>
      <c r="M36" s="81">
        <f t="shared" ref="M36" si="137">AVERAGE(M32:M35)</f>
        <v>-619.15</v>
      </c>
      <c r="N36" s="81">
        <f t="shared" ref="N36" si="138">AVERAGE(N32:N35)</f>
        <v>85.244744237323857</v>
      </c>
      <c r="O36" s="81">
        <f t="shared" ref="O36" si="139">AVERAGE(O32:O35)</f>
        <v>26.125</v>
      </c>
      <c r="P36" s="81">
        <f t="shared" ref="P36" si="140">AVERAGE(P32:P35)</f>
        <v>7.1675000000000004</v>
      </c>
      <c r="Q36" s="81">
        <f>AVERAGE(Q32:Q35)</f>
        <v>5.2500000000000005E-2</v>
      </c>
      <c r="R36" s="81">
        <f t="shared" ref="R36" si="141">AVERAGE(R32:R35)</f>
        <v>0.78</v>
      </c>
      <c r="S36" s="81">
        <f t="shared" ref="S36" si="142">AVERAGE(S32:S35)</f>
        <v>0.32750000000000001</v>
      </c>
      <c r="T36" s="81">
        <f t="shared" ref="T36" si="143">AVERAGE(T32:T35)</f>
        <v>7.6249999999999998E-2</v>
      </c>
      <c r="U36" s="81">
        <f t="shared" ref="U36" si="144">AVERAGE(U32:U35)</f>
        <v>1.5</v>
      </c>
      <c r="V36" s="81">
        <f>MAX(V32:V35)</f>
        <v>0.89</v>
      </c>
      <c r="W36" s="81">
        <f>AVERAGE(W32:W35)</f>
        <v>2.9375</v>
      </c>
      <c r="X36" s="81">
        <f t="shared" ref="X36" si="145">AVERAGE(X32:X35)</f>
        <v>16.098525280898876</v>
      </c>
      <c r="Y36" s="81">
        <f t="shared" ref="Y36" si="146">AVERAGE(Y32:Y35)</f>
        <v>50.450450450450454</v>
      </c>
      <c r="Z36" s="81">
        <f t="shared" ref="Z36" si="147">AVERAGE(Z32:Z35)</f>
        <v>43.243243243243249</v>
      </c>
      <c r="AA36" s="81">
        <f t="shared" ref="AA36" si="148">AVERAGE(AA32:AA35)</f>
        <v>49.549549549549546</v>
      </c>
      <c r="AB36" s="81">
        <f t="shared" ref="AB36" si="149">AVERAGE(AB32:AB35)</f>
        <v>81.25</v>
      </c>
      <c r="AC36" s="81">
        <f t="shared" ref="AC36" si="150">AVERAGE(AC32:AC35)</f>
        <v>5</v>
      </c>
      <c r="AD36" s="81">
        <f t="shared" ref="AD36" si="151">AVERAGE(AD32:AD35)</f>
        <v>6.25</v>
      </c>
      <c r="AE36" s="81">
        <f t="shared" ref="AE36" si="152">AVERAGE(AE32:AE35)</f>
        <v>5</v>
      </c>
      <c r="AF36" s="81">
        <f t="shared" ref="AF36" si="153">AVERAGE(AF32:AF35)</f>
        <v>2.5</v>
      </c>
      <c r="AG36" s="81">
        <f t="shared" ref="AG36" si="154">AVERAGE(AG32:AG35)</f>
        <v>0</v>
      </c>
      <c r="AH36" s="81">
        <f t="shared" ref="AH36" si="155">AVERAGE(AH32:AH35)</f>
        <v>0.19249999999999998</v>
      </c>
      <c r="AI36" s="81">
        <f t="shared" ref="AI36" si="156">AVERAGE(AI32:AI35)</f>
        <v>3.1775000000000002</v>
      </c>
      <c r="AJ36" s="81">
        <f t="shared" ref="AJ36" si="157">AVERAGE(AJ32:AJ35)</f>
        <v>7.9249999999999998</v>
      </c>
      <c r="AK36" s="81">
        <f t="shared" ref="AK36" si="158">AVERAGE(AK32:AK35)</f>
        <v>0.61250000000000004</v>
      </c>
      <c r="AM36" s="82"/>
    </row>
    <row r="37" spans="1:39" x14ac:dyDescent="0.25">
      <c r="A37" s="2" t="s">
        <v>48</v>
      </c>
      <c r="B37" s="2" t="s">
        <v>39</v>
      </c>
      <c r="C37" s="5" t="s">
        <v>78</v>
      </c>
      <c r="D37" s="2" t="s">
        <v>40</v>
      </c>
      <c r="E37" s="2" t="s">
        <v>41</v>
      </c>
      <c r="F37" s="2" t="s">
        <v>5</v>
      </c>
      <c r="G37" s="4">
        <v>42806</v>
      </c>
      <c r="H37" s="2">
        <v>0</v>
      </c>
      <c r="I37" s="2">
        <v>741</v>
      </c>
      <c r="J37" s="68">
        <v>0.41288244678165897</v>
      </c>
      <c r="K37" s="2">
        <v>79.3</v>
      </c>
      <c r="L37" s="40">
        <v>7.3380638667509253</v>
      </c>
      <c r="M37" s="2">
        <v>-695.6</v>
      </c>
      <c r="N37" s="2">
        <f t="shared" si="0"/>
        <v>67.26699867843891</v>
      </c>
      <c r="O37" s="2">
        <v>19</v>
      </c>
      <c r="P37" s="2">
        <v>6.75</v>
      </c>
      <c r="Q37" s="2">
        <v>0.02</v>
      </c>
      <c r="R37" s="2">
        <v>0.03</v>
      </c>
      <c r="S37" s="2">
        <v>0.05</v>
      </c>
      <c r="T37" s="2">
        <v>-0.01</v>
      </c>
      <c r="U37" s="2">
        <v>0.05</v>
      </c>
      <c r="V37" s="2">
        <f t="shared" si="1"/>
        <v>0.05</v>
      </c>
      <c r="W37" s="2">
        <v>1.02</v>
      </c>
      <c r="X37" s="2">
        <f>W37/V37</f>
        <v>20.399999999999999</v>
      </c>
      <c r="Y37" s="2">
        <v>0</v>
      </c>
      <c r="Z37" s="2">
        <v>2.7027027027027026</v>
      </c>
      <c r="AA37" s="2">
        <v>5.4054054054054053</v>
      </c>
      <c r="AB37" s="2">
        <v>0</v>
      </c>
      <c r="AC37" s="2">
        <v>75</v>
      </c>
      <c r="AD37" s="2">
        <v>25</v>
      </c>
      <c r="AE37" s="2">
        <v>0</v>
      </c>
      <c r="AF37" s="2">
        <v>0</v>
      </c>
      <c r="AG37" s="2">
        <v>0</v>
      </c>
      <c r="AH37" s="77">
        <v>0.11</v>
      </c>
      <c r="AI37" s="77">
        <v>0.41</v>
      </c>
      <c r="AJ37" s="77">
        <v>-1.7</v>
      </c>
      <c r="AK37" s="77">
        <v>0.01</v>
      </c>
      <c r="AL37" s="2" t="s">
        <v>116</v>
      </c>
    </row>
    <row r="38" spans="1:39" x14ac:dyDescent="0.25">
      <c r="A38" s="2" t="s">
        <v>48</v>
      </c>
      <c r="B38" s="2" t="s">
        <v>39</v>
      </c>
      <c r="C38" s="5" t="s">
        <v>78</v>
      </c>
      <c r="D38" s="2" t="s">
        <v>40</v>
      </c>
      <c r="E38" s="2" t="s">
        <v>41</v>
      </c>
      <c r="F38" s="2" t="s">
        <v>5</v>
      </c>
      <c r="G38" s="4">
        <v>42806</v>
      </c>
      <c r="H38" s="2">
        <v>25</v>
      </c>
      <c r="I38" s="2">
        <v>735</v>
      </c>
      <c r="J38" s="68">
        <v>0.41131895382310785</v>
      </c>
      <c r="K38" s="2">
        <v>74.8</v>
      </c>
      <c r="L38" s="40">
        <v>6.9497349996812687</v>
      </c>
      <c r="M38" s="2">
        <v>-703.9</v>
      </c>
      <c r="N38" s="2">
        <f t="shared" si="0"/>
        <v>65.830927782579153</v>
      </c>
      <c r="O38" s="2">
        <v>18.8</v>
      </c>
      <c r="P38" s="2">
        <v>7.21</v>
      </c>
      <c r="Q38" s="2">
        <v>0</v>
      </c>
      <c r="R38" s="2">
        <v>0.25</v>
      </c>
      <c r="S38" s="2">
        <v>0.46500000000000002</v>
      </c>
      <c r="T38" s="2">
        <v>0.02</v>
      </c>
      <c r="U38" s="2">
        <v>0.1</v>
      </c>
      <c r="V38" s="2">
        <f t="shared" si="1"/>
        <v>0.46500000000000002</v>
      </c>
      <c r="W38" s="2">
        <v>4.0999999999999996</v>
      </c>
      <c r="X38" s="2">
        <f t="shared" ref="X38:X40" si="159">W38/V38</f>
        <v>8.8172043010752681</v>
      </c>
      <c r="Y38" s="2">
        <v>0</v>
      </c>
      <c r="Z38" s="2">
        <v>0</v>
      </c>
      <c r="AA38" s="2">
        <v>0</v>
      </c>
      <c r="AB38" s="2">
        <v>0</v>
      </c>
      <c r="AC38" s="2">
        <v>50</v>
      </c>
      <c r="AD38" s="2">
        <v>25</v>
      </c>
      <c r="AE38" s="2">
        <v>25</v>
      </c>
      <c r="AF38" s="2">
        <v>0</v>
      </c>
      <c r="AG38" s="2">
        <v>0</v>
      </c>
      <c r="AH38" s="77">
        <v>7.0000000000000007E-2</v>
      </c>
      <c r="AI38" s="77">
        <v>0.4</v>
      </c>
      <c r="AJ38" s="77">
        <v>0.3</v>
      </c>
      <c r="AK38" s="77">
        <v>0.03</v>
      </c>
      <c r="AL38" s="2" t="s">
        <v>116</v>
      </c>
    </row>
    <row r="39" spans="1:39" x14ac:dyDescent="0.25">
      <c r="A39" s="2" t="s">
        <v>48</v>
      </c>
      <c r="B39" s="2" t="s">
        <v>39</v>
      </c>
      <c r="C39" s="5" t="s">
        <v>78</v>
      </c>
      <c r="D39" s="2" t="s">
        <v>40</v>
      </c>
      <c r="E39" s="2" t="s">
        <v>41</v>
      </c>
      <c r="F39" s="2" t="s">
        <v>5</v>
      </c>
      <c r="G39" s="4">
        <v>42806</v>
      </c>
      <c r="H39" s="2">
        <v>50</v>
      </c>
      <c r="I39" s="2">
        <v>733</v>
      </c>
      <c r="J39" s="68">
        <v>0.41016086437008259</v>
      </c>
      <c r="K39" s="2">
        <v>79.7</v>
      </c>
      <c r="L39" s="40">
        <v>7.4050494457874354</v>
      </c>
      <c r="M39" s="2">
        <v>-703.7</v>
      </c>
      <c r="N39" s="2">
        <f t="shared" si="0"/>
        <v>65.865168766910443</v>
      </c>
      <c r="O39" s="2">
        <v>18.8</v>
      </c>
      <c r="P39" s="2">
        <v>7.36</v>
      </c>
      <c r="Q39" s="2">
        <v>0</v>
      </c>
      <c r="R39" s="2">
        <v>0.35</v>
      </c>
      <c r="S39" s="2">
        <v>0.38</v>
      </c>
      <c r="T39" s="2">
        <v>0</v>
      </c>
      <c r="U39" s="2">
        <v>1.2</v>
      </c>
      <c r="V39" s="2">
        <f t="shared" si="1"/>
        <v>0.38</v>
      </c>
      <c r="W39" s="2">
        <v>6</v>
      </c>
      <c r="X39" s="2">
        <f t="shared" si="159"/>
        <v>15.789473684210526</v>
      </c>
      <c r="Y39" s="2">
        <v>0</v>
      </c>
      <c r="Z39" s="2">
        <v>0</v>
      </c>
      <c r="AA39" s="2">
        <v>0</v>
      </c>
      <c r="AB39" s="2">
        <v>0</v>
      </c>
      <c r="AC39" s="2">
        <v>15</v>
      </c>
      <c r="AD39" s="2">
        <v>10</v>
      </c>
      <c r="AE39" s="2">
        <v>25</v>
      </c>
      <c r="AF39" s="2">
        <v>50</v>
      </c>
      <c r="AG39" s="2">
        <v>0</v>
      </c>
      <c r="AH39" s="77">
        <v>0.03</v>
      </c>
      <c r="AI39" s="77">
        <v>0.15</v>
      </c>
      <c r="AJ39" s="77">
        <v>-1.1100000000000001</v>
      </c>
      <c r="AK39" s="77">
        <v>0.04</v>
      </c>
      <c r="AL39" s="2" t="s">
        <v>116</v>
      </c>
    </row>
    <row r="40" spans="1:39" x14ac:dyDescent="0.25">
      <c r="A40" s="2" t="s">
        <v>48</v>
      </c>
      <c r="B40" s="2" t="s">
        <v>39</v>
      </c>
      <c r="C40" s="5" t="s">
        <v>78</v>
      </c>
      <c r="D40" s="2" t="s">
        <v>40</v>
      </c>
      <c r="E40" s="2" t="s">
        <v>41</v>
      </c>
      <c r="F40" s="2" t="s">
        <v>5</v>
      </c>
      <c r="G40" s="4">
        <v>42806</v>
      </c>
      <c r="H40" s="2">
        <v>75</v>
      </c>
      <c r="I40" s="2">
        <v>738</v>
      </c>
      <c r="J40" s="68">
        <v>0.41210273940322972</v>
      </c>
      <c r="K40" s="2">
        <v>76.8</v>
      </c>
      <c r="L40" s="40">
        <v>7.1211145897192516</v>
      </c>
      <c r="M40" s="2">
        <v>-703.9</v>
      </c>
      <c r="N40" s="2">
        <f t="shared" si="0"/>
        <v>65.830927782579153</v>
      </c>
      <c r="O40" s="2">
        <v>18.899999999999999</v>
      </c>
      <c r="P40" s="2">
        <v>7.41</v>
      </c>
      <c r="Q40" s="2">
        <v>0</v>
      </c>
      <c r="R40" s="2">
        <v>0.05</v>
      </c>
      <c r="S40" s="2">
        <v>0.25</v>
      </c>
      <c r="T40" s="2">
        <v>0.09</v>
      </c>
      <c r="U40" s="2">
        <v>0.85</v>
      </c>
      <c r="V40" s="2">
        <f t="shared" si="1"/>
        <v>0.25</v>
      </c>
      <c r="W40" s="2">
        <v>3.9</v>
      </c>
      <c r="X40" s="2">
        <f t="shared" si="159"/>
        <v>15.6</v>
      </c>
      <c r="Y40" s="2">
        <v>2.7027027027027026</v>
      </c>
      <c r="Z40" s="2">
        <v>0</v>
      </c>
      <c r="AA40" s="2">
        <v>0</v>
      </c>
      <c r="AB40" s="2">
        <v>0</v>
      </c>
      <c r="AC40" s="2">
        <v>90</v>
      </c>
      <c r="AD40" s="2">
        <v>10</v>
      </c>
      <c r="AE40" s="2">
        <v>0</v>
      </c>
      <c r="AF40" s="2">
        <v>0</v>
      </c>
      <c r="AG40" s="2">
        <v>0</v>
      </c>
      <c r="AH40" s="77">
        <v>0.09</v>
      </c>
      <c r="AI40" s="77">
        <v>0.23</v>
      </c>
      <c r="AJ40" s="77">
        <v>-1.9</v>
      </c>
      <c r="AK40" s="77">
        <v>0.01</v>
      </c>
      <c r="AL40" s="2" t="s">
        <v>116</v>
      </c>
    </row>
    <row r="41" spans="1:39" s="81" customFormat="1" x14ac:dyDescent="0.25">
      <c r="A41" s="81" t="s">
        <v>48</v>
      </c>
      <c r="B41" s="81" t="s">
        <v>39</v>
      </c>
      <c r="C41" s="81" t="s">
        <v>78</v>
      </c>
      <c r="D41" s="81" t="s">
        <v>40</v>
      </c>
      <c r="E41" s="81" t="s">
        <v>41</v>
      </c>
      <c r="F41" s="81" t="s">
        <v>5</v>
      </c>
      <c r="G41" s="81">
        <v>42806</v>
      </c>
      <c r="H41" s="81" t="s">
        <v>197</v>
      </c>
      <c r="I41" s="81">
        <f>AVERAGE(I37:I40)</f>
        <v>736.75</v>
      </c>
      <c r="J41" s="81">
        <f t="shared" ref="J41" si="160">AVERAGE(J37:J40)</f>
        <v>0.41161625109451982</v>
      </c>
      <c r="K41" s="81">
        <f t="shared" ref="K41:L41" si="161">AVERAGE(K37:K40)</f>
        <v>77.650000000000006</v>
      </c>
      <c r="L41" s="81">
        <f t="shared" si="161"/>
        <v>7.2034907254847207</v>
      </c>
      <c r="M41" s="81">
        <f t="shared" ref="M41" si="162">AVERAGE(M37:M40)</f>
        <v>-701.77499999999998</v>
      </c>
      <c r="N41" s="81">
        <f t="shared" ref="N41" si="163">AVERAGE(N37:N40)</f>
        <v>66.198505752626915</v>
      </c>
      <c r="O41" s="81">
        <f t="shared" ref="O41" si="164">AVERAGE(O37:O40)</f>
        <v>18.875</v>
      </c>
      <c r="P41" s="81">
        <f t="shared" ref="P41" si="165">AVERAGE(P37:P40)</f>
        <v>7.1825000000000001</v>
      </c>
      <c r="Q41" s="81">
        <f>AVERAGE(Q37:Q40)</f>
        <v>5.0000000000000001E-3</v>
      </c>
      <c r="R41" s="81">
        <f t="shared" ref="R41" si="166">AVERAGE(R37:R40)</f>
        <v>0.17</v>
      </c>
      <c r="S41" s="81">
        <f t="shared" ref="S41" si="167">AVERAGE(S37:S40)</f>
        <v>0.28625</v>
      </c>
      <c r="T41" s="81">
        <f t="shared" ref="T41" si="168">AVERAGE(T37:T40)</f>
        <v>2.4999999999999998E-2</v>
      </c>
      <c r="U41" s="81">
        <f t="shared" ref="U41" si="169">AVERAGE(U37:U40)</f>
        <v>0.55000000000000004</v>
      </c>
      <c r="V41" s="81">
        <f>MAX(V37:V40)</f>
        <v>0.46500000000000002</v>
      </c>
      <c r="W41" s="81">
        <f>AVERAGE(W37:W40)</f>
        <v>3.7549999999999999</v>
      </c>
      <c r="X41" s="81">
        <f t="shared" ref="X41" si="170">AVERAGE(X37:X40)</f>
        <v>15.151669496321448</v>
      </c>
      <c r="Y41" s="81">
        <f t="shared" ref="Y41" si="171">AVERAGE(Y37:Y40)</f>
        <v>0.67567567567567566</v>
      </c>
      <c r="Z41" s="81">
        <f t="shared" ref="Z41" si="172">AVERAGE(Z37:Z40)</f>
        <v>0.67567567567567566</v>
      </c>
      <c r="AA41" s="81">
        <f t="shared" ref="AA41" si="173">AVERAGE(AA37:AA40)</f>
        <v>1.3513513513513513</v>
      </c>
      <c r="AB41" s="81">
        <f t="shared" ref="AB41" si="174">AVERAGE(AB37:AB40)</f>
        <v>0</v>
      </c>
      <c r="AC41" s="81">
        <f t="shared" ref="AC41" si="175">AVERAGE(AC37:AC40)</f>
        <v>57.5</v>
      </c>
      <c r="AD41" s="81">
        <f t="shared" ref="AD41" si="176">AVERAGE(AD37:AD40)</f>
        <v>17.5</v>
      </c>
      <c r="AE41" s="81">
        <f t="shared" ref="AE41" si="177">AVERAGE(AE37:AE40)</f>
        <v>12.5</v>
      </c>
      <c r="AF41" s="81">
        <f t="shared" ref="AF41" si="178">AVERAGE(AF37:AF40)</f>
        <v>12.5</v>
      </c>
      <c r="AG41" s="81">
        <f t="shared" ref="AG41" si="179">AVERAGE(AG37:AG40)</f>
        <v>0</v>
      </c>
      <c r="AH41" s="81">
        <f t="shared" ref="AH41" si="180">AVERAGE(AH37:AH40)</f>
        <v>7.4999999999999997E-2</v>
      </c>
      <c r="AI41" s="81">
        <f t="shared" ref="AI41" si="181">AVERAGE(AI37:AI40)</f>
        <v>0.29750000000000004</v>
      </c>
      <c r="AJ41" s="81">
        <f t="shared" ref="AJ41" si="182">AVERAGE(AJ37:AJ40)</f>
        <v>-1.1025</v>
      </c>
      <c r="AK41" s="81">
        <f t="shared" ref="AK41" si="183">AVERAGE(AK37:AK40)</f>
        <v>2.2499999999999999E-2</v>
      </c>
      <c r="AM41" s="82"/>
    </row>
    <row r="42" spans="1:39" x14ac:dyDescent="0.25">
      <c r="A42" s="2" t="s">
        <v>49</v>
      </c>
      <c r="B42" s="2" t="s">
        <v>10</v>
      </c>
      <c r="C42" s="5" t="s">
        <v>71</v>
      </c>
      <c r="D42" s="2" t="s">
        <v>11</v>
      </c>
      <c r="E42" s="2" t="s">
        <v>12</v>
      </c>
      <c r="F42" s="2" t="s">
        <v>5</v>
      </c>
      <c r="G42" s="4">
        <v>42827</v>
      </c>
      <c r="H42" s="2">
        <v>0</v>
      </c>
      <c r="I42" s="2">
        <v>1145</v>
      </c>
      <c r="J42" s="68">
        <v>0.57396387645615254</v>
      </c>
      <c r="K42" s="2">
        <v>99.6</v>
      </c>
      <c r="L42" s="40">
        <v>8.2796709708648883</v>
      </c>
      <c r="M42" s="2">
        <v>-686.8</v>
      </c>
      <c r="N42" s="2">
        <f t="shared" ref="N42:N65" si="184">410.44*EXP(0.0026*M42)</f>
        <v>68.823809610708892</v>
      </c>
      <c r="O42" s="2">
        <v>24.5</v>
      </c>
      <c r="P42" s="2">
        <v>7.04</v>
      </c>
      <c r="Q42" s="2">
        <v>0.01</v>
      </c>
      <c r="R42" s="2">
        <v>1.3</v>
      </c>
      <c r="S42" s="2">
        <v>0.42</v>
      </c>
      <c r="T42" s="2">
        <v>0.04</v>
      </c>
      <c r="U42" s="2">
        <v>1.4</v>
      </c>
      <c r="V42" s="2">
        <f t="shared" si="1"/>
        <v>0.42</v>
      </c>
      <c r="W42" s="2">
        <v>3.9</v>
      </c>
      <c r="X42" s="2">
        <f>W42/V42</f>
        <v>9.2857142857142865</v>
      </c>
      <c r="Y42" s="2">
        <v>0</v>
      </c>
      <c r="Z42" s="2">
        <v>0</v>
      </c>
      <c r="AA42" s="2">
        <v>2.7027027027027026</v>
      </c>
      <c r="AB42" s="2">
        <v>60</v>
      </c>
      <c r="AC42" s="2">
        <v>40</v>
      </c>
      <c r="AD42" s="2">
        <v>0</v>
      </c>
      <c r="AE42" s="2">
        <v>0</v>
      </c>
      <c r="AF42" s="2">
        <v>0</v>
      </c>
      <c r="AG42" s="2">
        <v>0</v>
      </c>
      <c r="AH42" s="77">
        <v>0.05</v>
      </c>
      <c r="AI42" s="77">
        <v>0.21</v>
      </c>
      <c r="AJ42" s="77">
        <v>-1.3</v>
      </c>
      <c r="AK42" s="77">
        <v>0.42</v>
      </c>
      <c r="AL42" s="2" t="s">
        <v>116</v>
      </c>
    </row>
    <row r="43" spans="1:39" x14ac:dyDescent="0.25">
      <c r="A43" s="2" t="s">
        <v>49</v>
      </c>
      <c r="B43" s="2" t="s">
        <v>10</v>
      </c>
      <c r="C43" s="5" t="s">
        <v>71</v>
      </c>
      <c r="D43" s="2" t="s">
        <v>11</v>
      </c>
      <c r="E43" s="2" t="s">
        <v>12</v>
      </c>
      <c r="F43" s="2" t="s">
        <v>5</v>
      </c>
      <c r="G43" s="4">
        <v>42827</v>
      </c>
      <c r="H43" s="2">
        <v>25</v>
      </c>
      <c r="I43" s="2">
        <v>1133</v>
      </c>
      <c r="J43" s="68">
        <v>0.56649798957170894</v>
      </c>
      <c r="K43" s="2">
        <v>101.7</v>
      </c>
      <c r="L43" s="40">
        <v>8.4389591834126652</v>
      </c>
      <c r="M43" s="2">
        <v>-673.2</v>
      </c>
      <c r="N43" s="2">
        <f t="shared" si="184"/>
        <v>71.300957392436672</v>
      </c>
      <c r="O43" s="2">
        <v>24.6</v>
      </c>
      <c r="P43" s="2">
        <v>7.37</v>
      </c>
      <c r="Q43" s="2">
        <v>0.22</v>
      </c>
      <c r="R43" s="2">
        <v>2</v>
      </c>
      <c r="S43" s="2">
        <v>0.45</v>
      </c>
      <c r="T43" s="2">
        <v>0.02</v>
      </c>
      <c r="U43" s="2">
        <v>0.4</v>
      </c>
      <c r="V43" s="2">
        <f t="shared" si="1"/>
        <v>0.45</v>
      </c>
      <c r="W43" s="2">
        <v>3</v>
      </c>
      <c r="X43" s="2">
        <f t="shared" ref="X43:X45" si="185">W43/V43</f>
        <v>6.6666666666666661</v>
      </c>
      <c r="Y43" s="2">
        <v>40.54054054054054</v>
      </c>
      <c r="Z43" s="2">
        <v>48.648648648648653</v>
      </c>
      <c r="AA43" s="2">
        <v>51.351351351351347</v>
      </c>
      <c r="AB43" s="2">
        <v>70</v>
      </c>
      <c r="AC43" s="2">
        <v>30</v>
      </c>
      <c r="AD43" s="2">
        <v>0</v>
      </c>
      <c r="AE43" s="2">
        <v>0</v>
      </c>
      <c r="AF43" s="2">
        <v>0</v>
      </c>
      <c r="AG43" s="2">
        <v>0</v>
      </c>
      <c r="AH43" s="77">
        <v>0.11</v>
      </c>
      <c r="AI43" s="77">
        <v>0.22</v>
      </c>
      <c r="AJ43" s="77">
        <v>1.9</v>
      </c>
      <c r="AK43" s="77">
        <v>0.57999999999999996</v>
      </c>
      <c r="AL43" s="2" t="s">
        <v>116</v>
      </c>
    </row>
    <row r="44" spans="1:39" x14ac:dyDescent="0.25">
      <c r="A44" s="2" t="s">
        <v>49</v>
      </c>
      <c r="B44" s="2" t="s">
        <v>10</v>
      </c>
      <c r="C44" s="5" t="s">
        <v>71</v>
      </c>
      <c r="D44" s="2" t="s">
        <v>11</v>
      </c>
      <c r="E44" s="2" t="s">
        <v>12</v>
      </c>
      <c r="F44" s="2" t="s">
        <v>5</v>
      </c>
      <c r="G44" s="4">
        <v>42827</v>
      </c>
      <c r="H44" s="2">
        <v>50</v>
      </c>
      <c r="I44" s="2">
        <v>1131</v>
      </c>
      <c r="J44" s="68">
        <v>0.56545799291726939</v>
      </c>
      <c r="K44" s="2">
        <v>103.8</v>
      </c>
      <c r="L44" s="40">
        <v>8.613266057558393</v>
      </c>
      <c r="M44" s="2">
        <v>-680.5</v>
      </c>
      <c r="N44" s="2">
        <f t="shared" si="184"/>
        <v>69.960427096162434</v>
      </c>
      <c r="O44" s="2">
        <v>24.6</v>
      </c>
      <c r="P44" s="2">
        <v>7.4</v>
      </c>
      <c r="Q44" s="2">
        <v>0.02</v>
      </c>
      <c r="R44" s="2">
        <v>3.2</v>
      </c>
      <c r="S44" s="2">
        <v>0.28999999999999998</v>
      </c>
      <c r="T44" s="2">
        <v>0.02</v>
      </c>
      <c r="U44" s="2">
        <v>0.8</v>
      </c>
      <c r="V44" s="2">
        <f t="shared" si="1"/>
        <v>0.28999999999999998</v>
      </c>
      <c r="W44" s="2">
        <v>3.9</v>
      </c>
      <c r="X44" s="2">
        <f t="shared" si="185"/>
        <v>13.448275862068966</v>
      </c>
      <c r="Y44" s="2">
        <v>29.72972972972973</v>
      </c>
      <c r="Z44" s="2">
        <v>40.54054054054054</v>
      </c>
      <c r="AA44" s="2">
        <v>45.945945945945951</v>
      </c>
      <c r="AB44" s="2">
        <v>70</v>
      </c>
      <c r="AC44" s="2">
        <v>10</v>
      </c>
      <c r="AD44" s="2">
        <v>20</v>
      </c>
      <c r="AE44" s="2">
        <v>0</v>
      </c>
      <c r="AF44" s="2">
        <v>0</v>
      </c>
      <c r="AG44" s="2">
        <v>0</v>
      </c>
      <c r="AH44" s="77">
        <v>0.09</v>
      </c>
      <c r="AI44" s="77">
        <v>0.3</v>
      </c>
      <c r="AJ44" s="77">
        <v>-1.3</v>
      </c>
      <c r="AK44" s="77">
        <v>0.28000000000000003</v>
      </c>
      <c r="AL44" s="2" t="s">
        <v>116</v>
      </c>
    </row>
    <row r="45" spans="1:39" x14ac:dyDescent="0.25">
      <c r="A45" s="2" t="s">
        <v>49</v>
      </c>
      <c r="B45" s="2" t="s">
        <v>10</v>
      </c>
      <c r="C45" s="5" t="s">
        <v>71</v>
      </c>
      <c r="D45" s="2" t="s">
        <v>11</v>
      </c>
      <c r="E45" s="2" t="s">
        <v>12</v>
      </c>
      <c r="F45" s="2" t="s">
        <v>5</v>
      </c>
      <c r="G45" s="4">
        <v>42827</v>
      </c>
      <c r="H45" s="2">
        <v>75</v>
      </c>
      <c r="I45" s="2">
        <v>1133</v>
      </c>
      <c r="J45" s="68">
        <v>0.56409146583965486</v>
      </c>
      <c r="K45" s="2">
        <v>109.5</v>
      </c>
      <c r="L45" s="40">
        <v>9.0527974550330601</v>
      </c>
      <c r="M45" s="2">
        <v>-666.5</v>
      </c>
      <c r="N45" s="2">
        <f t="shared" si="184"/>
        <v>72.55390152931227</v>
      </c>
      <c r="O45" s="2">
        <v>24.8</v>
      </c>
      <c r="P45" s="2">
        <v>7.44</v>
      </c>
      <c r="Q45" s="2">
        <v>0.01</v>
      </c>
      <c r="R45" s="2">
        <v>2.5</v>
      </c>
      <c r="S45" s="2">
        <v>0.17</v>
      </c>
      <c r="T45" s="2">
        <v>0.12</v>
      </c>
      <c r="U45" s="2">
        <v>0.7</v>
      </c>
      <c r="V45" s="2">
        <f t="shared" si="1"/>
        <v>0.17</v>
      </c>
      <c r="W45" s="2">
        <v>4.0999999999999996</v>
      </c>
      <c r="X45" s="2">
        <f t="shared" si="185"/>
        <v>24.117647058823525</v>
      </c>
      <c r="Y45" s="2">
        <v>29.72972972972973</v>
      </c>
      <c r="Z45" s="2">
        <v>35.135135135135137</v>
      </c>
      <c r="AA45" s="2">
        <v>27.027027027027028</v>
      </c>
      <c r="AB45" s="2">
        <v>10</v>
      </c>
      <c r="AC45" s="2">
        <v>0</v>
      </c>
      <c r="AD45" s="2">
        <v>0</v>
      </c>
      <c r="AE45" s="2">
        <v>90</v>
      </c>
      <c r="AF45" s="2">
        <v>0</v>
      </c>
      <c r="AG45" s="2">
        <v>0</v>
      </c>
      <c r="AH45" s="77">
        <v>0.1</v>
      </c>
      <c r="AI45" s="77">
        <v>0.46</v>
      </c>
      <c r="AJ45" s="77">
        <v>-1.4</v>
      </c>
      <c r="AK45" s="77">
        <v>0.48</v>
      </c>
      <c r="AL45" s="2" t="s">
        <v>116</v>
      </c>
    </row>
    <row r="46" spans="1:39" s="81" customFormat="1" x14ac:dyDescent="0.25">
      <c r="A46" s="81" t="s">
        <v>49</v>
      </c>
      <c r="B46" s="81" t="s">
        <v>10</v>
      </c>
      <c r="C46" s="81" t="s">
        <v>71</v>
      </c>
      <c r="D46" s="81" t="s">
        <v>11</v>
      </c>
      <c r="E46" s="81" t="s">
        <v>12</v>
      </c>
      <c r="F46" s="81" t="s">
        <v>5</v>
      </c>
      <c r="G46" s="81">
        <v>42827</v>
      </c>
      <c r="H46" s="81" t="s">
        <v>197</v>
      </c>
      <c r="I46" s="81">
        <f>AVERAGE(I42:I45)</f>
        <v>1135.5</v>
      </c>
      <c r="J46" s="81">
        <f t="shared" ref="J46" si="186">AVERAGE(J42:J45)</f>
        <v>0.56750283119619649</v>
      </c>
      <c r="K46" s="81">
        <f t="shared" ref="K46:L46" si="187">AVERAGE(K42:K45)</f>
        <v>103.65</v>
      </c>
      <c r="L46" s="81">
        <f t="shared" si="187"/>
        <v>8.5961734167172512</v>
      </c>
      <c r="M46" s="81">
        <f t="shared" ref="M46" si="188">AVERAGE(M42:M45)</f>
        <v>-676.75</v>
      </c>
      <c r="N46" s="81">
        <f t="shared" ref="N46" si="189">AVERAGE(N42:N45)</f>
        <v>70.659773907155071</v>
      </c>
      <c r="O46" s="81">
        <f t="shared" ref="O46" si="190">AVERAGE(O42:O45)</f>
        <v>24.625</v>
      </c>
      <c r="P46" s="81">
        <f t="shared" ref="P46" si="191">AVERAGE(P42:P45)</f>
        <v>7.3125000000000009</v>
      </c>
      <c r="Q46" s="81">
        <f>AVERAGE(Q42:Q45)</f>
        <v>6.5000000000000002E-2</v>
      </c>
      <c r="R46" s="81">
        <f t="shared" ref="R46" si="192">AVERAGE(R42:R45)</f>
        <v>2.25</v>
      </c>
      <c r="S46" s="81">
        <f t="shared" ref="S46" si="193">AVERAGE(S42:S45)</f>
        <v>0.33249999999999996</v>
      </c>
      <c r="T46" s="81">
        <f t="shared" ref="T46" si="194">AVERAGE(T42:T45)</f>
        <v>0.05</v>
      </c>
      <c r="U46" s="81">
        <f t="shared" ref="U46" si="195">AVERAGE(U42:U45)</f>
        <v>0.82499999999999996</v>
      </c>
      <c r="V46" s="81">
        <f>MAX(V42:V45)</f>
        <v>0.45</v>
      </c>
      <c r="W46" s="81">
        <f>AVERAGE(W42:W45)</f>
        <v>3.7250000000000001</v>
      </c>
      <c r="X46" s="81">
        <f t="shared" ref="X46" si="196">AVERAGE(X42:X45)</f>
        <v>13.37957596831836</v>
      </c>
      <c r="Y46" s="81">
        <f t="shared" ref="Y46" si="197">AVERAGE(Y42:Y45)</f>
        <v>25</v>
      </c>
      <c r="Z46" s="81">
        <f t="shared" ref="Z46" si="198">AVERAGE(Z42:Z45)</f>
        <v>31.081081081081081</v>
      </c>
      <c r="AA46" s="81">
        <f t="shared" ref="AA46" si="199">AVERAGE(AA42:AA45)</f>
        <v>31.756756756756758</v>
      </c>
      <c r="AB46" s="81">
        <f t="shared" ref="AB46" si="200">AVERAGE(AB42:AB45)</f>
        <v>52.5</v>
      </c>
      <c r="AC46" s="81">
        <f t="shared" ref="AC46" si="201">AVERAGE(AC42:AC45)</f>
        <v>20</v>
      </c>
      <c r="AD46" s="81">
        <f t="shared" ref="AD46" si="202">AVERAGE(AD42:AD45)</f>
        <v>5</v>
      </c>
      <c r="AE46" s="81">
        <f t="shared" ref="AE46" si="203">AVERAGE(AE42:AE45)</f>
        <v>22.5</v>
      </c>
      <c r="AF46" s="81">
        <f t="shared" ref="AF46" si="204">AVERAGE(AF42:AF45)</f>
        <v>0</v>
      </c>
      <c r="AG46" s="81">
        <f t="shared" ref="AG46" si="205">AVERAGE(AG42:AG45)</f>
        <v>0</v>
      </c>
      <c r="AH46" s="81">
        <f t="shared" ref="AH46" si="206">AVERAGE(AH42:AH45)</f>
        <v>8.7499999999999994E-2</v>
      </c>
      <c r="AI46" s="81">
        <f t="shared" ref="AI46" si="207">AVERAGE(AI42:AI45)</f>
        <v>0.29749999999999999</v>
      </c>
      <c r="AJ46" s="81">
        <f t="shared" ref="AJ46" si="208">AVERAGE(AJ42:AJ45)</f>
        <v>-0.52500000000000002</v>
      </c>
      <c r="AK46" s="81">
        <f t="shared" ref="AK46" si="209">AVERAGE(AK42:AK45)</f>
        <v>0.44</v>
      </c>
      <c r="AM46" s="82"/>
    </row>
    <row r="47" spans="1:39" x14ac:dyDescent="0.25">
      <c r="A47" s="2" t="s">
        <v>21</v>
      </c>
      <c r="B47" s="2" t="s">
        <v>22</v>
      </c>
      <c r="C47" s="5" t="s">
        <v>74</v>
      </c>
      <c r="D47" s="2" t="s">
        <v>23</v>
      </c>
      <c r="E47" s="2" t="s">
        <v>24</v>
      </c>
      <c r="F47" s="2" t="s">
        <v>5</v>
      </c>
      <c r="G47" s="4">
        <v>42800</v>
      </c>
      <c r="H47" s="2">
        <v>0</v>
      </c>
      <c r="I47" s="2">
        <v>978</v>
      </c>
      <c r="J47" s="68">
        <v>0.50107383423927054</v>
      </c>
      <c r="K47" s="2">
        <v>63.3</v>
      </c>
      <c r="L47" s="40">
        <v>5.3938855758240596</v>
      </c>
      <c r="M47" s="2">
        <v>-695.6</v>
      </c>
      <c r="N47" s="2">
        <f t="shared" si="184"/>
        <v>67.26699867843891</v>
      </c>
      <c r="O47" s="2">
        <v>23.2</v>
      </c>
      <c r="P47" s="2">
        <v>6.26</v>
      </c>
      <c r="Q47" s="2">
        <v>0.1</v>
      </c>
      <c r="R47" s="2">
        <v>1</v>
      </c>
      <c r="S47" s="2">
        <v>0.19</v>
      </c>
      <c r="T47" s="2">
        <v>0</v>
      </c>
      <c r="U47" s="2">
        <v>1.5</v>
      </c>
      <c r="V47" s="2">
        <f t="shared" si="1"/>
        <v>0.19</v>
      </c>
      <c r="W47" s="2">
        <v>1.1000000000000001</v>
      </c>
      <c r="X47" s="2">
        <f>W47/V47</f>
        <v>5.7894736842105265</v>
      </c>
      <c r="Y47" s="2" t="s">
        <v>116</v>
      </c>
      <c r="Z47" s="2" t="s">
        <v>116</v>
      </c>
      <c r="AA47" s="2" t="s">
        <v>116</v>
      </c>
      <c r="AB47" s="2">
        <v>50</v>
      </c>
      <c r="AC47" s="2">
        <v>50</v>
      </c>
      <c r="AD47" s="2">
        <v>0</v>
      </c>
      <c r="AE47" s="2">
        <v>0</v>
      </c>
      <c r="AF47" s="2">
        <v>0</v>
      </c>
      <c r="AG47" s="2">
        <v>0</v>
      </c>
      <c r="AH47" s="77">
        <v>0.26</v>
      </c>
      <c r="AI47" s="77">
        <v>3.86</v>
      </c>
      <c r="AJ47" s="77">
        <v>2</v>
      </c>
      <c r="AK47" s="77" t="s">
        <v>116</v>
      </c>
      <c r="AL47" s="2" t="s">
        <v>116</v>
      </c>
    </row>
    <row r="48" spans="1:39" x14ac:dyDescent="0.25">
      <c r="A48" s="2" t="s">
        <v>21</v>
      </c>
      <c r="B48" s="2" t="s">
        <v>22</v>
      </c>
      <c r="C48" s="5" t="s">
        <v>74</v>
      </c>
      <c r="D48" s="2" t="s">
        <v>23</v>
      </c>
      <c r="E48" s="2" t="s">
        <v>24</v>
      </c>
      <c r="F48" s="2" t="s">
        <v>5</v>
      </c>
      <c r="G48" s="4">
        <v>42800</v>
      </c>
      <c r="H48" s="2">
        <v>25</v>
      </c>
      <c r="I48" s="2">
        <v>975</v>
      </c>
      <c r="J48" s="68">
        <v>0.49947885763905875</v>
      </c>
      <c r="K48" s="2">
        <v>72</v>
      </c>
      <c r="L48" s="40">
        <v>6.1352816680332714</v>
      </c>
      <c r="M48" s="2">
        <v>-698.5</v>
      </c>
      <c r="N48" s="2">
        <f t="shared" si="184"/>
        <v>66.761712829909243</v>
      </c>
      <c r="O48" s="2">
        <v>23.2</v>
      </c>
      <c r="P48" s="2">
        <v>6.46</v>
      </c>
      <c r="Q48" s="2">
        <v>0.09</v>
      </c>
      <c r="R48" s="2">
        <v>1.1499999999999999</v>
      </c>
      <c r="S48" s="2">
        <v>7.0000000000000007E-2</v>
      </c>
      <c r="T48" s="2">
        <v>0</v>
      </c>
      <c r="U48" s="2">
        <v>1.62</v>
      </c>
      <c r="V48" s="2">
        <f t="shared" si="1"/>
        <v>0.09</v>
      </c>
      <c r="W48" s="2">
        <v>1.72</v>
      </c>
      <c r="X48" s="2">
        <f t="shared" ref="X48:X50" si="210">W48/V48</f>
        <v>19.111111111111111</v>
      </c>
      <c r="Y48" s="2" t="s">
        <v>116</v>
      </c>
      <c r="Z48" s="2" t="s">
        <v>116</v>
      </c>
      <c r="AA48" s="2" t="s">
        <v>116</v>
      </c>
      <c r="AB48" s="2">
        <v>25</v>
      </c>
      <c r="AC48" s="2">
        <v>25</v>
      </c>
      <c r="AD48" s="2">
        <v>25</v>
      </c>
      <c r="AE48" s="2">
        <v>25</v>
      </c>
      <c r="AF48" s="2">
        <v>0</v>
      </c>
      <c r="AG48" s="2">
        <v>0</v>
      </c>
      <c r="AH48" s="77">
        <v>0.3</v>
      </c>
      <c r="AI48" s="77">
        <v>3.22</v>
      </c>
      <c r="AJ48" s="77">
        <v>4.5999999999999996</v>
      </c>
      <c r="AK48" s="77" t="s">
        <v>116</v>
      </c>
      <c r="AL48" s="2" t="s">
        <v>116</v>
      </c>
    </row>
    <row r="49" spans="1:39" x14ac:dyDescent="0.25">
      <c r="A49" s="2" t="s">
        <v>21</v>
      </c>
      <c r="B49" s="2" t="s">
        <v>22</v>
      </c>
      <c r="C49" s="5" t="s">
        <v>74</v>
      </c>
      <c r="D49" s="2" t="s">
        <v>23</v>
      </c>
      <c r="E49" s="2" t="s">
        <v>24</v>
      </c>
      <c r="F49" s="2" t="s">
        <v>5</v>
      </c>
      <c r="G49" s="4">
        <v>42800</v>
      </c>
      <c r="H49" s="2">
        <v>50</v>
      </c>
      <c r="I49" s="2">
        <v>979</v>
      </c>
      <c r="J49" s="68">
        <v>0.50051852266227437</v>
      </c>
      <c r="K49" s="2">
        <v>69.5</v>
      </c>
      <c r="L49" s="40">
        <v>5.9110481794199332</v>
      </c>
      <c r="M49" s="2">
        <v>-698.5</v>
      </c>
      <c r="N49" s="2">
        <f t="shared" si="184"/>
        <v>66.761712829909243</v>
      </c>
      <c r="O49" s="2">
        <v>23.3</v>
      </c>
      <c r="P49" s="2">
        <v>6.48</v>
      </c>
      <c r="Q49" s="2">
        <v>0</v>
      </c>
      <c r="R49" s="2">
        <v>0.56999999999999995</v>
      </c>
      <c r="S49" s="2">
        <v>0.11</v>
      </c>
      <c r="T49" s="2">
        <v>0</v>
      </c>
      <c r="U49" s="2">
        <v>0.86</v>
      </c>
      <c r="V49" s="2">
        <f t="shared" si="1"/>
        <v>0.11</v>
      </c>
      <c r="W49" s="2">
        <v>3.35</v>
      </c>
      <c r="X49" s="2">
        <f t="shared" si="210"/>
        <v>30.454545454545457</v>
      </c>
      <c r="Y49" s="2" t="s">
        <v>116</v>
      </c>
      <c r="Z49" s="2" t="s">
        <v>116</v>
      </c>
      <c r="AA49" s="2" t="s">
        <v>116</v>
      </c>
      <c r="AB49" s="2">
        <v>10</v>
      </c>
      <c r="AC49" s="2">
        <v>30</v>
      </c>
      <c r="AD49" s="2">
        <v>30</v>
      </c>
      <c r="AE49" s="2">
        <v>30</v>
      </c>
      <c r="AF49" s="2">
        <v>0</v>
      </c>
      <c r="AG49" s="2">
        <v>0</v>
      </c>
      <c r="AH49" s="77">
        <v>0.32</v>
      </c>
      <c r="AI49" s="77">
        <v>6.64</v>
      </c>
      <c r="AJ49" s="77">
        <v>0.1</v>
      </c>
      <c r="AK49" s="77" t="s">
        <v>116</v>
      </c>
      <c r="AL49" s="2" t="s">
        <v>116</v>
      </c>
    </row>
    <row r="50" spans="1:39" x14ac:dyDescent="0.25">
      <c r="A50" s="2" t="s">
        <v>21</v>
      </c>
      <c r="B50" s="2" t="s">
        <v>22</v>
      </c>
      <c r="C50" s="5" t="s">
        <v>74</v>
      </c>
      <c r="D50" s="2" t="s">
        <v>23</v>
      </c>
      <c r="E50" s="2" t="s">
        <v>24</v>
      </c>
      <c r="F50" s="2" t="s">
        <v>5</v>
      </c>
      <c r="G50" s="4">
        <v>42800</v>
      </c>
      <c r="H50" s="2">
        <v>75</v>
      </c>
      <c r="I50" s="2">
        <v>984</v>
      </c>
      <c r="J50" s="68">
        <v>0.50208284148446436</v>
      </c>
      <c r="K50" s="2">
        <v>69.2</v>
      </c>
      <c r="L50" s="40">
        <v>5.8743980795492838</v>
      </c>
      <c r="M50" s="2">
        <v>-692</v>
      </c>
      <c r="N50" s="2">
        <f t="shared" si="184"/>
        <v>67.899573618492155</v>
      </c>
      <c r="O50" s="2">
        <v>23.4</v>
      </c>
      <c r="P50" s="2">
        <v>6.51</v>
      </c>
      <c r="Q50" s="2">
        <v>0.04</v>
      </c>
      <c r="R50" s="2">
        <v>0.76</v>
      </c>
      <c r="S50" s="2">
        <v>0.4</v>
      </c>
      <c r="T50" s="2">
        <v>0.65</v>
      </c>
      <c r="U50" s="2">
        <v>0.1</v>
      </c>
      <c r="V50" s="2">
        <f t="shared" si="1"/>
        <v>0.65</v>
      </c>
      <c r="W50" s="2">
        <v>5</v>
      </c>
      <c r="X50" s="2">
        <f t="shared" si="210"/>
        <v>7.6923076923076916</v>
      </c>
      <c r="Y50" s="2" t="s">
        <v>116</v>
      </c>
      <c r="Z50" s="2" t="s">
        <v>116</v>
      </c>
      <c r="AA50" s="2" t="s">
        <v>116</v>
      </c>
      <c r="AB50" s="2">
        <v>75</v>
      </c>
      <c r="AC50" s="2">
        <v>0</v>
      </c>
      <c r="AD50" s="2">
        <v>25</v>
      </c>
      <c r="AE50" s="2">
        <v>0</v>
      </c>
      <c r="AF50" s="2">
        <v>0</v>
      </c>
      <c r="AG50" s="2">
        <v>0</v>
      </c>
      <c r="AH50" s="77">
        <v>0.31</v>
      </c>
      <c r="AI50" s="77">
        <v>3.38</v>
      </c>
      <c r="AJ50" s="77">
        <v>0.5</v>
      </c>
      <c r="AK50" s="77" t="s">
        <v>116</v>
      </c>
      <c r="AL50" s="2" t="s">
        <v>116</v>
      </c>
    </row>
    <row r="51" spans="1:39" s="81" customFormat="1" x14ac:dyDescent="0.25">
      <c r="A51" s="81" t="s">
        <v>21</v>
      </c>
      <c r="B51" s="81" t="s">
        <v>22</v>
      </c>
      <c r="C51" s="81" t="s">
        <v>74</v>
      </c>
      <c r="D51" s="81" t="s">
        <v>23</v>
      </c>
      <c r="E51" s="81" t="s">
        <v>24</v>
      </c>
      <c r="F51" s="81" t="s">
        <v>5</v>
      </c>
      <c r="G51" s="81">
        <v>42800</v>
      </c>
      <c r="H51" s="81" t="s">
        <v>197</v>
      </c>
      <c r="I51" s="81">
        <f>AVERAGE(I47:I50)</f>
        <v>979</v>
      </c>
      <c r="J51" s="81">
        <f t="shared" ref="J51" si="211">AVERAGE(J47:J50)</f>
        <v>0.500788514006267</v>
      </c>
      <c r="K51" s="81">
        <f t="shared" ref="K51:L51" si="212">AVERAGE(K47:K50)</f>
        <v>68.5</v>
      </c>
      <c r="L51" s="81">
        <f t="shared" si="212"/>
        <v>5.8286533757066366</v>
      </c>
      <c r="M51" s="81">
        <f t="shared" ref="M51" si="213">AVERAGE(M47:M50)</f>
        <v>-696.15</v>
      </c>
      <c r="N51" s="81">
        <f t="shared" ref="N51" si="214">AVERAGE(N47:N50)</f>
        <v>67.172499489187388</v>
      </c>
      <c r="O51" s="81">
        <f t="shared" ref="O51" si="215">AVERAGE(O47:O50)</f>
        <v>23.274999999999999</v>
      </c>
      <c r="P51" s="81">
        <f t="shared" ref="P51" si="216">AVERAGE(P47:P50)</f>
        <v>6.4275000000000002</v>
      </c>
      <c r="Q51" s="81">
        <f>AVERAGE(Q47:Q50)</f>
        <v>5.7500000000000002E-2</v>
      </c>
      <c r="R51" s="81">
        <f t="shared" ref="R51" si="217">AVERAGE(R47:R50)</f>
        <v>0.86999999999999988</v>
      </c>
      <c r="S51" s="81">
        <f t="shared" ref="S51" si="218">AVERAGE(S47:S50)</f>
        <v>0.1925</v>
      </c>
      <c r="T51" s="81">
        <f t="shared" ref="T51" si="219">AVERAGE(T47:T50)</f>
        <v>0.16250000000000001</v>
      </c>
      <c r="U51" s="81">
        <f t="shared" ref="U51" si="220">AVERAGE(U47:U50)</f>
        <v>1.02</v>
      </c>
      <c r="V51" s="81">
        <f>MAX(V47:V50)</f>
        <v>0.65</v>
      </c>
      <c r="W51" s="81">
        <f>AVERAGE(W47:W50)</f>
        <v>2.7925</v>
      </c>
      <c r="X51" s="81">
        <f t="shared" ref="X51" si="221">AVERAGE(X47:X50)</f>
        <v>15.761859485543697</v>
      </c>
      <c r="Y51" s="81" t="e">
        <f t="shared" ref="Y51" si="222">AVERAGE(Y47:Y50)</f>
        <v>#DIV/0!</v>
      </c>
      <c r="Z51" s="81" t="e">
        <f t="shared" ref="Z51" si="223">AVERAGE(Z47:Z50)</f>
        <v>#DIV/0!</v>
      </c>
      <c r="AA51" s="81" t="e">
        <f t="shared" ref="AA51" si="224">AVERAGE(AA47:AA50)</f>
        <v>#DIV/0!</v>
      </c>
      <c r="AB51" s="81">
        <f t="shared" ref="AB51" si="225">AVERAGE(AB47:AB50)</f>
        <v>40</v>
      </c>
      <c r="AC51" s="81">
        <f t="shared" ref="AC51" si="226">AVERAGE(AC47:AC50)</f>
        <v>26.25</v>
      </c>
      <c r="AD51" s="81">
        <f t="shared" ref="AD51" si="227">AVERAGE(AD47:AD50)</f>
        <v>20</v>
      </c>
      <c r="AE51" s="81">
        <f t="shared" ref="AE51" si="228">AVERAGE(AE47:AE50)</f>
        <v>13.75</v>
      </c>
      <c r="AF51" s="81">
        <f t="shared" ref="AF51" si="229">AVERAGE(AF47:AF50)</f>
        <v>0</v>
      </c>
      <c r="AG51" s="81">
        <f t="shared" ref="AG51" si="230">AVERAGE(AG47:AG50)</f>
        <v>0</v>
      </c>
      <c r="AH51" s="81">
        <f t="shared" ref="AH51" si="231">AVERAGE(AH47:AH50)</f>
        <v>0.29750000000000004</v>
      </c>
      <c r="AI51" s="81">
        <f t="shared" ref="AI51" si="232">AVERAGE(AI47:AI50)</f>
        <v>4.2749999999999995</v>
      </c>
      <c r="AJ51" s="81">
        <f t="shared" ref="AJ51" si="233">AVERAGE(AJ47:AJ50)</f>
        <v>1.7999999999999998</v>
      </c>
      <c r="AK51" s="81" t="e">
        <f t="shared" ref="AK51" si="234">AVERAGE(AK47:AK50)</f>
        <v>#DIV/0!</v>
      </c>
      <c r="AM51" s="82"/>
    </row>
    <row r="52" spans="1:39" x14ac:dyDescent="0.25">
      <c r="A52" s="2" t="s">
        <v>33</v>
      </c>
      <c r="B52" s="2" t="s">
        <v>34</v>
      </c>
      <c r="C52" s="5" t="s">
        <v>77</v>
      </c>
      <c r="D52" s="2" t="s">
        <v>35</v>
      </c>
      <c r="E52" s="2" t="s">
        <v>36</v>
      </c>
      <c r="F52" s="2" t="s">
        <v>5</v>
      </c>
      <c r="G52" s="4">
        <v>42816</v>
      </c>
      <c r="H52" s="2">
        <v>0</v>
      </c>
      <c r="I52" s="2">
        <v>8842</v>
      </c>
      <c r="J52" s="68">
        <v>5.3687598658563367</v>
      </c>
      <c r="K52" s="2">
        <v>49.4</v>
      </c>
      <c r="L52" s="40">
        <v>4.2512951344503103</v>
      </c>
      <c r="M52" s="2">
        <v>-701.6</v>
      </c>
      <c r="N52" s="2">
        <f t="shared" si="184"/>
        <v>66.225776150678982</v>
      </c>
      <c r="O52" s="2">
        <v>21.2</v>
      </c>
      <c r="P52" s="2">
        <v>7.7</v>
      </c>
      <c r="Q52" s="2">
        <v>0</v>
      </c>
      <c r="R52" s="2">
        <v>1.3</v>
      </c>
      <c r="S52" s="2">
        <v>0.16</v>
      </c>
      <c r="T52" s="2">
        <v>0</v>
      </c>
      <c r="U52" s="2">
        <v>1.9</v>
      </c>
      <c r="V52" s="2">
        <f t="shared" si="1"/>
        <v>0.16</v>
      </c>
      <c r="W52" s="2">
        <v>4.8</v>
      </c>
      <c r="X52" s="2">
        <f>W52/V52</f>
        <v>30</v>
      </c>
      <c r="Y52" s="2">
        <v>94.594594594594597</v>
      </c>
      <c r="Z52" s="2">
        <v>86.486486486486484</v>
      </c>
      <c r="AA52" s="2">
        <v>81.081081081081081</v>
      </c>
      <c r="AB52" s="2">
        <v>10</v>
      </c>
      <c r="AC52" s="2">
        <v>45</v>
      </c>
      <c r="AD52" s="2">
        <v>45</v>
      </c>
      <c r="AE52" s="2">
        <v>0</v>
      </c>
      <c r="AF52" s="2">
        <v>0</v>
      </c>
      <c r="AG52" s="2">
        <v>0</v>
      </c>
      <c r="AH52" s="77">
        <v>0.18</v>
      </c>
      <c r="AI52" s="77">
        <v>0.16</v>
      </c>
      <c r="AJ52" s="77">
        <v>0.1</v>
      </c>
      <c r="AK52" s="77">
        <v>0.08</v>
      </c>
      <c r="AL52" s="2" t="s">
        <v>116</v>
      </c>
    </row>
    <row r="53" spans="1:39" x14ac:dyDescent="0.25">
      <c r="A53" s="2" t="s">
        <v>33</v>
      </c>
      <c r="B53" s="2" t="s">
        <v>34</v>
      </c>
      <c r="C53" s="5" t="s">
        <v>77</v>
      </c>
      <c r="D53" s="2" t="s">
        <v>35</v>
      </c>
      <c r="E53" s="2" t="s">
        <v>36</v>
      </c>
      <c r="F53" s="2" t="s">
        <v>5</v>
      </c>
      <c r="G53" s="4">
        <v>42816</v>
      </c>
      <c r="H53" s="2">
        <v>25</v>
      </c>
      <c r="I53" s="2">
        <v>8798</v>
      </c>
      <c r="J53" s="68">
        <v>5.3155954447886637</v>
      </c>
      <c r="K53" s="2">
        <v>89.8</v>
      </c>
      <c r="L53" s="40">
        <v>7.7007929787874048</v>
      </c>
      <c r="M53" s="2">
        <v>-702.7</v>
      </c>
      <c r="N53" s="2">
        <f t="shared" si="184"/>
        <v>66.036641023041355</v>
      </c>
      <c r="O53" s="2">
        <v>21.4</v>
      </c>
      <c r="P53" s="2">
        <v>7.86</v>
      </c>
      <c r="Q53" s="2">
        <v>0</v>
      </c>
      <c r="R53" s="2">
        <v>1.6</v>
      </c>
      <c r="S53" s="2">
        <v>0.42</v>
      </c>
      <c r="T53" s="2">
        <v>0</v>
      </c>
      <c r="U53" s="2">
        <v>1.7</v>
      </c>
      <c r="V53" s="2">
        <f t="shared" si="1"/>
        <v>0.42</v>
      </c>
      <c r="W53" s="2">
        <v>5.3</v>
      </c>
      <c r="X53" s="2">
        <f t="shared" ref="X53:X55" si="235">W53/V53</f>
        <v>12.619047619047619</v>
      </c>
      <c r="Y53" s="2">
        <v>43.243243243243242</v>
      </c>
      <c r="Z53" s="2">
        <v>48.648648648648653</v>
      </c>
      <c r="AA53" s="2">
        <v>54.054054054054056</v>
      </c>
      <c r="AB53" s="2">
        <v>25</v>
      </c>
      <c r="AC53" s="2">
        <v>37.5</v>
      </c>
      <c r="AD53" s="2">
        <v>37.5</v>
      </c>
      <c r="AE53" s="2">
        <v>0</v>
      </c>
      <c r="AF53" s="2">
        <v>0</v>
      </c>
      <c r="AG53" s="2">
        <v>0</v>
      </c>
      <c r="AH53" s="77">
        <v>0.18</v>
      </c>
      <c r="AI53" s="77">
        <v>0.12</v>
      </c>
      <c r="AJ53" s="77">
        <v>-1.7</v>
      </c>
      <c r="AK53" s="77">
        <v>0.03</v>
      </c>
      <c r="AL53" s="2" t="s">
        <v>116</v>
      </c>
    </row>
    <row r="54" spans="1:39" x14ac:dyDescent="0.25">
      <c r="A54" s="2" t="s">
        <v>33</v>
      </c>
      <c r="B54" s="2" t="s">
        <v>34</v>
      </c>
      <c r="C54" s="5" t="s">
        <v>77</v>
      </c>
      <c r="D54" s="2" t="s">
        <v>35</v>
      </c>
      <c r="E54" s="2" t="s">
        <v>36</v>
      </c>
      <c r="F54" s="2" t="s">
        <v>5</v>
      </c>
      <c r="G54" s="4">
        <v>42816</v>
      </c>
      <c r="H54" s="2">
        <v>50</v>
      </c>
      <c r="I54" s="2">
        <v>8891</v>
      </c>
      <c r="J54" s="68">
        <v>5.2196741647934406</v>
      </c>
      <c r="K54" s="2">
        <v>130</v>
      </c>
      <c r="L54" s="40">
        <v>10.882042125770703</v>
      </c>
      <c r="M54" s="2">
        <v>-700</v>
      </c>
      <c r="N54" s="2">
        <f t="shared" si="184"/>
        <v>66.501849213302037</v>
      </c>
      <c r="O54" s="2">
        <v>22.7</v>
      </c>
      <c r="P54" s="2">
        <v>8.07</v>
      </c>
      <c r="Q54" s="2">
        <v>0</v>
      </c>
      <c r="R54" s="2">
        <v>1.4</v>
      </c>
      <c r="S54" s="2">
        <v>0.18</v>
      </c>
      <c r="T54" s="2">
        <v>0</v>
      </c>
      <c r="U54" s="2">
        <v>2</v>
      </c>
      <c r="V54" s="2">
        <f t="shared" si="1"/>
        <v>0.18</v>
      </c>
      <c r="W54" s="2">
        <v>4.6500000000000004</v>
      </c>
      <c r="X54" s="2">
        <f t="shared" si="235"/>
        <v>25.833333333333336</v>
      </c>
      <c r="Y54" s="2">
        <v>78.378378378378372</v>
      </c>
      <c r="Z54" s="2">
        <v>59.45945945945946</v>
      </c>
      <c r="AA54" s="2">
        <v>72.972972972972968</v>
      </c>
      <c r="AB54" s="73">
        <v>10</v>
      </c>
      <c r="AC54" s="73">
        <v>45</v>
      </c>
      <c r="AD54" s="73">
        <v>45</v>
      </c>
      <c r="AE54" s="73">
        <v>0</v>
      </c>
      <c r="AF54" s="73">
        <v>0</v>
      </c>
      <c r="AG54" s="73">
        <v>0</v>
      </c>
      <c r="AH54" s="77">
        <v>0.15</v>
      </c>
      <c r="AI54" s="77">
        <v>0.18</v>
      </c>
      <c r="AJ54" s="77">
        <v>0.1</v>
      </c>
      <c r="AK54" s="77">
        <v>0.12</v>
      </c>
      <c r="AL54" s="2" t="s">
        <v>116</v>
      </c>
    </row>
    <row r="55" spans="1:39" x14ac:dyDescent="0.25">
      <c r="A55" s="2" t="s">
        <v>33</v>
      </c>
      <c r="B55" s="2" t="s">
        <v>34</v>
      </c>
      <c r="C55" s="5" t="s">
        <v>77</v>
      </c>
      <c r="D55" s="2" t="s">
        <v>35</v>
      </c>
      <c r="E55" s="2" t="s">
        <v>36</v>
      </c>
      <c r="F55" s="2" t="s">
        <v>5</v>
      </c>
      <c r="G55" s="4">
        <v>42816</v>
      </c>
      <c r="H55" s="2">
        <v>75</v>
      </c>
      <c r="I55" s="2">
        <v>9161</v>
      </c>
      <c r="J55" s="68">
        <v>5.1454727550551853</v>
      </c>
      <c r="K55" s="2">
        <v>211.7</v>
      </c>
      <c r="L55" s="40">
        <v>17.05140141310094</v>
      </c>
      <c r="M55" s="2">
        <v>-704.3</v>
      </c>
      <c r="N55" s="2">
        <f t="shared" si="184"/>
        <v>65.762499206712434</v>
      </c>
      <c r="O55" s="2">
        <v>24.8</v>
      </c>
      <c r="P55" s="2">
        <v>8.32</v>
      </c>
      <c r="Q55" s="2">
        <v>0</v>
      </c>
      <c r="R55" s="2">
        <v>0.4</v>
      </c>
      <c r="S55" s="2">
        <v>0.05</v>
      </c>
      <c r="T55" s="2">
        <v>0.4</v>
      </c>
      <c r="U55" s="2">
        <v>0</v>
      </c>
      <c r="V55" s="2">
        <f t="shared" si="1"/>
        <v>0.4</v>
      </c>
      <c r="W55" s="2">
        <v>1.4</v>
      </c>
      <c r="X55" s="2">
        <f t="shared" si="235"/>
        <v>3.4999999999999996</v>
      </c>
      <c r="Y55" s="2" t="s">
        <v>116</v>
      </c>
      <c r="Z55" s="2" t="s">
        <v>116</v>
      </c>
      <c r="AA55" s="2" t="s">
        <v>116</v>
      </c>
      <c r="AB55" s="73">
        <v>0</v>
      </c>
      <c r="AC55" s="73">
        <v>0</v>
      </c>
      <c r="AD55" s="73">
        <v>10</v>
      </c>
      <c r="AE55" s="73">
        <v>0</v>
      </c>
      <c r="AF55" s="73">
        <v>0</v>
      </c>
      <c r="AG55" s="73">
        <v>90</v>
      </c>
      <c r="AH55" s="77">
        <v>0.1</v>
      </c>
      <c r="AI55" s="77">
        <v>0.04</v>
      </c>
      <c r="AJ55" s="77">
        <v>-1.5</v>
      </c>
      <c r="AK55" s="77">
        <v>0.05</v>
      </c>
      <c r="AL55" s="2" t="s">
        <v>38</v>
      </c>
    </row>
    <row r="56" spans="1:39" s="81" customFormat="1" x14ac:dyDescent="0.25">
      <c r="A56" s="81" t="s">
        <v>33</v>
      </c>
      <c r="B56" s="81" t="s">
        <v>34</v>
      </c>
      <c r="C56" s="81" t="s">
        <v>77</v>
      </c>
      <c r="D56" s="81" t="s">
        <v>35</v>
      </c>
      <c r="E56" s="81" t="s">
        <v>36</v>
      </c>
      <c r="F56" s="81" t="s">
        <v>5</v>
      </c>
      <c r="G56" s="81">
        <v>42816</v>
      </c>
      <c r="H56" s="81" t="s">
        <v>197</v>
      </c>
      <c r="I56" s="81">
        <f>AVERAGE(I52:I55)</f>
        <v>8923</v>
      </c>
      <c r="J56" s="81">
        <f t="shared" ref="J56" si="236">AVERAGE(J52:J55)</f>
        <v>5.2623755576234066</v>
      </c>
      <c r="K56" s="81">
        <f t="shared" ref="K56:L56" si="237">AVERAGE(K52:K55)</f>
        <v>120.22499999999999</v>
      </c>
      <c r="L56" s="81">
        <f t="shared" si="237"/>
        <v>9.9713829130273393</v>
      </c>
      <c r="M56" s="81">
        <f t="shared" ref="M56" si="238">AVERAGE(M52:M55)</f>
        <v>-702.15000000000009</v>
      </c>
      <c r="N56" s="81">
        <f t="shared" ref="N56" si="239">AVERAGE(N52:N55)</f>
        <v>66.131691398433702</v>
      </c>
      <c r="O56" s="81">
        <f t="shared" ref="O56" si="240">AVERAGE(O52:O55)</f>
        <v>22.524999999999999</v>
      </c>
      <c r="P56" s="81">
        <f t="shared" ref="P56" si="241">AVERAGE(P52:P55)</f>
        <v>7.9875000000000007</v>
      </c>
      <c r="Q56" s="81">
        <f>AVERAGE(Q52:Q55)</f>
        <v>0</v>
      </c>
      <c r="R56" s="81">
        <f t="shared" ref="R56" si="242">AVERAGE(R52:R55)</f>
        <v>1.1750000000000003</v>
      </c>
      <c r="S56" s="81">
        <f t="shared" ref="S56" si="243">AVERAGE(S52:S55)</f>
        <v>0.20250000000000001</v>
      </c>
      <c r="T56" s="81">
        <f t="shared" ref="T56" si="244">AVERAGE(T52:T55)</f>
        <v>0.1</v>
      </c>
      <c r="U56" s="81">
        <f t="shared" ref="U56" si="245">AVERAGE(U52:U55)</f>
        <v>1.4</v>
      </c>
      <c r="V56" s="81">
        <f>MAX(V52:V55)</f>
        <v>0.42</v>
      </c>
      <c r="W56" s="81">
        <f>AVERAGE(W52:W55)</f>
        <v>4.0374999999999996</v>
      </c>
      <c r="X56" s="81">
        <f t="shared" ref="X56" si="246">AVERAGE(X52:X55)</f>
        <v>17.988095238095241</v>
      </c>
      <c r="Y56" s="81">
        <f t="shared" ref="Y56" si="247">AVERAGE(Y52:Y55)</f>
        <v>72.072072072072061</v>
      </c>
      <c r="Z56" s="81">
        <f t="shared" ref="Z56" si="248">AVERAGE(Z52:Z55)</f>
        <v>64.864864864864856</v>
      </c>
      <c r="AA56" s="81">
        <f t="shared" ref="AA56" si="249">AVERAGE(AA52:AA55)</f>
        <v>69.369369369369366</v>
      </c>
      <c r="AB56" s="81">
        <f t="shared" ref="AB56" si="250">AVERAGE(AB52:AB55)</f>
        <v>11.25</v>
      </c>
      <c r="AC56" s="81">
        <f t="shared" ref="AC56" si="251">AVERAGE(AC52:AC55)</f>
        <v>31.875</v>
      </c>
      <c r="AD56" s="81">
        <f t="shared" ref="AD56" si="252">AVERAGE(AD52:AD55)</f>
        <v>34.375</v>
      </c>
      <c r="AE56" s="81">
        <f t="shared" ref="AE56" si="253">AVERAGE(AE52:AE55)</f>
        <v>0</v>
      </c>
      <c r="AF56" s="81">
        <f t="shared" ref="AF56" si="254">AVERAGE(AF52:AF55)</f>
        <v>0</v>
      </c>
      <c r="AG56" s="81">
        <f t="shared" ref="AG56" si="255">AVERAGE(AG52:AG55)</f>
        <v>22.5</v>
      </c>
      <c r="AH56" s="81">
        <f t="shared" ref="AH56" si="256">AVERAGE(AH52:AH55)</f>
        <v>0.1525</v>
      </c>
      <c r="AI56" s="81">
        <f t="shared" ref="AI56" si="257">AVERAGE(AI52:AI55)</f>
        <v>0.125</v>
      </c>
      <c r="AJ56" s="81">
        <f t="shared" ref="AJ56" si="258">AVERAGE(AJ52:AJ55)</f>
        <v>-0.75</v>
      </c>
      <c r="AK56" s="81">
        <f t="shared" ref="AK56" si="259">AVERAGE(AK52:AK55)</f>
        <v>6.9999999999999993E-2</v>
      </c>
      <c r="AM56" s="82"/>
    </row>
    <row r="57" spans="1:39" s="73" customFormat="1" x14ac:dyDescent="0.25">
      <c r="A57" s="73" t="s">
        <v>173</v>
      </c>
      <c r="B57" s="73" t="s">
        <v>174</v>
      </c>
      <c r="C57" s="74" t="s">
        <v>175</v>
      </c>
      <c r="D57" s="75" t="s">
        <v>176</v>
      </c>
      <c r="E57" s="75" t="s">
        <v>177</v>
      </c>
      <c r="F57" s="73" t="s">
        <v>5</v>
      </c>
      <c r="G57" s="76">
        <v>42808</v>
      </c>
      <c r="H57" s="73">
        <v>0</v>
      </c>
      <c r="I57" s="73">
        <v>222</v>
      </c>
      <c r="J57" s="73">
        <v>0.12791186859561651</v>
      </c>
      <c r="K57" s="73">
        <v>76</v>
      </c>
      <c r="L57" s="40">
        <v>7.4168906903748599</v>
      </c>
      <c r="M57" s="73">
        <v>-575</v>
      </c>
      <c r="N57" s="73">
        <f t="shared" si="184"/>
        <v>92.040597325600942</v>
      </c>
      <c r="O57" s="73">
        <v>16.5</v>
      </c>
      <c r="P57" s="73">
        <v>5.92</v>
      </c>
      <c r="Q57" s="73">
        <v>0.02</v>
      </c>
      <c r="R57" s="73">
        <v>0.08</v>
      </c>
      <c r="S57" s="73">
        <v>0.25</v>
      </c>
      <c r="T57" s="73">
        <v>0.05</v>
      </c>
      <c r="U57" s="73">
        <v>1.4</v>
      </c>
      <c r="V57" s="2">
        <f t="shared" si="1"/>
        <v>0.25</v>
      </c>
      <c r="W57" s="73">
        <v>4</v>
      </c>
      <c r="X57" s="2">
        <f>W57/V57</f>
        <v>16</v>
      </c>
      <c r="Y57" s="73">
        <v>100</v>
      </c>
      <c r="Z57" s="73">
        <v>83.78378378378379</v>
      </c>
      <c r="AA57" s="73">
        <v>100</v>
      </c>
      <c r="AB57" s="73">
        <v>25</v>
      </c>
      <c r="AC57" s="73">
        <v>0</v>
      </c>
      <c r="AD57" s="73">
        <v>25</v>
      </c>
      <c r="AE57" s="73">
        <v>50</v>
      </c>
      <c r="AF57" s="73">
        <v>0</v>
      </c>
      <c r="AG57" s="73">
        <v>0</v>
      </c>
      <c r="AH57" s="77">
        <v>0.22</v>
      </c>
      <c r="AI57" s="77">
        <v>0.82</v>
      </c>
      <c r="AJ57" s="77">
        <v>5.0999999999999996</v>
      </c>
      <c r="AK57" s="77" t="s">
        <v>116</v>
      </c>
      <c r="AL57" s="73" t="s">
        <v>116</v>
      </c>
    </row>
    <row r="58" spans="1:39" s="73" customFormat="1" x14ac:dyDescent="0.25">
      <c r="A58" s="73" t="s">
        <v>173</v>
      </c>
      <c r="B58" s="73" t="s">
        <v>174</v>
      </c>
      <c r="C58" s="74" t="s">
        <v>175</v>
      </c>
      <c r="D58" s="75" t="s">
        <v>176</v>
      </c>
      <c r="E58" s="75" t="s">
        <v>177</v>
      </c>
      <c r="F58" s="73" t="s">
        <v>5</v>
      </c>
      <c r="G58" s="76">
        <v>42808</v>
      </c>
      <c r="H58" s="73">
        <v>25</v>
      </c>
      <c r="I58" s="73">
        <v>220.3</v>
      </c>
      <c r="J58" s="73">
        <v>0.12693364198620699</v>
      </c>
      <c r="K58" s="73">
        <v>77.099999999999994</v>
      </c>
      <c r="L58" s="40">
        <v>7.5242850404749024</v>
      </c>
      <c r="M58" s="73">
        <v>-575</v>
      </c>
      <c r="N58" s="73">
        <f t="shared" si="184"/>
        <v>92.040597325600942</v>
      </c>
      <c r="O58" s="73">
        <v>16.5</v>
      </c>
      <c r="P58" s="73">
        <v>6.56</v>
      </c>
      <c r="Q58" s="73">
        <v>0.01</v>
      </c>
      <c r="R58" s="73">
        <v>0.45</v>
      </c>
      <c r="S58" s="73">
        <v>0.36499999999999999</v>
      </c>
      <c r="T58" s="73">
        <v>0.01</v>
      </c>
      <c r="U58" s="73">
        <v>0.35</v>
      </c>
      <c r="V58" s="2">
        <f t="shared" si="1"/>
        <v>0.36499999999999999</v>
      </c>
      <c r="W58" s="73">
        <v>3.6</v>
      </c>
      <c r="X58" s="2">
        <f t="shared" ref="X58:X60" si="260">W58/V58</f>
        <v>9.8630136986301373</v>
      </c>
      <c r="Y58" s="73" t="s">
        <v>116</v>
      </c>
      <c r="Z58" s="73" t="s">
        <v>116</v>
      </c>
      <c r="AA58" s="73" t="s">
        <v>116</v>
      </c>
      <c r="AB58" s="73">
        <v>25</v>
      </c>
      <c r="AC58" s="73">
        <v>0</v>
      </c>
      <c r="AD58" s="73">
        <v>25</v>
      </c>
      <c r="AE58" s="73">
        <v>50</v>
      </c>
      <c r="AF58" s="73">
        <v>0</v>
      </c>
      <c r="AG58" s="73">
        <v>0</v>
      </c>
      <c r="AH58" s="77">
        <v>0.15</v>
      </c>
      <c r="AI58" s="77">
        <v>0.56999999999999995</v>
      </c>
      <c r="AJ58" s="77">
        <v>5.4</v>
      </c>
      <c r="AK58" s="77" t="s">
        <v>116</v>
      </c>
      <c r="AL58" s="73" t="s">
        <v>116</v>
      </c>
    </row>
    <row r="59" spans="1:39" s="73" customFormat="1" x14ac:dyDescent="0.25">
      <c r="A59" s="73" t="s">
        <v>173</v>
      </c>
      <c r="B59" s="73" t="s">
        <v>174</v>
      </c>
      <c r="C59" s="74" t="s">
        <v>175</v>
      </c>
      <c r="D59" s="75" t="s">
        <v>176</v>
      </c>
      <c r="E59" s="75" t="s">
        <v>177</v>
      </c>
      <c r="F59" s="73" t="s">
        <v>5</v>
      </c>
      <c r="G59" s="76">
        <v>42808</v>
      </c>
      <c r="H59" s="73">
        <v>50</v>
      </c>
      <c r="I59" s="73">
        <v>221</v>
      </c>
      <c r="J59" s="73">
        <v>0.12705819927411247</v>
      </c>
      <c r="K59" s="73">
        <v>77</v>
      </c>
      <c r="L59" s="40">
        <v>7.4987464082022095</v>
      </c>
      <c r="M59" s="73">
        <v>-590</v>
      </c>
      <c r="N59" s="73">
        <f t="shared" si="184"/>
        <v>88.520109748151867</v>
      </c>
      <c r="O59" s="73">
        <v>16.600000000000001</v>
      </c>
      <c r="P59" s="73">
        <v>6.94</v>
      </c>
      <c r="Q59" s="73">
        <v>0.04</v>
      </c>
      <c r="R59" s="73">
        <v>0.2</v>
      </c>
      <c r="S59" s="73">
        <v>0.46</v>
      </c>
      <c r="T59" s="73">
        <v>0.03</v>
      </c>
      <c r="U59" s="73">
        <v>0.65</v>
      </c>
      <c r="V59" s="2">
        <f t="shared" si="1"/>
        <v>0.46</v>
      </c>
      <c r="W59" s="73">
        <v>4.5</v>
      </c>
      <c r="X59" s="2">
        <f t="shared" si="260"/>
        <v>9.7826086956521738</v>
      </c>
      <c r="Y59" s="73">
        <v>62.162162162162161</v>
      </c>
      <c r="Z59" s="73">
        <v>59.45945945945946</v>
      </c>
      <c r="AA59" s="73">
        <v>59.45945945945946</v>
      </c>
      <c r="AB59" s="73">
        <v>95</v>
      </c>
      <c r="AC59" s="73">
        <v>0</v>
      </c>
      <c r="AD59" s="73">
        <v>5</v>
      </c>
      <c r="AE59" s="73">
        <v>0</v>
      </c>
      <c r="AF59" s="73">
        <v>0</v>
      </c>
      <c r="AG59" s="73">
        <v>0</v>
      </c>
      <c r="AH59" s="77">
        <v>0.18</v>
      </c>
      <c r="AI59" s="77">
        <v>0.63</v>
      </c>
      <c r="AJ59" s="77">
        <v>5.2</v>
      </c>
      <c r="AK59" s="77" t="s">
        <v>116</v>
      </c>
      <c r="AL59" s="73" t="s">
        <v>116</v>
      </c>
    </row>
    <row r="60" spans="1:39" s="73" customFormat="1" x14ac:dyDescent="0.25">
      <c r="A60" s="73" t="s">
        <v>173</v>
      </c>
      <c r="B60" s="73" t="s">
        <v>174</v>
      </c>
      <c r="C60" s="74" t="s">
        <v>175</v>
      </c>
      <c r="D60" s="75" t="s">
        <v>176</v>
      </c>
      <c r="E60" s="75" t="s">
        <v>177</v>
      </c>
      <c r="F60" s="73" t="s">
        <v>5</v>
      </c>
      <c r="G60" s="76">
        <v>42808</v>
      </c>
      <c r="H60" s="73">
        <v>70</v>
      </c>
      <c r="I60" s="73">
        <v>221.6</v>
      </c>
      <c r="J60" s="73">
        <v>0.12712472333772526</v>
      </c>
      <c r="K60" s="73">
        <v>72.8</v>
      </c>
      <c r="L60" s="40">
        <v>7.0748639649493938</v>
      </c>
      <c r="M60" s="73">
        <v>-579</v>
      </c>
      <c r="N60" s="73">
        <f t="shared" si="184"/>
        <v>91.088335458163527</v>
      </c>
      <c r="O60" s="73">
        <v>16.7</v>
      </c>
      <c r="P60" s="73">
        <v>6.91</v>
      </c>
      <c r="Q60" s="73">
        <v>0.05</v>
      </c>
      <c r="R60" s="73">
        <v>0.6</v>
      </c>
      <c r="S60" s="73">
        <v>0.77</v>
      </c>
      <c r="T60" s="73">
        <v>0.08</v>
      </c>
      <c r="U60" s="73">
        <v>0.8</v>
      </c>
      <c r="V60" s="2">
        <f t="shared" si="1"/>
        <v>0.77</v>
      </c>
      <c r="W60" s="73">
        <v>5.6</v>
      </c>
      <c r="X60" s="2">
        <f t="shared" si="260"/>
        <v>7.2727272727272725</v>
      </c>
      <c r="Y60" s="73">
        <v>48.648648648648653</v>
      </c>
      <c r="Z60" s="73">
        <v>40.54054054054054</v>
      </c>
      <c r="AA60" s="73">
        <v>64.86486486486487</v>
      </c>
      <c r="AB60" s="73">
        <v>100</v>
      </c>
      <c r="AC60" s="73">
        <v>0</v>
      </c>
      <c r="AD60" s="73">
        <v>0</v>
      </c>
      <c r="AE60" s="73">
        <v>0</v>
      </c>
      <c r="AF60" s="73">
        <v>0</v>
      </c>
      <c r="AG60" s="73">
        <v>0</v>
      </c>
      <c r="AH60" s="77">
        <v>0.18</v>
      </c>
      <c r="AI60" s="77" t="s">
        <v>116</v>
      </c>
      <c r="AJ60" s="77">
        <v>6</v>
      </c>
      <c r="AK60" s="77" t="s">
        <v>116</v>
      </c>
      <c r="AL60" s="73" t="s">
        <v>116</v>
      </c>
    </row>
    <row r="61" spans="1:39" s="81" customFormat="1" x14ac:dyDescent="0.25">
      <c r="A61" s="81" t="s">
        <v>173</v>
      </c>
      <c r="B61" s="81" t="s">
        <v>174</v>
      </c>
      <c r="C61" s="81" t="s">
        <v>175</v>
      </c>
      <c r="D61" s="81" t="s">
        <v>176</v>
      </c>
      <c r="E61" s="81" t="s">
        <v>177</v>
      </c>
      <c r="F61" s="81" t="s">
        <v>5</v>
      </c>
      <c r="G61" s="81">
        <v>42808</v>
      </c>
      <c r="H61" s="81" t="s">
        <v>197</v>
      </c>
      <c r="I61" s="81">
        <f>AVERAGE(I57:I60)</f>
        <v>221.22499999999999</v>
      </c>
      <c r="J61" s="81">
        <f t="shared" ref="J61" si="261">AVERAGE(J57:J60)</f>
        <v>0.1272571082984153</v>
      </c>
      <c r="K61" s="81">
        <f t="shared" ref="K61:L61" si="262">AVERAGE(K57:K60)</f>
        <v>75.724999999999994</v>
      </c>
      <c r="L61" s="81">
        <f t="shared" si="262"/>
        <v>7.3786965260003416</v>
      </c>
      <c r="M61" s="81">
        <f t="shared" ref="M61" si="263">AVERAGE(M57:M60)</f>
        <v>-579.75</v>
      </c>
      <c r="N61" s="81">
        <f t="shared" ref="N61" si="264">AVERAGE(N57:N60)</f>
        <v>90.922409964379312</v>
      </c>
      <c r="O61" s="81">
        <f t="shared" ref="O61" si="265">AVERAGE(O57:O60)</f>
        <v>16.574999999999999</v>
      </c>
      <c r="P61" s="81">
        <f t="shared" ref="P61" si="266">AVERAGE(P57:P60)</f>
        <v>6.5825000000000005</v>
      </c>
      <c r="Q61" s="81">
        <f>AVERAGE(Q57:Q60)</f>
        <v>3.0000000000000002E-2</v>
      </c>
      <c r="R61" s="81">
        <f t="shared" ref="R61" si="267">AVERAGE(R57:R60)</f>
        <v>0.33250000000000002</v>
      </c>
      <c r="S61" s="81">
        <f t="shared" ref="S61" si="268">AVERAGE(S57:S60)</f>
        <v>0.46124999999999999</v>
      </c>
      <c r="T61" s="81">
        <f t="shared" ref="T61" si="269">AVERAGE(T57:T60)</f>
        <v>4.2499999999999996E-2</v>
      </c>
      <c r="U61" s="81">
        <f t="shared" ref="U61" si="270">AVERAGE(U57:U60)</f>
        <v>0.8</v>
      </c>
      <c r="V61" s="81">
        <f>MAX(V57:V60)</f>
        <v>0.77</v>
      </c>
      <c r="W61" s="81">
        <f>AVERAGE(W57:W60)</f>
        <v>4.4249999999999998</v>
      </c>
      <c r="X61" s="81">
        <f t="shared" ref="X61" si="271">AVERAGE(X57:X60)</f>
        <v>10.729587416752397</v>
      </c>
      <c r="Y61" s="81">
        <f t="shared" ref="Y61" si="272">AVERAGE(Y57:Y60)</f>
        <v>70.270270270270274</v>
      </c>
      <c r="Z61" s="81">
        <f t="shared" ref="Z61" si="273">AVERAGE(Z57:Z60)</f>
        <v>61.261261261261268</v>
      </c>
      <c r="AA61" s="81">
        <f t="shared" ref="AA61" si="274">AVERAGE(AA57:AA60)</f>
        <v>74.77477477477477</v>
      </c>
      <c r="AB61" s="81">
        <f t="shared" ref="AB61" si="275">AVERAGE(AB57:AB60)</f>
        <v>61.25</v>
      </c>
      <c r="AC61" s="81">
        <f t="shared" ref="AC61" si="276">AVERAGE(AC57:AC60)</f>
        <v>0</v>
      </c>
      <c r="AD61" s="81">
        <f t="shared" ref="AD61" si="277">AVERAGE(AD57:AD60)</f>
        <v>13.75</v>
      </c>
      <c r="AE61" s="81">
        <f t="shared" ref="AE61" si="278">AVERAGE(AE57:AE60)</f>
        <v>25</v>
      </c>
      <c r="AF61" s="81">
        <f t="shared" ref="AF61" si="279">AVERAGE(AF57:AF60)</f>
        <v>0</v>
      </c>
      <c r="AG61" s="81">
        <f t="shared" ref="AG61" si="280">AVERAGE(AG57:AG60)</f>
        <v>0</v>
      </c>
      <c r="AH61" s="81">
        <f t="shared" ref="AH61" si="281">AVERAGE(AH57:AH60)</f>
        <v>0.1825</v>
      </c>
      <c r="AI61" s="81">
        <f t="shared" ref="AI61" si="282">AVERAGE(AI57:AI60)</f>
        <v>0.67333333333333334</v>
      </c>
      <c r="AJ61" s="81">
        <f t="shared" ref="AJ61" si="283">AVERAGE(AJ57:AJ60)</f>
        <v>5.4249999999999998</v>
      </c>
      <c r="AK61" s="81" t="e">
        <f t="shared" ref="AK61" si="284">AVERAGE(AK57:AK60)</f>
        <v>#DIV/0!</v>
      </c>
      <c r="AM61" s="82"/>
    </row>
    <row r="62" spans="1:39" x14ac:dyDescent="0.25">
      <c r="A62" s="2" t="s">
        <v>178</v>
      </c>
      <c r="B62" s="2" t="s">
        <v>180</v>
      </c>
      <c r="C62" s="5" t="s">
        <v>181</v>
      </c>
      <c r="D62" s="2" t="s">
        <v>182</v>
      </c>
      <c r="E62" s="2" t="s">
        <v>183</v>
      </c>
      <c r="F62" s="2" t="s">
        <v>5</v>
      </c>
      <c r="G62" s="4">
        <v>42807</v>
      </c>
      <c r="H62" s="2">
        <v>0</v>
      </c>
      <c r="I62" s="2">
        <v>283.39999999999998</v>
      </c>
      <c r="J62" s="2">
        <v>0.15950163742270296</v>
      </c>
      <c r="K62" s="2">
        <v>84</v>
      </c>
      <c r="L62" s="40">
        <v>8.0103314378142247</v>
      </c>
      <c r="M62" s="2">
        <v>-693.7</v>
      </c>
      <c r="N62" s="2">
        <f t="shared" si="184"/>
        <v>67.600119783594209</v>
      </c>
      <c r="O62" s="2">
        <v>17.600000000000001</v>
      </c>
      <c r="P62" s="2">
        <v>6.17</v>
      </c>
      <c r="Q62" s="2">
        <v>0.13</v>
      </c>
      <c r="R62" s="2">
        <v>1</v>
      </c>
      <c r="S62" s="2">
        <v>0.94</v>
      </c>
      <c r="T62" s="2">
        <v>0.04</v>
      </c>
      <c r="U62" s="2">
        <v>1.2</v>
      </c>
      <c r="V62" s="2">
        <f t="shared" si="1"/>
        <v>0.94</v>
      </c>
      <c r="W62" s="2">
        <v>6</v>
      </c>
      <c r="X62" s="2">
        <f>W62/V62</f>
        <v>6.3829787234042561</v>
      </c>
      <c r="Y62" s="2">
        <v>0</v>
      </c>
      <c r="Z62" s="2">
        <v>0</v>
      </c>
      <c r="AA62" s="2">
        <v>0</v>
      </c>
      <c r="AB62" s="2" t="s">
        <v>116</v>
      </c>
      <c r="AC62" s="2" t="s">
        <v>116</v>
      </c>
      <c r="AD62" s="2" t="s">
        <v>116</v>
      </c>
      <c r="AE62" s="2" t="s">
        <v>116</v>
      </c>
      <c r="AF62" s="2" t="s">
        <v>116</v>
      </c>
      <c r="AG62" s="2" t="s">
        <v>116</v>
      </c>
      <c r="AH62" s="77">
        <v>0.16</v>
      </c>
      <c r="AI62" s="77">
        <v>2.17</v>
      </c>
      <c r="AJ62" s="77">
        <v>0.2</v>
      </c>
      <c r="AK62" s="77">
        <v>0.76</v>
      </c>
      <c r="AL62" s="2" t="s">
        <v>179</v>
      </c>
    </row>
    <row r="63" spans="1:39" x14ac:dyDescent="0.25">
      <c r="A63" s="2" t="s">
        <v>178</v>
      </c>
      <c r="B63" s="2" t="s">
        <v>180</v>
      </c>
      <c r="C63" s="5" t="s">
        <v>181</v>
      </c>
      <c r="D63" s="2" t="s">
        <v>182</v>
      </c>
      <c r="E63" s="2" t="s">
        <v>183</v>
      </c>
      <c r="F63" s="2" t="s">
        <v>5</v>
      </c>
      <c r="G63" s="4">
        <v>42807</v>
      </c>
      <c r="H63" s="2">
        <v>25</v>
      </c>
      <c r="I63" s="2">
        <v>285.89999999999998</v>
      </c>
      <c r="J63" s="2">
        <v>0.16056322831427003</v>
      </c>
      <c r="K63" s="2">
        <v>85.5</v>
      </c>
      <c r="L63" s="40">
        <v>8.1365197363012456</v>
      </c>
      <c r="M63" s="2">
        <v>-693.7</v>
      </c>
      <c r="N63" s="2">
        <f t="shared" si="184"/>
        <v>67.600119783594209</v>
      </c>
      <c r="O63" s="2">
        <v>17.7</v>
      </c>
      <c r="P63" s="2">
        <v>6.52</v>
      </c>
      <c r="Q63" s="2">
        <v>0.1</v>
      </c>
      <c r="R63" s="2">
        <v>1.1000000000000001</v>
      </c>
      <c r="S63" s="2">
        <v>0.74</v>
      </c>
      <c r="T63" s="2">
        <v>0.05</v>
      </c>
      <c r="U63" s="2">
        <v>1.1000000000000001</v>
      </c>
      <c r="V63" s="2">
        <f t="shared" si="1"/>
        <v>0.74</v>
      </c>
      <c r="W63" s="2">
        <v>5.8</v>
      </c>
      <c r="X63" s="2">
        <f t="shared" ref="X63:X65" si="285">W63/V63</f>
        <v>7.8378378378378377</v>
      </c>
      <c r="Y63" s="2">
        <v>0</v>
      </c>
      <c r="Z63" s="2">
        <v>0</v>
      </c>
      <c r="AA63" s="2">
        <v>0</v>
      </c>
      <c r="AB63" s="2" t="s">
        <v>116</v>
      </c>
      <c r="AC63" s="2" t="s">
        <v>116</v>
      </c>
      <c r="AD63" s="2" t="s">
        <v>116</v>
      </c>
      <c r="AE63" s="2" t="s">
        <v>116</v>
      </c>
      <c r="AF63" s="2" t="s">
        <v>116</v>
      </c>
      <c r="AG63" s="2" t="s">
        <v>116</v>
      </c>
      <c r="AH63" s="77">
        <v>0.15</v>
      </c>
      <c r="AI63" s="77">
        <v>2.15</v>
      </c>
      <c r="AJ63" s="77">
        <v>2.8</v>
      </c>
      <c r="AK63" s="77">
        <v>1.07</v>
      </c>
      <c r="AL63" s="2" t="s">
        <v>179</v>
      </c>
    </row>
    <row r="64" spans="1:39" x14ac:dyDescent="0.25">
      <c r="A64" s="2" t="s">
        <v>178</v>
      </c>
      <c r="B64" s="2" t="s">
        <v>180</v>
      </c>
      <c r="C64" s="5" t="s">
        <v>181</v>
      </c>
      <c r="D64" s="2" t="s">
        <v>182</v>
      </c>
      <c r="E64" s="2" t="s">
        <v>183</v>
      </c>
      <c r="F64" s="2" t="s">
        <v>5</v>
      </c>
      <c r="G64" s="4">
        <v>42807</v>
      </c>
      <c r="H64" s="2">
        <v>50</v>
      </c>
      <c r="I64" s="2">
        <v>287.8</v>
      </c>
      <c r="J64" s="2">
        <v>0.16128117269819756</v>
      </c>
      <c r="K64" s="2">
        <v>84.4</v>
      </c>
      <c r="L64" s="40">
        <v>8.0152812604117489</v>
      </c>
      <c r="M64" s="2">
        <v>-692.5</v>
      </c>
      <c r="N64" s="2">
        <f t="shared" si="184"/>
        <v>67.811361523073344</v>
      </c>
      <c r="O64" s="2">
        <v>17.8</v>
      </c>
      <c r="P64" s="2">
        <v>6.78</v>
      </c>
      <c r="Q64" s="2">
        <v>7.0000000000000007E-2</v>
      </c>
      <c r="R64" s="2">
        <v>0.9</v>
      </c>
      <c r="S64" s="2">
        <v>0.61</v>
      </c>
      <c r="T64" s="2">
        <v>0.06</v>
      </c>
      <c r="U64" s="2">
        <v>0.65</v>
      </c>
      <c r="V64" s="2">
        <f t="shared" si="1"/>
        <v>0.61</v>
      </c>
      <c r="W64" s="2">
        <v>6.5</v>
      </c>
      <c r="X64" s="2">
        <f t="shared" si="285"/>
        <v>10.655737704918034</v>
      </c>
      <c r="Y64" s="2">
        <v>0</v>
      </c>
      <c r="Z64" s="2">
        <v>0</v>
      </c>
      <c r="AA64" s="2">
        <v>0</v>
      </c>
      <c r="AB64" s="2" t="s">
        <v>116</v>
      </c>
      <c r="AC64" s="2" t="s">
        <v>116</v>
      </c>
      <c r="AD64" s="2" t="s">
        <v>116</v>
      </c>
      <c r="AE64" s="2" t="s">
        <v>116</v>
      </c>
      <c r="AF64" s="2" t="s">
        <v>116</v>
      </c>
      <c r="AG64" s="2" t="s">
        <v>116</v>
      </c>
      <c r="AH64" s="77">
        <v>0.19</v>
      </c>
      <c r="AI64" s="77">
        <v>2.16</v>
      </c>
      <c r="AJ64" s="77">
        <v>-0.5</v>
      </c>
      <c r="AK64" s="77">
        <v>0.9</v>
      </c>
      <c r="AL64" s="2" t="s">
        <v>179</v>
      </c>
    </row>
    <row r="65" spans="1:39" x14ac:dyDescent="0.25">
      <c r="A65" s="2" t="s">
        <v>178</v>
      </c>
      <c r="B65" s="2" t="s">
        <v>180</v>
      </c>
      <c r="C65" s="5" t="s">
        <v>181</v>
      </c>
      <c r="D65" s="2" t="s">
        <v>182</v>
      </c>
      <c r="E65" s="2" t="s">
        <v>183</v>
      </c>
      <c r="F65" s="2" t="s">
        <v>5</v>
      </c>
      <c r="G65" s="4">
        <v>42807</v>
      </c>
      <c r="H65" s="2">
        <v>75</v>
      </c>
      <c r="I65" s="2">
        <v>290.89999999999998</v>
      </c>
      <c r="J65" s="2">
        <v>0.16303191997119909</v>
      </c>
      <c r="K65" s="2">
        <v>83.6</v>
      </c>
      <c r="L65" s="40">
        <v>7.9392236319700338</v>
      </c>
      <c r="M65" s="2">
        <v>-694</v>
      </c>
      <c r="N65" s="2">
        <f t="shared" si="184"/>
        <v>67.547412248773853</v>
      </c>
      <c r="O65" s="2">
        <v>17.8</v>
      </c>
      <c r="P65" s="2">
        <v>6.89</v>
      </c>
      <c r="Q65" s="2">
        <v>0.15</v>
      </c>
      <c r="R65" s="2">
        <v>1</v>
      </c>
      <c r="S65" s="2">
        <v>0.56000000000000005</v>
      </c>
      <c r="T65" s="2">
        <v>7.0000000000000007E-2</v>
      </c>
      <c r="U65" s="2">
        <v>1.1000000000000001</v>
      </c>
      <c r="V65" s="2">
        <f t="shared" si="1"/>
        <v>0.56000000000000005</v>
      </c>
      <c r="W65" s="2">
        <v>5.4</v>
      </c>
      <c r="X65" s="2">
        <f t="shared" si="285"/>
        <v>9.6428571428571423</v>
      </c>
      <c r="Y65" s="2">
        <v>0</v>
      </c>
      <c r="Z65" s="2">
        <v>0</v>
      </c>
      <c r="AA65" s="2">
        <v>0</v>
      </c>
      <c r="AB65" s="2" t="s">
        <v>116</v>
      </c>
      <c r="AC65" s="2" t="s">
        <v>116</v>
      </c>
      <c r="AD65" s="2" t="s">
        <v>116</v>
      </c>
      <c r="AE65" s="2" t="s">
        <v>116</v>
      </c>
      <c r="AF65" s="2" t="s">
        <v>116</v>
      </c>
      <c r="AG65" s="2" t="s">
        <v>116</v>
      </c>
      <c r="AH65" s="77">
        <v>0.14000000000000001</v>
      </c>
      <c r="AI65" s="77">
        <v>2.37</v>
      </c>
      <c r="AJ65" s="77">
        <v>3.2</v>
      </c>
      <c r="AK65" s="77">
        <v>1.2</v>
      </c>
      <c r="AL65" s="2" t="s">
        <v>179</v>
      </c>
    </row>
    <row r="66" spans="1:39" s="81" customFormat="1" x14ac:dyDescent="0.25">
      <c r="A66" s="81" t="s">
        <v>178</v>
      </c>
      <c r="B66" s="81" t="s">
        <v>180</v>
      </c>
      <c r="C66" s="81" t="s">
        <v>181</v>
      </c>
      <c r="D66" s="81" t="s">
        <v>182</v>
      </c>
      <c r="E66" s="81" t="s">
        <v>183</v>
      </c>
      <c r="F66" s="81" t="s">
        <v>5</v>
      </c>
      <c r="G66" s="81">
        <v>42807</v>
      </c>
      <c r="H66" s="81" t="s">
        <v>197</v>
      </c>
      <c r="I66" s="81">
        <f>AVERAGE(I62:I65)</f>
        <v>287</v>
      </c>
      <c r="J66" s="81">
        <f t="shared" ref="J66" si="286">AVERAGE(J62:J65)</f>
        <v>0.16109448960159239</v>
      </c>
      <c r="K66" s="81">
        <f t="shared" ref="K66:L66" si="287">AVERAGE(K62:K65)</f>
        <v>84.375</v>
      </c>
      <c r="L66" s="81">
        <f t="shared" si="287"/>
        <v>8.0253390166243115</v>
      </c>
      <c r="M66" s="81">
        <f t="shared" ref="M66" si="288">AVERAGE(M62:M65)</f>
        <v>-693.47500000000002</v>
      </c>
      <c r="N66" s="81">
        <f t="shared" ref="N66" si="289">AVERAGE(N62:N65)</f>
        <v>67.639753334758907</v>
      </c>
      <c r="O66" s="81">
        <f t="shared" ref="O66" si="290">AVERAGE(O62:O65)</f>
        <v>17.724999999999998</v>
      </c>
      <c r="P66" s="81">
        <f t="shared" ref="P66" si="291">AVERAGE(P62:P65)</f>
        <v>6.59</v>
      </c>
      <c r="Q66" s="81">
        <f>AVERAGE(Q62:Q65)</f>
        <v>0.11250000000000002</v>
      </c>
      <c r="R66" s="81">
        <f t="shared" ref="R66" si="292">AVERAGE(R62:R65)</f>
        <v>1</v>
      </c>
      <c r="S66" s="81">
        <f t="shared" ref="S66" si="293">AVERAGE(S62:S65)</f>
        <v>0.71250000000000002</v>
      </c>
      <c r="T66" s="81">
        <f t="shared" ref="T66" si="294">AVERAGE(T62:T65)</f>
        <v>5.5E-2</v>
      </c>
      <c r="U66" s="81">
        <f t="shared" ref="U66" si="295">AVERAGE(U62:U65)</f>
        <v>1.0125</v>
      </c>
      <c r="V66" s="81">
        <f>MAX(V62:V65)</f>
        <v>0.94</v>
      </c>
      <c r="W66" s="81">
        <f>AVERAGE(W62:W65)</f>
        <v>5.9250000000000007</v>
      </c>
      <c r="X66" s="81">
        <f t="shared" ref="X66" si="296">AVERAGE(X62:X65)</f>
        <v>8.6298528522543165</v>
      </c>
      <c r="Y66" s="81">
        <f t="shared" ref="Y66" si="297">AVERAGE(Y62:Y65)</f>
        <v>0</v>
      </c>
      <c r="Z66" s="81">
        <f t="shared" ref="Z66" si="298">AVERAGE(Z62:Z65)</f>
        <v>0</v>
      </c>
      <c r="AA66" s="81">
        <f t="shared" ref="AA66" si="299">AVERAGE(AA62:AA65)</f>
        <v>0</v>
      </c>
      <c r="AB66" s="81" t="e">
        <f t="shared" ref="AB66" si="300">AVERAGE(AB62:AB65)</f>
        <v>#DIV/0!</v>
      </c>
      <c r="AC66" s="81" t="e">
        <f t="shared" ref="AC66" si="301">AVERAGE(AC62:AC65)</f>
        <v>#DIV/0!</v>
      </c>
      <c r="AD66" s="81" t="e">
        <f t="shared" ref="AD66" si="302">AVERAGE(AD62:AD65)</f>
        <v>#DIV/0!</v>
      </c>
      <c r="AE66" s="81" t="e">
        <f t="shared" ref="AE66" si="303">AVERAGE(AE62:AE65)</f>
        <v>#DIV/0!</v>
      </c>
      <c r="AF66" s="81" t="e">
        <f t="shared" ref="AF66" si="304">AVERAGE(AF62:AF65)</f>
        <v>#DIV/0!</v>
      </c>
      <c r="AG66" s="81" t="e">
        <f t="shared" ref="AG66" si="305">AVERAGE(AG62:AG65)</f>
        <v>#DIV/0!</v>
      </c>
      <c r="AH66" s="81">
        <f t="shared" ref="AH66" si="306">AVERAGE(AH62:AH65)</f>
        <v>0.16</v>
      </c>
      <c r="AI66" s="81">
        <f t="shared" ref="AI66" si="307">AVERAGE(AI62:AI65)</f>
        <v>2.2125000000000004</v>
      </c>
      <c r="AJ66" s="81">
        <f t="shared" ref="AJ66" si="308">AVERAGE(AJ62:AJ65)</f>
        <v>1.425</v>
      </c>
      <c r="AK66" s="81">
        <f t="shared" ref="AK66" si="309">AVERAGE(AK62:AK65)</f>
        <v>0.98249999999999993</v>
      </c>
      <c r="AM66" s="82"/>
    </row>
    <row r="67" spans="1:39" x14ac:dyDescent="0.25">
      <c r="L67" s="73"/>
    </row>
    <row r="68" spans="1:39" x14ac:dyDescent="0.25">
      <c r="L68" s="73"/>
    </row>
    <row r="69" spans="1:39" x14ac:dyDescent="0.25">
      <c r="L69" s="73"/>
    </row>
    <row r="70" spans="1:39" x14ac:dyDescent="0.25">
      <c r="L70" s="73"/>
    </row>
    <row r="71" spans="1:39" x14ac:dyDescent="0.25">
      <c r="L71" s="73"/>
    </row>
    <row r="72" spans="1:39" x14ac:dyDescent="0.25">
      <c r="L72" s="73"/>
    </row>
    <row r="73" spans="1:39" x14ac:dyDescent="0.25">
      <c r="L73" s="73"/>
    </row>
    <row r="74" spans="1:39" x14ac:dyDescent="0.25">
      <c r="L74" s="73"/>
    </row>
    <row r="75" spans="1:39" x14ac:dyDescent="0.25">
      <c r="L75" s="73"/>
    </row>
    <row r="76" spans="1:39" x14ac:dyDescent="0.25">
      <c r="L76" s="73"/>
    </row>
    <row r="77" spans="1:39" x14ac:dyDescent="0.25">
      <c r="L77" s="73"/>
    </row>
    <row r="78" spans="1:39" x14ac:dyDescent="0.25">
      <c r="L78" s="73"/>
    </row>
    <row r="79" spans="1:39" x14ac:dyDescent="0.25">
      <c r="L79" s="73"/>
    </row>
    <row r="80" spans="1:39" x14ac:dyDescent="0.25">
      <c r="L80" s="73"/>
    </row>
    <row r="81" spans="12:12" x14ac:dyDescent="0.25">
      <c r="L81" s="73"/>
    </row>
    <row r="82" spans="12:12" x14ac:dyDescent="0.25">
      <c r="L82" s="73"/>
    </row>
    <row r="83" spans="12:12" x14ac:dyDescent="0.25">
      <c r="L83" s="73"/>
    </row>
    <row r="84" spans="12:12" x14ac:dyDescent="0.25">
      <c r="L84" s="73"/>
    </row>
    <row r="85" spans="12:12" x14ac:dyDescent="0.25">
      <c r="L85" s="73"/>
    </row>
    <row r="86" spans="12:12" x14ac:dyDescent="0.25">
      <c r="L86" s="73"/>
    </row>
  </sheetData>
  <sortState xmlns:xlrd2="http://schemas.microsoft.com/office/spreadsheetml/2017/richdata2" ref="A2:AH52">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C8CE-C0F5-46FF-BAE9-471F5C876966}">
  <dimension ref="A1:AH21"/>
  <sheetViews>
    <sheetView zoomScale="55" zoomScaleNormal="55" workbookViewId="0">
      <selection activeCell="AH1" sqref="A1:AH14"/>
    </sheetView>
  </sheetViews>
  <sheetFormatPr defaultRowHeight="15" x14ac:dyDescent="0.25"/>
  <cols>
    <col min="1" max="1" width="16.7109375" bestFit="1" customWidth="1"/>
    <col min="2" max="2" width="15.7109375" bestFit="1" customWidth="1"/>
    <col min="3" max="3" width="21.7109375" bestFit="1" customWidth="1"/>
    <col min="4" max="4" width="22" bestFit="1" customWidth="1"/>
    <col min="5" max="5" width="22.85546875" bestFit="1" customWidth="1"/>
    <col min="6" max="6" width="8.7109375" bestFit="1" customWidth="1"/>
    <col min="7" max="7" width="20.7109375" bestFit="1" customWidth="1"/>
    <col min="8" max="8" width="21.5703125" bestFit="1" customWidth="1"/>
    <col min="9" max="9" width="13" bestFit="1" customWidth="1"/>
    <col min="10" max="10" width="19.28515625" bestFit="1" customWidth="1"/>
    <col min="11" max="11" width="20" bestFit="1" customWidth="1"/>
    <col min="12" max="12" width="20" style="78" customWidth="1"/>
    <col min="13" max="13" width="13.5703125" bestFit="1" customWidth="1"/>
    <col min="14" max="14" width="16" bestFit="1" customWidth="1"/>
    <col min="15" max="15" width="15" bestFit="1" customWidth="1"/>
    <col min="16" max="17" width="14.85546875" bestFit="1" customWidth="1"/>
    <col min="18" max="18" width="16" bestFit="1" customWidth="1"/>
    <col min="19" max="19" width="16" style="78" customWidth="1"/>
    <col min="25" max="30" width="9.140625" style="78"/>
    <col min="31" max="31" width="10" bestFit="1" customWidth="1"/>
    <col min="32" max="32" width="12" bestFit="1" customWidth="1"/>
    <col min="33" max="33" width="13.7109375" bestFit="1" customWidth="1"/>
    <col min="34" max="34" width="16.5703125" bestFit="1" customWidth="1"/>
  </cols>
  <sheetData>
    <row r="1" spans="1:34" s="79" customFormat="1" x14ac:dyDescent="0.25">
      <c r="A1" s="79" t="s">
        <v>52</v>
      </c>
      <c r="B1" s="79" t="s">
        <v>57</v>
      </c>
      <c r="C1" s="79" t="s">
        <v>170</v>
      </c>
      <c r="D1" s="79" t="s">
        <v>59</v>
      </c>
      <c r="E1" s="79" t="s">
        <v>60</v>
      </c>
      <c r="F1" s="79" t="s">
        <v>0</v>
      </c>
      <c r="G1" s="79" t="s">
        <v>62</v>
      </c>
      <c r="H1" s="79" t="s">
        <v>63</v>
      </c>
      <c r="I1" s="79" t="s">
        <v>61</v>
      </c>
      <c r="J1" s="79" t="s">
        <v>64</v>
      </c>
      <c r="K1" s="79" t="s">
        <v>65</v>
      </c>
      <c r="L1" s="79" t="s">
        <v>201</v>
      </c>
      <c r="M1" s="79" t="s">
        <v>184</v>
      </c>
      <c r="N1" s="79" t="s">
        <v>66</v>
      </c>
      <c r="O1" s="79" t="s">
        <v>193</v>
      </c>
      <c r="P1" s="79" t="s">
        <v>67</v>
      </c>
      <c r="Q1" s="79" t="s">
        <v>68</v>
      </c>
      <c r="R1" s="79" t="s">
        <v>69</v>
      </c>
      <c r="S1" s="79" t="s">
        <v>200</v>
      </c>
      <c r="T1" s="79" t="s">
        <v>202</v>
      </c>
      <c r="U1" s="79" t="s">
        <v>203</v>
      </c>
      <c r="V1" s="79" t="s">
        <v>81</v>
      </c>
      <c r="W1" s="79" t="s">
        <v>82</v>
      </c>
      <c r="X1" s="79" t="s">
        <v>83</v>
      </c>
      <c r="Y1" s="79">
        <v>0.25</v>
      </c>
      <c r="Z1" s="79">
        <v>2</v>
      </c>
      <c r="AA1" s="79">
        <v>32</v>
      </c>
      <c r="AB1" s="79">
        <v>256</v>
      </c>
      <c r="AC1" s="79">
        <v>1000</v>
      </c>
      <c r="AD1" s="79" t="s">
        <v>204</v>
      </c>
      <c r="AE1" s="79" t="s">
        <v>185</v>
      </c>
      <c r="AF1" s="79" t="s">
        <v>186</v>
      </c>
      <c r="AG1" s="79" t="s">
        <v>187</v>
      </c>
      <c r="AH1" s="79" t="s">
        <v>188</v>
      </c>
    </row>
    <row r="2" spans="1:34" s="73" customFormat="1" x14ac:dyDescent="0.25">
      <c r="A2" s="83" t="s">
        <v>198</v>
      </c>
      <c r="B2" s="73">
        <v>929.5</v>
      </c>
      <c r="C2" s="73">
        <v>7.6486364113734986</v>
      </c>
      <c r="D2" s="73">
        <v>66.350766905558984</v>
      </c>
      <c r="E2" s="73">
        <v>19.05</v>
      </c>
      <c r="F2" s="73">
        <v>7.0775000000000006</v>
      </c>
      <c r="G2" s="73">
        <v>7.5000000000000011E-2</v>
      </c>
      <c r="H2" s="73">
        <v>0.92500000000000004</v>
      </c>
      <c r="I2" s="73">
        <v>0.26624999999999999</v>
      </c>
      <c r="J2" s="73">
        <v>0.25750000000000001</v>
      </c>
      <c r="K2" s="73">
        <v>0.82250000000000012</v>
      </c>
      <c r="L2" s="73">
        <f>AVERAGE(J2,K2)</f>
        <v>0.54</v>
      </c>
      <c r="M2" s="73">
        <v>0.41</v>
      </c>
      <c r="N2" s="73">
        <v>3.4750000000000001</v>
      </c>
      <c r="O2" s="73">
        <v>11.780557891785817</v>
      </c>
      <c r="P2" s="73">
        <v>70.270270270270274</v>
      </c>
      <c r="Q2" s="73">
        <v>63.513513513513516</v>
      </c>
      <c r="R2" s="73">
        <v>41.891891891891888</v>
      </c>
      <c r="S2" s="73">
        <f>AVERAGE(P2:R2)</f>
        <v>58.558558558558559</v>
      </c>
      <c r="T2" s="73">
        <v>3.75</v>
      </c>
      <c r="U2" s="73">
        <v>17.5</v>
      </c>
      <c r="V2" s="73">
        <v>45</v>
      </c>
      <c r="W2" s="73">
        <v>33.75</v>
      </c>
      <c r="X2" s="73">
        <v>0</v>
      </c>
      <c r="Y2" s="73">
        <f>SUM(T2)</f>
        <v>3.75</v>
      </c>
      <c r="Z2" s="73">
        <f>SUM(T2:U2)</f>
        <v>21.25</v>
      </c>
      <c r="AA2" s="90">
        <f>SUM(T2:V2)</f>
        <v>66.25</v>
      </c>
      <c r="AB2" s="73">
        <f>SUM(T2:W2)</f>
        <v>100</v>
      </c>
      <c r="AC2" s="73">
        <f>SUM(T2:X2)</f>
        <v>100</v>
      </c>
      <c r="AD2" s="73">
        <v>32</v>
      </c>
      <c r="AE2" s="73">
        <v>0.10500000000000001</v>
      </c>
      <c r="AF2" s="73">
        <v>4.1275000000000004</v>
      </c>
      <c r="AG2" s="73">
        <v>0.82499999999999996</v>
      </c>
      <c r="AH2" s="73">
        <v>0.63750000000000007</v>
      </c>
    </row>
    <row r="3" spans="1:34" s="73" customFormat="1" x14ac:dyDescent="0.25">
      <c r="A3" s="83" t="s">
        <v>199</v>
      </c>
      <c r="B3" s="73">
        <v>227.125</v>
      </c>
      <c r="C3" s="73">
        <v>8.1725081353030511</v>
      </c>
      <c r="D3" s="73">
        <v>67.455292734343885</v>
      </c>
      <c r="E3" s="73">
        <v>17</v>
      </c>
      <c r="F3" s="73">
        <v>6.7625000000000002</v>
      </c>
      <c r="G3" s="73">
        <v>5.8125000000000003E-2</v>
      </c>
      <c r="H3" s="73">
        <v>1.75</v>
      </c>
      <c r="I3" s="73">
        <v>0.32</v>
      </c>
      <c r="J3" s="73">
        <v>3.6249999999999998E-2</v>
      </c>
      <c r="K3" s="73">
        <v>1.75</v>
      </c>
      <c r="L3" s="73">
        <f t="shared" ref="L3:L14" si="0">AVERAGE(J3,K3)</f>
        <v>0.89312499999999995</v>
      </c>
      <c r="M3" s="73">
        <v>0.45</v>
      </c>
      <c r="N3" s="73">
        <v>3.3625000000000003</v>
      </c>
      <c r="O3" s="73">
        <v>12.010732323232324</v>
      </c>
      <c r="P3" s="73">
        <v>35.810810810810814</v>
      </c>
      <c r="Q3" s="73">
        <v>43.918918918918919</v>
      </c>
      <c r="R3" s="73">
        <v>52.702702702702709</v>
      </c>
      <c r="S3" s="73">
        <f t="shared" ref="S3:S14" si="1">AVERAGE(P3:R3)</f>
        <v>44.14414414414415</v>
      </c>
      <c r="T3" s="73">
        <v>15</v>
      </c>
      <c r="U3" s="73">
        <v>82.5</v>
      </c>
      <c r="V3" s="73">
        <v>2.5</v>
      </c>
      <c r="W3" s="73">
        <v>0</v>
      </c>
      <c r="X3" s="73">
        <v>0</v>
      </c>
      <c r="Y3" s="73">
        <f t="shared" ref="Y3:Y14" si="2">SUM(T3)</f>
        <v>15</v>
      </c>
      <c r="Z3" s="90">
        <f t="shared" ref="Z3:Z14" si="3">SUM(T3:U3)</f>
        <v>97.5</v>
      </c>
      <c r="AA3" s="73">
        <f t="shared" ref="AA3:AA14" si="4">SUM(T3:V3)</f>
        <v>100</v>
      </c>
      <c r="AB3" s="73">
        <f t="shared" ref="AB3:AB14" si="5">SUM(T3:W3)</f>
        <v>100</v>
      </c>
      <c r="AC3" s="73">
        <f t="shared" ref="AC3:AC14" si="6">SUM(T3:X3)</f>
        <v>100</v>
      </c>
      <c r="AD3" s="73">
        <v>2</v>
      </c>
      <c r="AE3" s="73">
        <v>0.13250000000000001</v>
      </c>
      <c r="AF3" s="73">
        <v>0.16750000000000001</v>
      </c>
      <c r="AG3" s="73">
        <v>0.4250000000000001</v>
      </c>
      <c r="AH3" s="73">
        <v>0.02</v>
      </c>
    </row>
    <row r="4" spans="1:34" s="73" customFormat="1" x14ac:dyDescent="0.25">
      <c r="A4" s="83">
        <v>8115000</v>
      </c>
      <c r="B4" s="73">
        <v>219.24999999999997</v>
      </c>
      <c r="C4" s="73">
        <v>7.8813736439822666</v>
      </c>
      <c r="D4" s="73">
        <v>99.083669921019464</v>
      </c>
      <c r="E4" s="73">
        <v>15.875</v>
      </c>
      <c r="F4" s="73">
        <v>6.9625000000000004</v>
      </c>
      <c r="G4" s="73">
        <v>0.10250000000000001</v>
      </c>
      <c r="H4" s="73">
        <v>0.68750000000000011</v>
      </c>
      <c r="I4" s="73">
        <v>0.52500000000000002</v>
      </c>
      <c r="J4" s="73">
        <v>0.11250000000000002</v>
      </c>
      <c r="K4" s="73">
        <v>0.61</v>
      </c>
      <c r="L4" s="73">
        <f t="shared" si="0"/>
        <v>0.36125000000000002</v>
      </c>
      <c r="M4" s="73">
        <v>0.79</v>
      </c>
      <c r="N4" s="73">
        <v>8.875</v>
      </c>
      <c r="O4" s="73">
        <v>23.149870997708796</v>
      </c>
      <c r="P4" s="73">
        <v>0</v>
      </c>
      <c r="Q4" s="73">
        <v>0</v>
      </c>
      <c r="R4" s="73">
        <v>0</v>
      </c>
      <c r="S4" s="73">
        <f t="shared" si="1"/>
        <v>0</v>
      </c>
      <c r="T4" s="73">
        <v>18.75</v>
      </c>
      <c r="U4" s="73">
        <v>32.5</v>
      </c>
      <c r="V4" s="73">
        <v>3.75</v>
      </c>
      <c r="W4" s="73">
        <v>12.5</v>
      </c>
      <c r="X4" s="73">
        <v>32.5</v>
      </c>
      <c r="Y4" s="73">
        <f t="shared" si="2"/>
        <v>18.75</v>
      </c>
      <c r="Z4" s="90">
        <f t="shared" si="3"/>
        <v>51.25</v>
      </c>
      <c r="AA4" s="73">
        <f t="shared" si="4"/>
        <v>55</v>
      </c>
      <c r="AB4" s="73">
        <f t="shared" si="5"/>
        <v>67.5</v>
      </c>
      <c r="AC4" s="73">
        <f t="shared" si="6"/>
        <v>100</v>
      </c>
      <c r="AD4" s="73">
        <v>2</v>
      </c>
      <c r="AE4" s="73">
        <v>0.11750000000000001</v>
      </c>
      <c r="AF4" s="73">
        <v>1.6675</v>
      </c>
      <c r="AG4" s="73">
        <v>2.9000000000000004</v>
      </c>
      <c r="AH4" s="81" t="s">
        <v>117</v>
      </c>
    </row>
    <row r="5" spans="1:34" s="73" customFormat="1" x14ac:dyDescent="0.25">
      <c r="A5" s="83">
        <v>8164600</v>
      </c>
      <c r="B5" s="73">
        <v>517.75</v>
      </c>
      <c r="C5" s="73">
        <v>5.5866045575162406</v>
      </c>
      <c r="D5" s="73">
        <v>66.908673163097106</v>
      </c>
      <c r="E5" s="73">
        <v>22.575000000000003</v>
      </c>
      <c r="F5" s="73">
        <v>7.1349999999999998</v>
      </c>
      <c r="G5" s="73">
        <v>0.16999999999999998</v>
      </c>
      <c r="H5" s="73">
        <v>0.61250000000000004</v>
      </c>
      <c r="I5" s="73">
        <v>0.375</v>
      </c>
      <c r="J5" s="73">
        <v>2.75E-2</v>
      </c>
      <c r="K5" s="73">
        <v>0.65</v>
      </c>
      <c r="L5" s="73">
        <f t="shared" si="0"/>
        <v>0.33875</v>
      </c>
      <c r="M5" s="73">
        <v>0.44</v>
      </c>
      <c r="N5" s="73">
        <v>6.8000000000000007</v>
      </c>
      <c r="O5" s="73">
        <v>18.160670731707317</v>
      </c>
      <c r="P5" s="73">
        <v>78.378378378378386</v>
      </c>
      <c r="Q5" s="73">
        <v>70.270270270270274</v>
      </c>
      <c r="R5" s="73">
        <v>72.297297297297305</v>
      </c>
      <c r="S5" s="73">
        <f t="shared" si="1"/>
        <v>73.648648648648646</v>
      </c>
      <c r="T5" s="73">
        <v>10</v>
      </c>
      <c r="U5" s="73">
        <v>68.75</v>
      </c>
      <c r="V5" s="73">
        <v>21.25</v>
      </c>
      <c r="W5" s="73">
        <v>0</v>
      </c>
      <c r="X5" s="73">
        <v>0</v>
      </c>
      <c r="Y5" s="73">
        <f t="shared" si="2"/>
        <v>10</v>
      </c>
      <c r="Z5" s="90">
        <f t="shared" si="3"/>
        <v>78.75</v>
      </c>
      <c r="AA5" s="73">
        <f t="shared" si="4"/>
        <v>100</v>
      </c>
      <c r="AB5" s="73">
        <f t="shared" si="5"/>
        <v>100</v>
      </c>
      <c r="AC5" s="73">
        <f t="shared" si="6"/>
        <v>100</v>
      </c>
      <c r="AD5" s="73">
        <v>2</v>
      </c>
      <c r="AE5" s="73">
        <v>9.7500000000000003E-2</v>
      </c>
      <c r="AF5" s="73">
        <v>0.40749999999999997</v>
      </c>
      <c r="AG5" s="73">
        <v>0.3249999999999999</v>
      </c>
      <c r="AH5" s="73">
        <v>4.7500000000000001E-2</v>
      </c>
    </row>
    <row r="6" spans="1:34" s="73" customFormat="1" x14ac:dyDescent="0.25">
      <c r="A6" s="83">
        <v>8189300</v>
      </c>
      <c r="B6" s="73">
        <v>852.25</v>
      </c>
      <c r="C6" s="73">
        <v>4.205500207081271</v>
      </c>
      <c r="D6" s="73">
        <v>68.797967003627093</v>
      </c>
      <c r="E6" s="73">
        <v>19.024999999999999</v>
      </c>
      <c r="F6" s="73">
        <v>6.8950000000000005</v>
      </c>
      <c r="G6" s="73">
        <v>5.3749999999999999E-2</v>
      </c>
      <c r="H6" s="73">
        <v>0.8125</v>
      </c>
      <c r="I6" s="73">
        <v>0.34875</v>
      </c>
      <c r="J6" s="73">
        <v>0.53249999999999997</v>
      </c>
      <c r="K6" s="73">
        <v>0.85000000000000009</v>
      </c>
      <c r="L6" s="73">
        <f t="shared" si="0"/>
        <v>0.69125000000000003</v>
      </c>
      <c r="M6" s="73">
        <v>2</v>
      </c>
      <c r="N6" s="73">
        <v>5.7250000000000005</v>
      </c>
      <c r="O6" s="73">
        <v>18.40514705882353</v>
      </c>
      <c r="P6" s="73">
        <v>19.594594594594597</v>
      </c>
      <c r="Q6" s="73">
        <v>5.4054054054054053</v>
      </c>
      <c r="R6" s="73">
        <v>18.243243243243242</v>
      </c>
      <c r="S6" s="73">
        <f t="shared" si="1"/>
        <v>14.414414414414415</v>
      </c>
      <c r="T6" s="73">
        <v>37.5</v>
      </c>
      <c r="U6" s="73">
        <v>43.75</v>
      </c>
      <c r="V6" s="73">
        <v>6.25</v>
      </c>
      <c r="W6" s="73">
        <v>12.5</v>
      </c>
      <c r="X6" s="73">
        <v>0</v>
      </c>
      <c r="Y6" s="73">
        <f t="shared" si="2"/>
        <v>37.5</v>
      </c>
      <c r="Z6" s="90">
        <f t="shared" si="3"/>
        <v>81.25</v>
      </c>
      <c r="AA6" s="73">
        <f t="shared" si="4"/>
        <v>87.5</v>
      </c>
      <c r="AB6" s="73">
        <f t="shared" si="5"/>
        <v>100</v>
      </c>
      <c r="AC6" s="73">
        <f t="shared" si="6"/>
        <v>100</v>
      </c>
      <c r="AD6" s="73">
        <v>2</v>
      </c>
      <c r="AE6" s="73">
        <v>0.1125</v>
      </c>
      <c r="AF6" s="73">
        <v>0.40500000000000003</v>
      </c>
      <c r="AG6" s="73">
        <v>-0.75000000000000011</v>
      </c>
      <c r="AH6" s="73">
        <v>7.4999999999999997E-3</v>
      </c>
    </row>
    <row r="7" spans="1:34" s="73" customFormat="1" x14ac:dyDescent="0.25">
      <c r="A7" s="83">
        <v>8189500</v>
      </c>
      <c r="B7" s="73">
        <v>1291</v>
      </c>
      <c r="C7" s="73">
        <v>5.2766073356740097</v>
      </c>
      <c r="D7" s="73">
        <v>68.613258814187759</v>
      </c>
      <c r="E7" s="73">
        <v>23.6</v>
      </c>
      <c r="F7" s="73">
        <v>7.2149999999999999</v>
      </c>
      <c r="G7" s="73">
        <v>5.7500000000000002E-2</v>
      </c>
      <c r="H7" s="73">
        <v>0.58750000000000002</v>
      </c>
      <c r="I7" s="73">
        <v>0.63</v>
      </c>
      <c r="J7" s="73">
        <v>0.12</v>
      </c>
      <c r="K7" s="73">
        <v>0.79999999999999993</v>
      </c>
      <c r="L7" s="73">
        <f t="shared" si="0"/>
        <v>0.45999999999999996</v>
      </c>
      <c r="M7" s="73">
        <v>0.78</v>
      </c>
      <c r="N7" s="73">
        <v>7.7166666666666659</v>
      </c>
      <c r="O7" s="73">
        <v>14.7008547008547</v>
      </c>
      <c r="P7" s="73">
        <v>81.981981981981988</v>
      </c>
      <c r="Q7" s="73">
        <v>58.558558558558559</v>
      </c>
      <c r="R7" s="73">
        <v>64.86486486486487</v>
      </c>
      <c r="S7" s="73">
        <f t="shared" si="1"/>
        <v>68.468468468468473</v>
      </c>
      <c r="T7" s="89">
        <v>47.869674185463658</v>
      </c>
      <c r="U7" s="89">
        <v>24.81203007518797</v>
      </c>
      <c r="V7" s="89">
        <v>21.553884711779446</v>
      </c>
      <c r="W7" s="89">
        <v>2.5062656641604009</v>
      </c>
      <c r="X7" s="89">
        <v>3.2581453634085209</v>
      </c>
      <c r="Y7" s="89">
        <f t="shared" si="2"/>
        <v>47.869674185463658</v>
      </c>
      <c r="Z7" s="90">
        <f t="shared" si="3"/>
        <v>72.681704260651628</v>
      </c>
      <c r="AA7" s="89">
        <f t="shared" si="4"/>
        <v>94.235588972431074</v>
      </c>
      <c r="AB7" s="89">
        <f t="shared" si="5"/>
        <v>96.741854636591469</v>
      </c>
      <c r="AC7" s="89">
        <f t="shared" si="6"/>
        <v>99.999999999999986</v>
      </c>
      <c r="AD7" s="89">
        <v>2</v>
      </c>
      <c r="AE7" s="73">
        <v>0.17</v>
      </c>
      <c r="AF7" s="73">
        <v>0.315</v>
      </c>
      <c r="AG7" s="73">
        <v>-0.4</v>
      </c>
      <c r="AH7" s="73">
        <v>0.04</v>
      </c>
    </row>
    <row r="8" spans="1:34" s="73" customFormat="1" x14ac:dyDescent="0.25">
      <c r="A8" s="83">
        <v>8211520</v>
      </c>
      <c r="B8" s="73">
        <v>6986.5</v>
      </c>
      <c r="C8" s="73">
        <v>6.2934406181652118</v>
      </c>
      <c r="D8" s="73">
        <v>85.244744237323857</v>
      </c>
      <c r="E8" s="73">
        <v>26.125</v>
      </c>
      <c r="F8" s="73">
        <v>7.1675000000000004</v>
      </c>
      <c r="G8" s="73">
        <v>5.2500000000000005E-2</v>
      </c>
      <c r="H8" s="73">
        <v>0.78</v>
      </c>
      <c r="I8" s="73">
        <v>0.32750000000000001</v>
      </c>
      <c r="J8" s="73">
        <v>7.6249999999999998E-2</v>
      </c>
      <c r="K8" s="73">
        <v>1.5</v>
      </c>
      <c r="L8" s="73">
        <f t="shared" si="0"/>
        <v>0.78812499999999996</v>
      </c>
      <c r="M8" s="73">
        <v>0.89</v>
      </c>
      <c r="N8" s="73">
        <v>2.9375</v>
      </c>
      <c r="O8" s="73">
        <v>16.098525280898876</v>
      </c>
      <c r="P8" s="73">
        <v>50.450450450450454</v>
      </c>
      <c r="Q8" s="73">
        <v>43.243243243243249</v>
      </c>
      <c r="R8" s="73">
        <v>49.549549549549546</v>
      </c>
      <c r="S8" s="73">
        <f t="shared" si="1"/>
        <v>47.747747747747752</v>
      </c>
      <c r="T8" s="73">
        <v>81.25</v>
      </c>
      <c r="U8" s="73">
        <v>5</v>
      </c>
      <c r="V8" s="73">
        <v>6.25</v>
      </c>
      <c r="W8" s="73">
        <v>5</v>
      </c>
      <c r="X8" s="73">
        <v>2.5</v>
      </c>
      <c r="Y8" s="90">
        <f t="shared" si="2"/>
        <v>81.25</v>
      </c>
      <c r="Z8" s="73">
        <f t="shared" si="3"/>
        <v>86.25</v>
      </c>
      <c r="AA8" s="73">
        <f t="shared" si="4"/>
        <v>92.5</v>
      </c>
      <c r="AB8" s="73">
        <f t="shared" si="5"/>
        <v>97.5</v>
      </c>
      <c r="AC8" s="73">
        <f t="shared" si="6"/>
        <v>100</v>
      </c>
      <c r="AD8" s="73">
        <v>25</v>
      </c>
      <c r="AE8" s="73">
        <v>0.19249999999999998</v>
      </c>
      <c r="AF8" s="73">
        <v>3.1775000000000002</v>
      </c>
      <c r="AG8" s="73">
        <v>7.9249999999999998</v>
      </c>
      <c r="AH8" s="73">
        <v>0.61250000000000004</v>
      </c>
    </row>
    <row r="9" spans="1:34" s="73" customFormat="1" x14ac:dyDescent="0.25">
      <c r="A9" s="83">
        <v>8177300</v>
      </c>
      <c r="B9" s="73">
        <v>736.75</v>
      </c>
      <c r="C9" s="73">
        <v>7.2034907254847207</v>
      </c>
      <c r="D9" s="73">
        <v>66.198505752626915</v>
      </c>
      <c r="E9" s="73">
        <v>18.875</v>
      </c>
      <c r="F9" s="73">
        <v>7.1825000000000001</v>
      </c>
      <c r="G9" s="73">
        <v>5.0000000000000001E-3</v>
      </c>
      <c r="H9" s="73">
        <v>0.17</v>
      </c>
      <c r="I9" s="73">
        <v>0.28625</v>
      </c>
      <c r="J9" s="73">
        <v>2.4999999999999998E-2</v>
      </c>
      <c r="K9" s="73">
        <v>0.55000000000000004</v>
      </c>
      <c r="L9" s="73">
        <f t="shared" si="0"/>
        <v>0.28750000000000003</v>
      </c>
      <c r="M9" s="73">
        <v>0.46500000000000002</v>
      </c>
      <c r="N9" s="73">
        <v>3.7549999999999999</v>
      </c>
      <c r="O9" s="73">
        <v>15.151669496321448</v>
      </c>
      <c r="P9" s="73">
        <v>0.67567567567567566</v>
      </c>
      <c r="Q9" s="73">
        <v>0.67567567567567566</v>
      </c>
      <c r="R9" s="73">
        <v>1.3513513513513513</v>
      </c>
      <c r="S9" s="73">
        <f t="shared" si="1"/>
        <v>0.90090090090090091</v>
      </c>
      <c r="T9" s="73">
        <v>0</v>
      </c>
      <c r="U9" s="73">
        <v>57.5</v>
      </c>
      <c r="V9" s="73">
        <v>17.5</v>
      </c>
      <c r="W9" s="73">
        <v>12.5</v>
      </c>
      <c r="X9" s="73">
        <v>12.5</v>
      </c>
      <c r="Y9" s="73">
        <f t="shared" si="2"/>
        <v>0</v>
      </c>
      <c r="Z9" s="90">
        <f t="shared" si="3"/>
        <v>57.5</v>
      </c>
      <c r="AA9" s="73">
        <f t="shared" si="4"/>
        <v>75</v>
      </c>
      <c r="AB9" s="73">
        <f t="shared" si="5"/>
        <v>87.5</v>
      </c>
      <c r="AC9" s="73">
        <f t="shared" si="6"/>
        <v>100</v>
      </c>
      <c r="AD9" s="73">
        <v>2</v>
      </c>
      <c r="AE9" s="73">
        <v>7.4999999999999997E-2</v>
      </c>
      <c r="AF9" s="73">
        <v>0.29750000000000004</v>
      </c>
      <c r="AG9" s="73">
        <v>-1.1025</v>
      </c>
      <c r="AH9" s="73">
        <v>2.2499999999999999E-2</v>
      </c>
    </row>
    <row r="10" spans="1:34" s="73" customFormat="1" x14ac:dyDescent="0.25">
      <c r="A10" s="83">
        <v>8164800</v>
      </c>
      <c r="B10" s="73">
        <v>1135.5</v>
      </c>
      <c r="C10" s="73">
        <v>8.5961734167172512</v>
      </c>
      <c r="D10" s="73">
        <v>70.659773907155071</v>
      </c>
      <c r="E10" s="73">
        <v>24.625</v>
      </c>
      <c r="F10" s="73">
        <v>7.3125000000000009</v>
      </c>
      <c r="G10" s="73">
        <v>6.5000000000000002E-2</v>
      </c>
      <c r="H10" s="73">
        <v>2.25</v>
      </c>
      <c r="I10" s="73">
        <v>0.33249999999999996</v>
      </c>
      <c r="J10" s="73">
        <v>0.05</v>
      </c>
      <c r="K10" s="73">
        <v>0.82499999999999996</v>
      </c>
      <c r="L10" s="73">
        <f t="shared" si="0"/>
        <v>0.4375</v>
      </c>
      <c r="M10" s="73">
        <v>0.45</v>
      </c>
      <c r="N10" s="73">
        <v>3.7250000000000001</v>
      </c>
      <c r="O10" s="73">
        <v>13.37957596831836</v>
      </c>
      <c r="P10" s="73">
        <v>25</v>
      </c>
      <c r="Q10" s="73">
        <v>31.081081081081081</v>
      </c>
      <c r="R10" s="73">
        <v>31.756756756756758</v>
      </c>
      <c r="S10" s="73">
        <f t="shared" si="1"/>
        <v>29.27927927927928</v>
      </c>
      <c r="T10" s="73">
        <v>52.5</v>
      </c>
      <c r="U10" s="73">
        <v>20</v>
      </c>
      <c r="V10" s="73">
        <v>5</v>
      </c>
      <c r="W10" s="73">
        <v>22.5</v>
      </c>
      <c r="X10" s="73">
        <v>0</v>
      </c>
      <c r="Y10" s="90">
        <f t="shared" si="2"/>
        <v>52.5</v>
      </c>
      <c r="Z10" s="73">
        <f t="shared" si="3"/>
        <v>72.5</v>
      </c>
      <c r="AA10" s="73">
        <f t="shared" si="4"/>
        <v>77.5</v>
      </c>
      <c r="AB10" s="73">
        <f t="shared" si="5"/>
        <v>100</v>
      </c>
      <c r="AC10" s="73">
        <f t="shared" si="6"/>
        <v>100</v>
      </c>
      <c r="AD10" s="73">
        <v>25</v>
      </c>
      <c r="AE10" s="73">
        <v>8.7499999999999994E-2</v>
      </c>
      <c r="AF10" s="73">
        <v>0.29749999999999999</v>
      </c>
      <c r="AG10" s="73">
        <v>-0.52500000000000002</v>
      </c>
      <c r="AH10" s="73">
        <v>0.44</v>
      </c>
    </row>
    <row r="11" spans="1:34" s="73" customFormat="1" x14ac:dyDescent="0.25">
      <c r="A11" s="83">
        <v>8211900</v>
      </c>
      <c r="B11" s="73">
        <v>979</v>
      </c>
      <c r="C11" s="73">
        <v>5.8286533757066366</v>
      </c>
      <c r="D11" s="73">
        <v>67.172499489187388</v>
      </c>
      <c r="E11" s="73">
        <v>23.274999999999999</v>
      </c>
      <c r="F11" s="73">
        <v>6.4275000000000002</v>
      </c>
      <c r="G11" s="73">
        <v>5.7500000000000002E-2</v>
      </c>
      <c r="H11" s="73">
        <v>0.86999999999999988</v>
      </c>
      <c r="I11" s="73">
        <v>0.1925</v>
      </c>
      <c r="J11" s="73">
        <v>0.16250000000000001</v>
      </c>
      <c r="K11" s="73">
        <v>1.02</v>
      </c>
      <c r="L11" s="73">
        <f t="shared" si="0"/>
        <v>0.59125000000000005</v>
      </c>
      <c r="M11" s="73">
        <v>0.65</v>
      </c>
      <c r="N11" s="73">
        <v>2.7925</v>
      </c>
      <c r="O11" s="73">
        <v>15.761859485543697</v>
      </c>
      <c r="P11" s="85">
        <v>92.567567567567565</v>
      </c>
      <c r="Q11" s="85">
        <v>90.540540540540533</v>
      </c>
      <c r="R11" s="85">
        <v>86.486486486486484</v>
      </c>
      <c r="S11" s="73">
        <f t="shared" si="1"/>
        <v>89.864864864864856</v>
      </c>
      <c r="T11" s="73">
        <v>40</v>
      </c>
      <c r="U11" s="73">
        <v>26.25</v>
      </c>
      <c r="V11" s="73">
        <v>20</v>
      </c>
      <c r="W11" s="73">
        <v>13.75</v>
      </c>
      <c r="X11" s="73">
        <v>0</v>
      </c>
      <c r="Y11" s="73">
        <f t="shared" si="2"/>
        <v>40</v>
      </c>
      <c r="Z11" s="90">
        <f t="shared" si="3"/>
        <v>66.25</v>
      </c>
      <c r="AA11" s="73">
        <f>SUM(T11:V11)</f>
        <v>86.25</v>
      </c>
      <c r="AB11" s="73">
        <f t="shared" si="5"/>
        <v>100</v>
      </c>
      <c r="AC11" s="73">
        <f t="shared" si="6"/>
        <v>100</v>
      </c>
      <c r="AD11" s="73">
        <v>2</v>
      </c>
      <c r="AE11" s="73">
        <v>0.29750000000000004</v>
      </c>
      <c r="AF11" s="73">
        <v>4.2749999999999995</v>
      </c>
      <c r="AG11" s="73">
        <v>1.7999999999999998</v>
      </c>
      <c r="AH11" s="81" t="s">
        <v>117</v>
      </c>
    </row>
    <row r="12" spans="1:34" s="73" customFormat="1" x14ac:dyDescent="0.25">
      <c r="A12" s="83">
        <v>8212300</v>
      </c>
      <c r="B12" s="73">
        <v>8923</v>
      </c>
      <c r="C12" s="73">
        <v>9.9713829130273393</v>
      </c>
      <c r="D12" s="73">
        <v>66.131691398433702</v>
      </c>
      <c r="E12" s="73">
        <v>22.524999999999999</v>
      </c>
      <c r="F12" s="73">
        <v>7.9875000000000007</v>
      </c>
      <c r="G12" s="73">
        <v>0</v>
      </c>
      <c r="H12" s="73">
        <v>1.1750000000000003</v>
      </c>
      <c r="I12" s="73">
        <v>0.20250000000000001</v>
      </c>
      <c r="J12" s="73">
        <v>0.1</v>
      </c>
      <c r="K12" s="73">
        <v>1.4</v>
      </c>
      <c r="L12" s="73">
        <f t="shared" si="0"/>
        <v>0.75</v>
      </c>
      <c r="M12" s="73">
        <v>0.42</v>
      </c>
      <c r="N12" s="73">
        <v>4.0374999999999996</v>
      </c>
      <c r="O12" s="73">
        <v>17.988095238095241</v>
      </c>
      <c r="P12" s="73">
        <v>72.072072072072061</v>
      </c>
      <c r="Q12" s="73">
        <v>64.864864864864856</v>
      </c>
      <c r="R12" s="73">
        <v>69.369369369369366</v>
      </c>
      <c r="S12" s="73">
        <f t="shared" si="1"/>
        <v>68.768768768768766</v>
      </c>
      <c r="T12" s="73">
        <v>14.516129032258066</v>
      </c>
      <c r="U12" s="73">
        <v>41.12903225806452</v>
      </c>
      <c r="V12" s="73">
        <v>44.354838709677416</v>
      </c>
      <c r="W12" s="73">
        <v>0</v>
      </c>
      <c r="X12" s="73">
        <v>0</v>
      </c>
      <c r="Y12" s="73">
        <f t="shared" si="2"/>
        <v>14.516129032258066</v>
      </c>
      <c r="Z12" s="90">
        <f t="shared" si="3"/>
        <v>55.645161290322584</v>
      </c>
      <c r="AA12" s="73">
        <f t="shared" si="4"/>
        <v>100</v>
      </c>
      <c r="AB12" s="73">
        <f t="shared" si="5"/>
        <v>100</v>
      </c>
      <c r="AC12" s="73">
        <f t="shared" si="6"/>
        <v>100</v>
      </c>
      <c r="AD12" s="73">
        <v>2</v>
      </c>
      <c r="AE12" s="73">
        <v>0.1525</v>
      </c>
      <c r="AF12" s="73">
        <v>0.125</v>
      </c>
      <c r="AG12" s="73">
        <v>-0.75</v>
      </c>
      <c r="AH12" s="73">
        <v>6.9999999999999993E-2</v>
      </c>
    </row>
    <row r="13" spans="1:34" s="73" customFormat="1" x14ac:dyDescent="0.25">
      <c r="A13" s="83">
        <v>8189200</v>
      </c>
      <c r="B13" s="73">
        <v>221.22499999999999</v>
      </c>
      <c r="C13" s="73">
        <v>7.3786965260003416</v>
      </c>
      <c r="D13" s="73">
        <v>90.922409964379312</v>
      </c>
      <c r="E13" s="73">
        <v>16.574999999999999</v>
      </c>
      <c r="F13" s="73">
        <v>6.5825000000000005</v>
      </c>
      <c r="G13" s="73">
        <v>3.0000000000000002E-2</v>
      </c>
      <c r="H13" s="73">
        <v>0.33250000000000002</v>
      </c>
      <c r="I13" s="73">
        <v>0.46124999999999999</v>
      </c>
      <c r="J13" s="73">
        <v>4.2499999999999996E-2</v>
      </c>
      <c r="K13" s="73">
        <v>0.8</v>
      </c>
      <c r="L13" s="73">
        <f t="shared" si="0"/>
        <v>0.42125000000000001</v>
      </c>
      <c r="M13" s="73">
        <v>0.77</v>
      </c>
      <c r="N13" s="73">
        <v>4.4249999999999998</v>
      </c>
      <c r="O13" s="73">
        <v>10.729587416752397</v>
      </c>
      <c r="P13" s="73">
        <v>70.270270270270274</v>
      </c>
      <c r="Q13" s="73">
        <v>61.261261261261268</v>
      </c>
      <c r="R13" s="73">
        <v>74.77477477477477</v>
      </c>
      <c r="S13" s="73">
        <f t="shared" si="1"/>
        <v>68.768768768768766</v>
      </c>
      <c r="T13" s="73">
        <v>61.25</v>
      </c>
      <c r="U13" s="73">
        <v>0</v>
      </c>
      <c r="V13" s="73">
        <v>13.75</v>
      </c>
      <c r="W13" s="73">
        <v>25</v>
      </c>
      <c r="X13" s="73">
        <v>0</v>
      </c>
      <c r="Y13" s="90">
        <f t="shared" si="2"/>
        <v>61.25</v>
      </c>
      <c r="Z13" s="73">
        <f t="shared" si="3"/>
        <v>61.25</v>
      </c>
      <c r="AA13" s="73">
        <f t="shared" si="4"/>
        <v>75</v>
      </c>
      <c r="AB13" s="73">
        <f t="shared" si="5"/>
        <v>100</v>
      </c>
      <c r="AC13" s="73">
        <f t="shared" si="6"/>
        <v>100</v>
      </c>
      <c r="AD13" s="73">
        <v>25</v>
      </c>
      <c r="AE13" s="73">
        <v>0.1825</v>
      </c>
      <c r="AF13" s="73">
        <v>0.67333333333333334</v>
      </c>
      <c r="AG13" s="73">
        <v>5.4249999999999998</v>
      </c>
      <c r="AH13" s="81" t="s">
        <v>117</v>
      </c>
    </row>
    <row r="14" spans="1:34" s="73" customFormat="1" x14ac:dyDescent="0.25">
      <c r="A14" s="83">
        <v>8068450</v>
      </c>
      <c r="B14" s="73">
        <v>287</v>
      </c>
      <c r="C14" s="73">
        <v>8.0253390166243115</v>
      </c>
      <c r="D14" s="73">
        <v>67.639753334758907</v>
      </c>
      <c r="E14" s="73">
        <v>17.724999999999998</v>
      </c>
      <c r="F14" s="73">
        <v>6.59</v>
      </c>
      <c r="G14" s="73">
        <v>0.11250000000000002</v>
      </c>
      <c r="H14" s="73">
        <v>1</v>
      </c>
      <c r="I14" s="73">
        <v>0.71250000000000002</v>
      </c>
      <c r="J14" s="73">
        <v>5.5E-2</v>
      </c>
      <c r="K14" s="73">
        <v>1.0125</v>
      </c>
      <c r="L14" s="73">
        <f t="shared" si="0"/>
        <v>0.53374999999999995</v>
      </c>
      <c r="M14" s="73">
        <v>0.94</v>
      </c>
      <c r="N14" s="73">
        <v>5.9250000000000007</v>
      </c>
      <c r="O14" s="73">
        <v>8.6298528522543165</v>
      </c>
      <c r="P14" s="73">
        <v>0</v>
      </c>
      <c r="Q14" s="73">
        <v>0</v>
      </c>
      <c r="R14" s="73">
        <v>0</v>
      </c>
      <c r="S14" s="73">
        <f t="shared" si="1"/>
        <v>0</v>
      </c>
      <c r="T14" s="81">
        <v>15</v>
      </c>
      <c r="U14" s="81">
        <v>80</v>
      </c>
      <c r="V14" s="81">
        <v>5</v>
      </c>
      <c r="W14" s="81">
        <v>0</v>
      </c>
      <c r="X14" s="81">
        <v>0</v>
      </c>
      <c r="Y14" s="73">
        <f t="shared" si="2"/>
        <v>15</v>
      </c>
      <c r="Z14" s="90">
        <f t="shared" si="3"/>
        <v>95</v>
      </c>
      <c r="AA14" s="73">
        <f t="shared" si="4"/>
        <v>100</v>
      </c>
      <c r="AB14" s="73">
        <f t="shared" si="5"/>
        <v>100</v>
      </c>
      <c r="AC14" s="73">
        <f t="shared" si="6"/>
        <v>100</v>
      </c>
      <c r="AD14" s="73">
        <v>2</v>
      </c>
      <c r="AE14" s="73">
        <v>0.16</v>
      </c>
      <c r="AF14" s="73">
        <v>2.2125000000000004</v>
      </c>
      <c r="AG14" s="73">
        <v>1.425</v>
      </c>
      <c r="AH14" s="73">
        <v>0.98249999999999993</v>
      </c>
    </row>
    <row r="15" spans="1:34" x14ac:dyDescent="0.25">
      <c r="U15" s="78"/>
      <c r="V15" s="78"/>
      <c r="W15" s="78"/>
      <c r="X15" s="78"/>
    </row>
    <row r="16" spans="1:34" x14ac:dyDescent="0.25">
      <c r="U16" s="78"/>
      <c r="V16" s="78"/>
      <c r="W16" s="78"/>
      <c r="X16" s="78"/>
    </row>
    <row r="19" spans="16:19" x14ac:dyDescent="0.25">
      <c r="P19" s="84"/>
      <c r="Q19" s="84"/>
      <c r="R19" s="84"/>
      <c r="S19" s="88"/>
    </row>
    <row r="20" spans="16:19" x14ac:dyDescent="0.25">
      <c r="Q20" s="78"/>
      <c r="R20" s="78"/>
    </row>
    <row r="21" spans="16:19" x14ac:dyDescent="0.25">
      <c r="Q21" s="78"/>
      <c r="R21" s="78"/>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1BF83-078D-43E9-9296-B691B548744F}">
  <dimension ref="A1:X14"/>
  <sheetViews>
    <sheetView tabSelected="1" workbookViewId="0">
      <selection activeCell="R18" sqref="R18"/>
    </sheetView>
  </sheetViews>
  <sheetFormatPr defaultRowHeight="15" x14ac:dyDescent="0.25"/>
  <cols>
    <col min="10" max="10" width="15" bestFit="1" customWidth="1"/>
    <col min="11" max="11" width="15.42578125" bestFit="1" customWidth="1"/>
    <col min="12" max="12" width="9" bestFit="1" customWidth="1"/>
    <col min="13" max="13" width="10.5703125" bestFit="1" customWidth="1"/>
    <col min="14" max="14" width="13.28515625" bestFit="1" customWidth="1"/>
  </cols>
  <sheetData>
    <row r="1" spans="1:24" x14ac:dyDescent="0.25">
      <c r="A1" t="s">
        <v>52</v>
      </c>
      <c r="B1" t="s">
        <v>57</v>
      </c>
      <c r="C1" t="s">
        <v>170</v>
      </c>
      <c r="D1" t="s">
        <v>59</v>
      </c>
      <c r="E1" t="s">
        <v>60</v>
      </c>
      <c r="F1" t="s">
        <v>0</v>
      </c>
      <c r="G1" t="s">
        <v>62</v>
      </c>
      <c r="H1" t="s">
        <v>63</v>
      </c>
      <c r="I1" t="s">
        <v>61</v>
      </c>
      <c r="J1" t="s">
        <v>64</v>
      </c>
      <c r="K1" t="s">
        <v>65</v>
      </c>
      <c r="L1" t="s">
        <v>201</v>
      </c>
      <c r="M1" t="s">
        <v>184</v>
      </c>
      <c r="N1" t="s">
        <v>66</v>
      </c>
      <c r="O1" t="s">
        <v>193</v>
      </c>
      <c r="P1" t="s">
        <v>67</v>
      </c>
      <c r="Q1" t="s">
        <v>68</v>
      </c>
      <c r="R1" t="s">
        <v>69</v>
      </c>
      <c r="S1" t="s">
        <v>200</v>
      </c>
      <c r="T1" t="s">
        <v>204</v>
      </c>
      <c r="U1" t="s">
        <v>185</v>
      </c>
      <c r="V1" t="s">
        <v>186</v>
      </c>
      <c r="W1" t="s">
        <v>187</v>
      </c>
      <c r="X1" t="s">
        <v>188</v>
      </c>
    </row>
    <row r="2" spans="1:24" x14ac:dyDescent="0.25">
      <c r="A2" t="s">
        <v>198</v>
      </c>
      <c r="B2">
        <v>929.5</v>
      </c>
      <c r="C2">
        <v>7.6486364113734986</v>
      </c>
      <c r="D2">
        <v>66.350766905558984</v>
      </c>
      <c r="E2">
        <v>19.05</v>
      </c>
      <c r="F2">
        <v>7.0775000000000006</v>
      </c>
      <c r="G2">
        <v>7.5000000000000011E-2</v>
      </c>
      <c r="H2">
        <v>0.92500000000000004</v>
      </c>
      <c r="I2">
        <v>0.26624999999999999</v>
      </c>
      <c r="J2">
        <v>0.25750000000000001</v>
      </c>
      <c r="K2">
        <v>0.82250000000000012</v>
      </c>
      <c r="L2">
        <v>0.54</v>
      </c>
      <c r="M2">
        <v>0.41</v>
      </c>
      <c r="N2">
        <v>3.4750000000000001</v>
      </c>
      <c r="O2">
        <v>11.780557891785817</v>
      </c>
      <c r="P2">
        <v>70.270270270270274</v>
      </c>
      <c r="Q2">
        <v>63.513513513513516</v>
      </c>
      <c r="R2">
        <v>41.891891891891888</v>
      </c>
      <c r="S2">
        <v>58.558558558558559</v>
      </c>
      <c r="T2">
        <v>32</v>
      </c>
      <c r="U2">
        <v>0.10500000000000001</v>
      </c>
      <c r="V2">
        <v>4.1275000000000004</v>
      </c>
      <c r="W2">
        <v>0.82499999999999996</v>
      </c>
      <c r="X2">
        <v>0.63750000000000007</v>
      </c>
    </row>
    <row r="3" spans="1:24" x14ac:dyDescent="0.25">
      <c r="A3" t="s">
        <v>199</v>
      </c>
      <c r="B3">
        <v>227.125</v>
      </c>
      <c r="C3">
        <v>8.1725081353030511</v>
      </c>
      <c r="D3">
        <v>67.455292734343885</v>
      </c>
      <c r="E3">
        <v>17</v>
      </c>
      <c r="F3">
        <v>6.7625000000000002</v>
      </c>
      <c r="G3">
        <v>5.8125000000000003E-2</v>
      </c>
      <c r="H3">
        <v>1.75</v>
      </c>
      <c r="I3">
        <v>0.32</v>
      </c>
      <c r="J3">
        <v>3.6249999999999998E-2</v>
      </c>
      <c r="K3">
        <v>1.75</v>
      </c>
      <c r="L3">
        <v>0.89312499999999995</v>
      </c>
      <c r="M3">
        <v>0.45</v>
      </c>
      <c r="N3">
        <v>3.3625000000000003</v>
      </c>
      <c r="O3">
        <v>12.010732323232324</v>
      </c>
      <c r="P3">
        <v>35.810810810810814</v>
      </c>
      <c r="Q3">
        <v>43.918918918918919</v>
      </c>
      <c r="R3">
        <v>52.702702702702709</v>
      </c>
      <c r="S3">
        <v>44.14414414414415</v>
      </c>
      <c r="T3">
        <v>2</v>
      </c>
      <c r="U3">
        <v>0.13250000000000001</v>
      </c>
      <c r="V3">
        <v>0.16750000000000001</v>
      </c>
      <c r="W3">
        <v>0.4250000000000001</v>
      </c>
      <c r="X3">
        <v>0.02</v>
      </c>
    </row>
    <row r="4" spans="1:24" x14ac:dyDescent="0.25">
      <c r="A4">
        <v>8115000</v>
      </c>
      <c r="B4">
        <v>219.24999999999997</v>
      </c>
      <c r="C4">
        <v>7.8813736439822666</v>
      </c>
      <c r="D4">
        <v>99.083669921019464</v>
      </c>
      <c r="E4">
        <v>15.875</v>
      </c>
      <c r="F4">
        <v>6.9625000000000004</v>
      </c>
      <c r="G4">
        <v>0.10250000000000001</v>
      </c>
      <c r="H4">
        <v>0.68750000000000011</v>
      </c>
      <c r="I4">
        <v>0.52500000000000002</v>
      </c>
      <c r="J4">
        <v>0.11250000000000002</v>
      </c>
      <c r="K4">
        <v>0.61</v>
      </c>
      <c r="L4">
        <v>0.36125000000000002</v>
      </c>
      <c r="M4">
        <v>0.79</v>
      </c>
      <c r="N4">
        <v>8.875</v>
      </c>
      <c r="O4">
        <v>23.149870997708796</v>
      </c>
      <c r="P4">
        <v>0</v>
      </c>
      <c r="Q4">
        <v>0</v>
      </c>
      <c r="R4">
        <v>0</v>
      </c>
      <c r="S4">
        <v>0</v>
      </c>
      <c r="T4">
        <v>2</v>
      </c>
      <c r="U4">
        <v>0.11750000000000001</v>
      </c>
      <c r="V4">
        <v>1.6675</v>
      </c>
      <c r="W4">
        <v>2.9000000000000004</v>
      </c>
      <c r="X4" t="s">
        <v>117</v>
      </c>
    </row>
    <row r="5" spans="1:24" x14ac:dyDescent="0.25">
      <c r="A5">
        <v>8164600</v>
      </c>
      <c r="B5">
        <v>517.75</v>
      </c>
      <c r="C5">
        <v>5.5866045575162406</v>
      </c>
      <c r="D5">
        <v>66.908673163097106</v>
      </c>
      <c r="E5">
        <v>22.575000000000003</v>
      </c>
      <c r="F5">
        <v>7.1349999999999998</v>
      </c>
      <c r="G5">
        <v>0.16999999999999998</v>
      </c>
      <c r="H5">
        <v>0.61250000000000004</v>
      </c>
      <c r="I5">
        <v>0.375</v>
      </c>
      <c r="J5">
        <v>2.75E-2</v>
      </c>
      <c r="K5">
        <v>0.65</v>
      </c>
      <c r="L5">
        <v>0.33875</v>
      </c>
      <c r="M5">
        <v>0.44</v>
      </c>
      <c r="N5">
        <v>6.8000000000000007</v>
      </c>
      <c r="O5">
        <v>18.160670731707317</v>
      </c>
      <c r="P5">
        <v>78.378378378378386</v>
      </c>
      <c r="Q5">
        <v>70.270270270270274</v>
      </c>
      <c r="R5">
        <v>72.297297297297305</v>
      </c>
      <c r="S5">
        <v>73.648648648648646</v>
      </c>
      <c r="T5">
        <v>2</v>
      </c>
      <c r="U5">
        <v>9.7500000000000003E-2</v>
      </c>
      <c r="V5">
        <v>0.40749999999999997</v>
      </c>
      <c r="W5">
        <v>0.3249999999999999</v>
      </c>
      <c r="X5">
        <v>4.7500000000000001E-2</v>
      </c>
    </row>
    <row r="6" spans="1:24" x14ac:dyDescent="0.25">
      <c r="A6">
        <v>8189300</v>
      </c>
      <c r="B6">
        <v>852.25</v>
      </c>
      <c r="C6">
        <v>4.205500207081271</v>
      </c>
      <c r="D6">
        <v>68.797967003627093</v>
      </c>
      <c r="E6">
        <v>19.024999999999999</v>
      </c>
      <c r="F6">
        <v>6.8950000000000005</v>
      </c>
      <c r="G6">
        <v>5.3749999999999999E-2</v>
      </c>
      <c r="H6">
        <v>0.8125</v>
      </c>
      <c r="I6">
        <v>0.34875</v>
      </c>
      <c r="J6">
        <v>0.53249999999999997</v>
      </c>
      <c r="K6">
        <v>0.85000000000000009</v>
      </c>
      <c r="L6">
        <v>0.69125000000000003</v>
      </c>
      <c r="M6">
        <v>2</v>
      </c>
      <c r="N6">
        <v>5.7250000000000005</v>
      </c>
      <c r="O6">
        <v>18.40514705882353</v>
      </c>
      <c r="P6">
        <v>19.594594594594597</v>
      </c>
      <c r="Q6">
        <v>5.4054054054054053</v>
      </c>
      <c r="R6">
        <v>18.243243243243242</v>
      </c>
      <c r="S6">
        <v>14.414414414414415</v>
      </c>
      <c r="T6">
        <v>2</v>
      </c>
      <c r="U6">
        <v>0.1125</v>
      </c>
      <c r="V6">
        <v>0.40500000000000003</v>
      </c>
      <c r="W6">
        <v>-0.75000000000000011</v>
      </c>
      <c r="X6">
        <v>7.4999999999999997E-3</v>
      </c>
    </row>
    <row r="7" spans="1:24" x14ac:dyDescent="0.25">
      <c r="A7">
        <v>8189500</v>
      </c>
      <c r="B7">
        <v>1291</v>
      </c>
      <c r="C7">
        <v>5.2766073356740097</v>
      </c>
      <c r="D7">
        <v>68.613258814187759</v>
      </c>
      <c r="E7">
        <v>23.6</v>
      </c>
      <c r="F7">
        <v>7.2149999999999999</v>
      </c>
      <c r="G7">
        <v>5.7500000000000002E-2</v>
      </c>
      <c r="H7">
        <v>0.58750000000000002</v>
      </c>
      <c r="I7">
        <v>0.63</v>
      </c>
      <c r="J7">
        <v>0.12</v>
      </c>
      <c r="K7">
        <v>0.79999999999999993</v>
      </c>
      <c r="L7">
        <v>0.45999999999999996</v>
      </c>
      <c r="M7">
        <v>0.78</v>
      </c>
      <c r="N7">
        <v>7.7166666666666659</v>
      </c>
      <c r="O7">
        <v>14.7008547008547</v>
      </c>
      <c r="P7">
        <v>81.981981981981988</v>
      </c>
      <c r="Q7">
        <v>58.558558558558559</v>
      </c>
      <c r="R7">
        <v>64.86486486486487</v>
      </c>
      <c r="S7">
        <v>68.468468468468473</v>
      </c>
      <c r="T7">
        <v>2</v>
      </c>
      <c r="U7">
        <v>0.17</v>
      </c>
      <c r="V7">
        <v>0.315</v>
      </c>
      <c r="W7">
        <v>-0.4</v>
      </c>
      <c r="X7">
        <v>0.04</v>
      </c>
    </row>
    <row r="8" spans="1:24" x14ac:dyDescent="0.25">
      <c r="A8">
        <v>8211520</v>
      </c>
      <c r="B8">
        <v>6986.5</v>
      </c>
      <c r="C8">
        <v>6.2934406181652118</v>
      </c>
      <c r="D8">
        <v>85.244744237323857</v>
      </c>
      <c r="E8">
        <v>26.125</v>
      </c>
      <c r="F8">
        <v>7.1675000000000004</v>
      </c>
      <c r="G8">
        <v>5.2500000000000005E-2</v>
      </c>
      <c r="H8">
        <v>0.78</v>
      </c>
      <c r="I8">
        <v>0.32750000000000001</v>
      </c>
      <c r="J8">
        <v>7.6249999999999998E-2</v>
      </c>
      <c r="K8">
        <v>1.5</v>
      </c>
      <c r="L8">
        <v>0.78812499999999996</v>
      </c>
      <c r="M8">
        <v>0.89</v>
      </c>
      <c r="N8">
        <v>2.9375</v>
      </c>
      <c r="O8">
        <v>16.098525280898876</v>
      </c>
      <c r="P8">
        <v>50.450450450450454</v>
      </c>
      <c r="Q8">
        <v>43.243243243243249</v>
      </c>
      <c r="R8">
        <v>49.549549549549546</v>
      </c>
      <c r="S8">
        <v>47.747747747747752</v>
      </c>
      <c r="T8">
        <v>25</v>
      </c>
      <c r="U8">
        <v>0.19249999999999998</v>
      </c>
      <c r="V8">
        <v>3.1775000000000002</v>
      </c>
      <c r="W8">
        <v>7.9249999999999998</v>
      </c>
      <c r="X8">
        <v>0.61250000000000004</v>
      </c>
    </row>
    <row r="9" spans="1:24" x14ac:dyDescent="0.25">
      <c r="A9">
        <v>8177300</v>
      </c>
      <c r="B9">
        <v>736.75</v>
      </c>
      <c r="C9">
        <v>7.2034907254847207</v>
      </c>
      <c r="D9">
        <v>66.198505752626915</v>
      </c>
      <c r="E9">
        <v>18.875</v>
      </c>
      <c r="F9">
        <v>7.1825000000000001</v>
      </c>
      <c r="G9">
        <v>5.0000000000000001E-3</v>
      </c>
      <c r="H9">
        <v>0.17</v>
      </c>
      <c r="I9">
        <v>0.28625</v>
      </c>
      <c r="J9">
        <v>2.4999999999999998E-2</v>
      </c>
      <c r="K9">
        <v>0.55000000000000004</v>
      </c>
      <c r="L9">
        <v>0.28750000000000003</v>
      </c>
      <c r="M9">
        <v>0.46500000000000002</v>
      </c>
      <c r="N9">
        <v>3.7549999999999999</v>
      </c>
      <c r="O9">
        <v>15.151669496321448</v>
      </c>
      <c r="P9">
        <v>0.67567567567567566</v>
      </c>
      <c r="Q9">
        <v>0.67567567567567566</v>
      </c>
      <c r="R9">
        <v>1.3513513513513513</v>
      </c>
      <c r="S9">
        <v>0.90090090090090091</v>
      </c>
      <c r="T9">
        <v>2</v>
      </c>
      <c r="U9">
        <v>7.4999999999999997E-2</v>
      </c>
      <c r="V9">
        <v>0.29750000000000004</v>
      </c>
      <c r="W9">
        <v>-1.1025</v>
      </c>
      <c r="X9">
        <v>2.2499999999999999E-2</v>
      </c>
    </row>
    <row r="10" spans="1:24" x14ac:dyDescent="0.25">
      <c r="A10">
        <v>8164800</v>
      </c>
      <c r="B10">
        <v>1135.5</v>
      </c>
      <c r="C10">
        <v>8.5961734167172512</v>
      </c>
      <c r="D10">
        <v>70.659773907155071</v>
      </c>
      <c r="E10">
        <v>24.625</v>
      </c>
      <c r="F10">
        <v>7.3125000000000009</v>
      </c>
      <c r="G10">
        <v>6.5000000000000002E-2</v>
      </c>
      <c r="H10">
        <v>2.25</v>
      </c>
      <c r="I10">
        <v>0.33249999999999996</v>
      </c>
      <c r="J10">
        <v>0.05</v>
      </c>
      <c r="K10">
        <v>0.82499999999999996</v>
      </c>
      <c r="L10">
        <v>0.4375</v>
      </c>
      <c r="M10">
        <v>0.45</v>
      </c>
      <c r="N10">
        <v>3.7250000000000001</v>
      </c>
      <c r="O10">
        <v>13.37957596831836</v>
      </c>
      <c r="P10">
        <v>25</v>
      </c>
      <c r="Q10">
        <v>31.081081081081081</v>
      </c>
      <c r="R10">
        <v>31.756756756756758</v>
      </c>
      <c r="S10">
        <v>29.27927927927928</v>
      </c>
      <c r="T10">
        <v>25</v>
      </c>
      <c r="U10">
        <v>8.7499999999999994E-2</v>
      </c>
      <c r="V10">
        <v>0.29749999999999999</v>
      </c>
      <c r="W10">
        <v>-0.52500000000000002</v>
      </c>
      <c r="X10">
        <v>0.44</v>
      </c>
    </row>
    <row r="11" spans="1:24" x14ac:dyDescent="0.25">
      <c r="A11">
        <v>8211900</v>
      </c>
      <c r="B11">
        <v>979</v>
      </c>
      <c r="C11">
        <v>5.8286533757066366</v>
      </c>
      <c r="D11">
        <v>67.172499489187388</v>
      </c>
      <c r="E11">
        <v>23.274999999999999</v>
      </c>
      <c r="F11">
        <v>6.4275000000000002</v>
      </c>
      <c r="G11">
        <v>5.7500000000000002E-2</v>
      </c>
      <c r="H11">
        <v>0.86999999999999988</v>
      </c>
      <c r="I11">
        <v>0.1925</v>
      </c>
      <c r="J11">
        <v>0.16250000000000001</v>
      </c>
      <c r="K11">
        <v>1.02</v>
      </c>
      <c r="L11">
        <v>0.59125000000000005</v>
      </c>
      <c r="M11">
        <v>0.65</v>
      </c>
      <c r="N11">
        <v>2.7925</v>
      </c>
      <c r="O11">
        <v>15.761859485543697</v>
      </c>
      <c r="P11">
        <v>92.567567567567565</v>
      </c>
      <c r="Q11">
        <v>90.540540540540533</v>
      </c>
      <c r="R11">
        <v>86.486486486486484</v>
      </c>
      <c r="S11">
        <v>89.864864864864856</v>
      </c>
      <c r="T11">
        <v>2</v>
      </c>
      <c r="U11">
        <v>0.29750000000000004</v>
      </c>
      <c r="V11">
        <v>4.2749999999999995</v>
      </c>
      <c r="W11">
        <v>1.7999999999999998</v>
      </c>
      <c r="X11" t="s">
        <v>117</v>
      </c>
    </row>
    <row r="12" spans="1:24" x14ac:dyDescent="0.25">
      <c r="A12">
        <v>8212300</v>
      </c>
      <c r="B12">
        <v>8923</v>
      </c>
      <c r="C12">
        <v>9.9713829130273393</v>
      </c>
      <c r="D12">
        <v>66.131691398433702</v>
      </c>
      <c r="E12">
        <v>22.524999999999999</v>
      </c>
      <c r="F12">
        <v>7.9875000000000007</v>
      </c>
      <c r="G12">
        <v>0</v>
      </c>
      <c r="H12">
        <v>1.1750000000000003</v>
      </c>
      <c r="I12">
        <v>0.20250000000000001</v>
      </c>
      <c r="J12">
        <v>0.1</v>
      </c>
      <c r="K12">
        <v>1.4</v>
      </c>
      <c r="L12">
        <v>0.75</v>
      </c>
      <c r="M12">
        <v>0.42</v>
      </c>
      <c r="N12">
        <v>4.0374999999999996</v>
      </c>
      <c r="O12">
        <v>17.988095238095241</v>
      </c>
      <c r="P12">
        <v>72.072072072072061</v>
      </c>
      <c r="Q12">
        <v>64.864864864864856</v>
      </c>
      <c r="R12">
        <v>69.369369369369366</v>
      </c>
      <c r="S12">
        <v>68.768768768768766</v>
      </c>
      <c r="T12">
        <v>2</v>
      </c>
      <c r="U12">
        <v>0.1525</v>
      </c>
      <c r="V12">
        <v>0.125</v>
      </c>
      <c r="W12">
        <v>-0.75</v>
      </c>
      <c r="X12">
        <v>6.9999999999999993E-2</v>
      </c>
    </row>
    <row r="13" spans="1:24" x14ac:dyDescent="0.25">
      <c r="A13">
        <v>8189200</v>
      </c>
      <c r="B13">
        <v>221.22499999999999</v>
      </c>
      <c r="C13">
        <v>7.3786965260003416</v>
      </c>
      <c r="D13">
        <v>90.922409964379312</v>
      </c>
      <c r="E13">
        <v>16.574999999999999</v>
      </c>
      <c r="F13">
        <v>6.5825000000000005</v>
      </c>
      <c r="G13">
        <v>3.0000000000000002E-2</v>
      </c>
      <c r="H13">
        <v>0.33250000000000002</v>
      </c>
      <c r="I13">
        <v>0.46124999999999999</v>
      </c>
      <c r="J13">
        <v>4.2499999999999996E-2</v>
      </c>
      <c r="K13">
        <v>0.8</v>
      </c>
      <c r="L13">
        <v>0.42125000000000001</v>
      </c>
      <c r="M13">
        <v>0.77</v>
      </c>
      <c r="N13">
        <v>4.4249999999999998</v>
      </c>
      <c r="O13">
        <v>10.729587416752397</v>
      </c>
      <c r="P13">
        <v>70.270270270270274</v>
      </c>
      <c r="Q13">
        <v>61.261261261261268</v>
      </c>
      <c r="R13">
        <v>74.77477477477477</v>
      </c>
      <c r="S13">
        <v>68.768768768768766</v>
      </c>
      <c r="T13">
        <v>25</v>
      </c>
      <c r="U13">
        <v>0.1825</v>
      </c>
      <c r="V13">
        <v>0.67333333333333334</v>
      </c>
      <c r="W13">
        <v>5.4249999999999998</v>
      </c>
      <c r="X13" t="s">
        <v>117</v>
      </c>
    </row>
    <row r="14" spans="1:24" x14ac:dyDescent="0.25">
      <c r="A14">
        <v>8068450</v>
      </c>
      <c r="B14">
        <v>287</v>
      </c>
      <c r="C14">
        <v>8.0253390166243115</v>
      </c>
      <c r="D14">
        <v>67.639753334758907</v>
      </c>
      <c r="E14">
        <v>17.724999999999998</v>
      </c>
      <c r="F14">
        <v>6.59</v>
      </c>
      <c r="G14">
        <v>0.11250000000000002</v>
      </c>
      <c r="H14">
        <v>1</v>
      </c>
      <c r="I14">
        <v>0.71250000000000002</v>
      </c>
      <c r="J14">
        <v>5.5E-2</v>
      </c>
      <c r="K14">
        <v>1.0125</v>
      </c>
      <c r="L14">
        <v>0.53374999999999995</v>
      </c>
      <c r="M14">
        <v>0.94</v>
      </c>
      <c r="N14">
        <v>5.9250000000000007</v>
      </c>
      <c r="O14">
        <v>8.6298528522543165</v>
      </c>
      <c r="P14">
        <v>0</v>
      </c>
      <c r="Q14">
        <v>0</v>
      </c>
      <c r="R14">
        <v>0</v>
      </c>
      <c r="S14">
        <v>0</v>
      </c>
      <c r="T14">
        <v>2</v>
      </c>
      <c r="U14">
        <v>0.16</v>
      </c>
      <c r="V14">
        <v>2.2125000000000004</v>
      </c>
      <c r="W14">
        <v>1.425</v>
      </c>
      <c r="X14">
        <v>0.98249999999999993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692F-2A11-4267-B6F7-148BEDFB1963}">
  <dimension ref="A1:L650"/>
  <sheetViews>
    <sheetView workbookViewId="0">
      <selection activeCell="C7" sqref="C7"/>
    </sheetView>
  </sheetViews>
  <sheetFormatPr defaultRowHeight="12.75" x14ac:dyDescent="0.2"/>
  <cols>
    <col min="1" max="1" width="15" style="15" customWidth="1"/>
    <col min="2" max="2" width="15" style="16" customWidth="1"/>
    <col min="3" max="3" width="14.140625" style="9" customWidth="1"/>
    <col min="4" max="4" width="12.28515625" style="9" customWidth="1"/>
    <col min="5" max="7" width="7.28515625" style="9" customWidth="1"/>
    <col min="8" max="8" width="13.140625" style="9" customWidth="1"/>
    <col min="9" max="16384" width="9.140625" style="9"/>
  </cols>
  <sheetData>
    <row r="1" spans="1:12" ht="15" x14ac:dyDescent="0.25">
      <c r="A1" s="7" t="s">
        <v>118</v>
      </c>
      <c r="B1" s="8">
        <v>40504</v>
      </c>
      <c r="D1" s="10" t="s">
        <v>119</v>
      </c>
    </row>
    <row r="2" spans="1:12" x14ac:dyDescent="0.2">
      <c r="A2" s="7"/>
      <c r="B2" s="7"/>
    </row>
    <row r="3" spans="1:12" ht="15" x14ac:dyDescent="0.25">
      <c r="A3" s="11" t="s">
        <v>120</v>
      </c>
      <c r="B3" s="7"/>
    </row>
    <row r="4" spans="1:12" ht="32.25" customHeight="1" x14ac:dyDescent="0.25">
      <c r="A4" s="86" t="s">
        <v>121</v>
      </c>
      <c r="B4" s="86"/>
      <c r="C4" s="86"/>
      <c r="D4" s="86"/>
      <c r="E4" s="86"/>
      <c r="F4" s="86"/>
      <c r="G4" s="86"/>
      <c r="H4" s="86"/>
      <c r="I4" s="86"/>
      <c r="J4" s="86"/>
      <c r="K4" s="86"/>
      <c r="L4" s="86"/>
    </row>
    <row r="5" spans="1:12" ht="15" x14ac:dyDescent="0.25">
      <c r="A5" s="7" t="s">
        <v>122</v>
      </c>
      <c r="B5" s="7"/>
    </row>
    <row r="6" spans="1:12" ht="15" x14ac:dyDescent="0.25">
      <c r="A6" s="7" t="s">
        <v>123</v>
      </c>
      <c r="B6" s="7"/>
    </row>
    <row r="7" spans="1:12" x14ac:dyDescent="0.2">
      <c r="A7" s="7"/>
      <c r="B7" s="7"/>
    </row>
    <row r="8" spans="1:12" x14ac:dyDescent="0.2">
      <c r="A8" s="7"/>
      <c r="B8" s="7"/>
      <c r="E8" s="87" t="s">
        <v>124</v>
      </c>
      <c r="F8" s="87"/>
      <c r="G8" s="87"/>
    </row>
    <row r="9" spans="1:12" ht="38.25" x14ac:dyDescent="0.2">
      <c r="A9" s="12" t="s">
        <v>125</v>
      </c>
      <c r="B9" s="12" t="s">
        <v>126</v>
      </c>
      <c r="C9" s="13" t="s">
        <v>127</v>
      </c>
      <c r="D9" s="13" t="s">
        <v>128</v>
      </c>
      <c r="E9" s="14" t="s">
        <v>129</v>
      </c>
      <c r="F9" s="14" t="s">
        <v>130</v>
      </c>
      <c r="G9" s="14" t="s">
        <v>131</v>
      </c>
      <c r="H9" s="13" t="s">
        <v>132</v>
      </c>
    </row>
    <row r="10" spans="1:12" ht="15" x14ac:dyDescent="0.25">
      <c r="A10" s="2">
        <v>19.3</v>
      </c>
      <c r="B10" s="2">
        <v>975</v>
      </c>
      <c r="C10" s="17">
        <v>42900</v>
      </c>
      <c r="D10" s="17">
        <f t="shared" ref="D10:D73" si="0">B10/C10</f>
        <v>2.2727272727272728E-2</v>
      </c>
      <c r="E10" s="17">
        <f t="shared" ref="E10:E73" si="1">D10/G10</f>
        <v>2.0661921262968432E-2</v>
      </c>
      <c r="F10" s="17">
        <f t="shared" ref="F10:F73" si="2">((A10-15)/(1+0.0162*(A10-15)))*(0.0005+(-0.0056)*E10^0.5+(-0.0066)*E10+(-0.0375)*E10^1.5+(0.0636)*E10^2+(-0.0144)*E10^2.5)</f>
        <v>-2.1162473154886577E-3</v>
      </c>
      <c r="G10" s="17">
        <f t="shared" ref="G10:G73" si="3">0.6766097+0.0200564*A10+0.0001104259*A10^2+(-6.9698*10^-7)*A10^3+(1.0031*10^-9)*A10^4</f>
        <v>1.0999593134645202</v>
      </c>
      <c r="H10" s="17">
        <f t="shared" ref="H10:H73" si="4">0.008+(-0.1692)*E10^0.5+25.3851*E10+14.0941*E10^1.5+(-7.0261)*E10^2+2.7081*E10^2.5+F10</f>
        <v>0.54509352661462096</v>
      </c>
    </row>
    <row r="11" spans="1:12" ht="15" x14ac:dyDescent="0.25">
      <c r="A11" s="2">
        <v>19.3</v>
      </c>
      <c r="B11" s="2">
        <v>903</v>
      </c>
      <c r="C11" s="17">
        <v>42900</v>
      </c>
      <c r="D11" s="17">
        <f t="shared" si="0"/>
        <v>2.1048951048951048E-2</v>
      </c>
      <c r="E11" s="17">
        <f t="shared" si="1"/>
        <v>1.9136117846626145E-2</v>
      </c>
      <c r="F11" s="17">
        <f t="shared" si="2"/>
        <v>-1.9202327011144215E-3</v>
      </c>
      <c r="G11" s="17">
        <f t="shared" si="3"/>
        <v>1.0999593134645202</v>
      </c>
      <c r="H11" s="17">
        <f t="shared" si="4"/>
        <v>0.5033197025455074</v>
      </c>
    </row>
    <row r="12" spans="1:12" ht="15" x14ac:dyDescent="0.25">
      <c r="A12" s="2">
        <v>19.5</v>
      </c>
      <c r="B12" s="2">
        <v>985</v>
      </c>
      <c r="C12" s="17">
        <v>42900</v>
      </c>
      <c r="D12" s="17">
        <f t="shared" si="0"/>
        <v>2.2960372960372961E-2</v>
      </c>
      <c r="E12" s="17">
        <f t="shared" si="1"/>
        <v>2.078471302204099E-2</v>
      </c>
      <c r="F12" s="17">
        <f t="shared" si="2"/>
        <v>-2.2242739483432955E-3</v>
      </c>
      <c r="G12" s="17">
        <f t="shared" si="3"/>
        <v>1.1046759671891937</v>
      </c>
      <c r="H12" s="17">
        <f t="shared" si="4"/>
        <v>0.54837084447656892</v>
      </c>
    </row>
    <row r="13" spans="1:12" ht="15" x14ac:dyDescent="0.25">
      <c r="A13" s="2">
        <v>18.100000000000001</v>
      </c>
      <c r="B13" s="2">
        <v>855</v>
      </c>
      <c r="C13" s="17">
        <v>42900</v>
      </c>
      <c r="D13" s="17">
        <f t="shared" si="0"/>
        <v>1.9930069930069929E-2</v>
      </c>
      <c r="E13" s="17">
        <f t="shared" si="1"/>
        <v>1.8595266044493425E-2</v>
      </c>
      <c r="F13" s="17">
        <f t="shared" si="2"/>
        <v>-1.3582442926259085E-3</v>
      </c>
      <c r="G13" s="17">
        <f t="shared" si="3"/>
        <v>1.0717819192466878</v>
      </c>
      <c r="H13" s="17">
        <f t="shared" si="4"/>
        <v>0.48904863912796837</v>
      </c>
    </row>
    <row r="14" spans="1:12" ht="15" x14ac:dyDescent="0.25">
      <c r="A14" s="2">
        <v>17</v>
      </c>
      <c r="B14" s="2">
        <v>227</v>
      </c>
      <c r="C14" s="17">
        <v>42900</v>
      </c>
      <c r="D14" s="17">
        <f t="shared" si="0"/>
        <v>5.2913752913752912E-3</v>
      </c>
      <c r="E14" s="17">
        <f t="shared" si="1"/>
        <v>5.057993878519686E-3</v>
      </c>
      <c r="F14" s="17">
        <f t="shared" si="2"/>
        <v>1.0937414135556483E-4</v>
      </c>
      <c r="G14" s="17">
        <f t="shared" si="3"/>
        <v>1.0461411022750997</v>
      </c>
      <c r="H14" s="17">
        <f t="shared" si="4"/>
        <v>0.12936876210793805</v>
      </c>
    </row>
    <row r="15" spans="1:12" ht="15" x14ac:dyDescent="0.25">
      <c r="A15" s="2">
        <v>17</v>
      </c>
      <c r="B15" s="2">
        <v>227.3</v>
      </c>
      <c r="C15" s="17">
        <v>42900</v>
      </c>
      <c r="D15" s="17">
        <f t="shared" si="0"/>
        <v>5.2983682983682983E-3</v>
      </c>
      <c r="E15" s="17">
        <f t="shared" si="1"/>
        <v>5.0646784519274212E-3</v>
      </c>
      <c r="F15" s="17">
        <f t="shared" si="2"/>
        <v>1.0873536091191688E-4</v>
      </c>
      <c r="G15" s="17">
        <f t="shared" si="3"/>
        <v>1.0461411022750997</v>
      </c>
      <c r="H15" s="17">
        <f t="shared" si="4"/>
        <v>0.12953945768739369</v>
      </c>
    </row>
    <row r="16" spans="1:12" ht="15" x14ac:dyDescent="0.25">
      <c r="A16" s="2">
        <v>17</v>
      </c>
      <c r="B16" s="2">
        <v>227.4</v>
      </c>
      <c r="C16" s="17">
        <v>42900</v>
      </c>
      <c r="D16" s="17">
        <f t="shared" si="0"/>
        <v>5.3006993006993013E-3</v>
      </c>
      <c r="E16" s="17">
        <f t="shared" si="1"/>
        <v>5.0669066430633338E-3</v>
      </c>
      <c r="F16" s="17">
        <f t="shared" si="2"/>
        <v>1.0852250361657421E-4</v>
      </c>
      <c r="G16" s="17">
        <f t="shared" si="3"/>
        <v>1.0461411022750997</v>
      </c>
      <c r="H16" s="17">
        <f t="shared" si="4"/>
        <v>0.12959635879197826</v>
      </c>
    </row>
    <row r="17" spans="1:8" ht="15" x14ac:dyDescent="0.25">
      <c r="A17" s="2">
        <v>17</v>
      </c>
      <c r="B17" s="2">
        <v>226.8</v>
      </c>
      <c r="C17" s="17">
        <v>42900</v>
      </c>
      <c r="D17" s="17">
        <f t="shared" si="0"/>
        <v>5.286713286713287E-3</v>
      </c>
      <c r="E17" s="17">
        <f t="shared" si="1"/>
        <v>5.0535374962478634E-3</v>
      </c>
      <c r="F17" s="17">
        <f t="shared" si="2"/>
        <v>1.0980016902140111E-4</v>
      </c>
      <c r="G17" s="17">
        <f t="shared" si="3"/>
        <v>1.0461411022750997</v>
      </c>
      <c r="H17" s="17">
        <f t="shared" si="4"/>
        <v>0.12925497150592344</v>
      </c>
    </row>
    <row r="18" spans="1:8" ht="15" x14ac:dyDescent="0.25">
      <c r="A18" s="2">
        <v>16</v>
      </c>
      <c r="B18" s="2">
        <v>221</v>
      </c>
      <c r="C18" s="17">
        <v>42900</v>
      </c>
      <c r="D18" s="17">
        <f t="shared" si="0"/>
        <v>5.1515151515151517E-3</v>
      </c>
      <c r="E18" s="17">
        <f t="shared" si="1"/>
        <v>5.0357333710296286E-3</v>
      </c>
      <c r="F18" s="17">
        <f t="shared" si="2"/>
        <v>5.6640594581339045E-5</v>
      </c>
      <c r="G18" s="17">
        <f t="shared" si="3"/>
        <v>1.0229920394815999</v>
      </c>
      <c r="H18" s="17">
        <f t="shared" si="4"/>
        <v>0.12874554419348982</v>
      </c>
    </row>
    <row r="19" spans="1:8" ht="15" x14ac:dyDescent="0.25">
      <c r="A19" s="2">
        <v>15.9</v>
      </c>
      <c r="B19" s="2">
        <v>217.4</v>
      </c>
      <c r="C19" s="17">
        <v>42900</v>
      </c>
      <c r="D19" s="17">
        <f t="shared" si="0"/>
        <v>5.0675990675990677E-3</v>
      </c>
      <c r="E19" s="17">
        <f t="shared" si="1"/>
        <v>4.9648966701152401E-3</v>
      </c>
      <c r="F19" s="17">
        <f t="shared" si="2"/>
        <v>5.4171576570263992E-5</v>
      </c>
      <c r="G19" s="17">
        <f t="shared" si="3"/>
        <v>1.0206857069356579</v>
      </c>
      <c r="H19" s="17">
        <f t="shared" si="4"/>
        <v>0.12692853761715395</v>
      </c>
    </row>
    <row r="20" spans="1:8" ht="15" x14ac:dyDescent="0.25">
      <c r="A20" s="2">
        <v>15.8</v>
      </c>
      <c r="B20" s="2">
        <v>218.7</v>
      </c>
      <c r="C20" s="17">
        <v>42900</v>
      </c>
      <c r="D20" s="17">
        <f t="shared" si="0"/>
        <v>5.0979020979020975E-3</v>
      </c>
      <c r="E20" s="17">
        <f t="shared" si="1"/>
        <v>5.0058891084030907E-3</v>
      </c>
      <c r="F20" s="17">
        <f t="shared" si="2"/>
        <v>4.6623550966902843E-5</v>
      </c>
      <c r="G20" s="17">
        <f t="shared" si="3"/>
        <v>1.0183809484202417</v>
      </c>
      <c r="H20" s="17">
        <f t="shared" si="4"/>
        <v>0.1279708865901856</v>
      </c>
    </row>
    <row r="21" spans="1:8" ht="15" x14ac:dyDescent="0.25">
      <c r="A21" s="2">
        <v>15.8</v>
      </c>
      <c r="B21" s="2">
        <v>219.9</v>
      </c>
      <c r="C21" s="17">
        <v>42900</v>
      </c>
      <c r="D21" s="17">
        <f t="shared" si="0"/>
        <v>5.1258741258741261E-3</v>
      </c>
      <c r="E21" s="17">
        <f t="shared" si="1"/>
        <v>5.0333562640047539E-3</v>
      </c>
      <c r="F21" s="17">
        <f t="shared" si="2"/>
        <v>4.55501990532409E-5</v>
      </c>
      <c r="G21" s="17">
        <f t="shared" si="3"/>
        <v>1.0183809484202417</v>
      </c>
      <c r="H21" s="17">
        <f t="shared" si="4"/>
        <v>0.12867354157289335</v>
      </c>
    </row>
    <row r="22" spans="1:8" ht="15" x14ac:dyDescent="0.25">
      <c r="A22" s="2">
        <v>22.6</v>
      </c>
      <c r="B22" s="2">
        <v>520</v>
      </c>
      <c r="C22" s="17">
        <v>42900</v>
      </c>
      <c r="D22" s="17">
        <f t="shared" si="0"/>
        <v>1.2121212121212121E-2</v>
      </c>
      <c r="E22" s="17">
        <f t="shared" si="1"/>
        <v>1.0285272520702524E-2</v>
      </c>
      <c r="F22" s="17">
        <f t="shared" si="2"/>
        <v>-1.1392472379749708E-3</v>
      </c>
      <c r="G22" s="17">
        <f t="shared" si="3"/>
        <v>1.1785017943680305</v>
      </c>
      <c r="H22" s="17">
        <f t="shared" si="4"/>
        <v>0.26478104565090865</v>
      </c>
    </row>
    <row r="23" spans="1:8" ht="15" x14ac:dyDescent="0.25">
      <c r="A23" s="2">
        <v>22.6</v>
      </c>
      <c r="B23" s="2">
        <v>519</v>
      </c>
      <c r="C23" s="17">
        <v>42900</v>
      </c>
      <c r="D23" s="17">
        <f t="shared" si="0"/>
        <v>1.2097902097902099E-2</v>
      </c>
      <c r="E23" s="17">
        <f t="shared" si="1"/>
        <v>1.0265493150470404E-2</v>
      </c>
      <c r="F23" s="17">
        <f t="shared" si="2"/>
        <v>-1.1340735339099026E-3</v>
      </c>
      <c r="G23" s="17">
        <f t="shared" si="3"/>
        <v>1.1785017943680305</v>
      </c>
      <c r="H23" s="17">
        <f t="shared" si="4"/>
        <v>0.26426095443793951</v>
      </c>
    </row>
    <row r="24" spans="1:8" ht="15" x14ac:dyDescent="0.25">
      <c r="A24" s="2">
        <v>22.5</v>
      </c>
      <c r="B24" s="2">
        <v>516</v>
      </c>
      <c r="C24" s="17">
        <v>42900</v>
      </c>
      <c r="D24" s="17">
        <f t="shared" si="0"/>
        <v>1.2027972027972029E-2</v>
      </c>
      <c r="E24" s="17">
        <f t="shared" si="1"/>
        <v>1.0226998966143147E-2</v>
      </c>
      <c r="F24" s="17">
        <f t="shared" si="2"/>
        <v>-1.1108083672364104E-3</v>
      </c>
      <c r="G24" s="17">
        <f t="shared" si="3"/>
        <v>1.1760998576210937</v>
      </c>
      <c r="H24" s="17">
        <f t="shared" si="4"/>
        <v>0.2632621084376538</v>
      </c>
    </row>
    <row r="25" spans="1:8" ht="15" x14ac:dyDescent="0.25">
      <c r="A25" s="2">
        <v>22.6</v>
      </c>
      <c r="B25" s="2">
        <v>516</v>
      </c>
      <c r="C25" s="17">
        <v>42900</v>
      </c>
      <c r="D25" s="17">
        <f t="shared" si="0"/>
        <v>1.2027972027972029E-2</v>
      </c>
      <c r="E25" s="17">
        <f t="shared" si="1"/>
        <v>1.0206155039774045E-2</v>
      </c>
      <c r="F25" s="17">
        <f t="shared" si="2"/>
        <v>-1.1185334781367272E-3</v>
      </c>
      <c r="G25" s="17">
        <f t="shared" si="3"/>
        <v>1.1785017943680305</v>
      </c>
      <c r="H25" s="17">
        <f t="shared" si="4"/>
        <v>0.26270100987678274</v>
      </c>
    </row>
    <row r="26" spans="1:8" ht="15" x14ac:dyDescent="0.25">
      <c r="A26" s="2">
        <v>21.2</v>
      </c>
      <c r="B26" s="2">
        <v>826</v>
      </c>
      <c r="C26" s="17">
        <v>42900</v>
      </c>
      <c r="D26" s="17">
        <f t="shared" si="0"/>
        <v>1.9254079254079254E-2</v>
      </c>
      <c r="E26" s="17">
        <f t="shared" si="1"/>
        <v>1.6815835205334577E-2</v>
      </c>
      <c r="F26" s="17">
        <f t="shared" si="2"/>
        <v>-2.2620162406443542E-3</v>
      </c>
      <c r="G26" s="17">
        <f t="shared" si="3"/>
        <v>1.1449969043447321</v>
      </c>
      <c r="H26" s="17">
        <f t="shared" si="4"/>
        <v>0.43951471000567988</v>
      </c>
    </row>
    <row r="27" spans="1:8" ht="15" x14ac:dyDescent="0.25">
      <c r="A27" s="2">
        <v>19.7</v>
      </c>
      <c r="B27" s="2">
        <v>812</v>
      </c>
      <c r="C27" s="17">
        <v>42900</v>
      </c>
      <c r="D27" s="17">
        <f t="shared" si="0"/>
        <v>1.8927738927738927E-2</v>
      </c>
      <c r="E27" s="17">
        <f t="shared" si="1"/>
        <v>1.7061264315553531E-2</v>
      </c>
      <c r="F27" s="17">
        <f t="shared" si="2"/>
        <v>-1.7892329192982794E-3</v>
      </c>
      <c r="G27" s="17">
        <f t="shared" si="3"/>
        <v>1.1093983762084891</v>
      </c>
      <c r="H27" s="17">
        <f t="shared" si="4"/>
        <v>0.44667873639608324</v>
      </c>
    </row>
    <row r="28" spans="1:8" ht="15" x14ac:dyDescent="0.25">
      <c r="A28" s="2">
        <v>18.100000000000001</v>
      </c>
      <c r="B28" s="2">
        <v>877</v>
      </c>
      <c r="C28" s="17">
        <v>42900</v>
      </c>
      <c r="D28" s="17">
        <f t="shared" si="0"/>
        <v>2.0442890442890441E-2</v>
      </c>
      <c r="E28" s="17">
        <f t="shared" si="1"/>
        <v>1.9073740726340042E-2</v>
      </c>
      <c r="F28" s="17">
        <f t="shared" si="2"/>
        <v>-1.4040321016212498E-3</v>
      </c>
      <c r="G28" s="17">
        <f t="shared" si="3"/>
        <v>1.0717819192466878</v>
      </c>
      <c r="H28" s="17">
        <f t="shared" si="4"/>
        <v>0.50212398876141284</v>
      </c>
    </row>
    <row r="29" spans="1:8" ht="15" x14ac:dyDescent="0.25">
      <c r="A29" s="2">
        <v>17.100000000000001</v>
      </c>
      <c r="B29" s="2">
        <v>894</v>
      </c>
      <c r="C29" s="17">
        <v>42900</v>
      </c>
      <c r="D29" s="17">
        <f t="shared" si="0"/>
        <v>2.083916083916084E-2</v>
      </c>
      <c r="E29" s="17">
        <f t="shared" si="1"/>
        <v>1.9875885982338738E-2</v>
      </c>
      <c r="F29" s="17">
        <f t="shared" si="2"/>
        <v>-1.0183712200056599E-3</v>
      </c>
      <c r="G29" s="17">
        <f t="shared" si="3"/>
        <v>1.048464499025505</v>
      </c>
      <c r="H29" s="17">
        <f t="shared" si="4"/>
        <v>0.5245476452375164</v>
      </c>
    </row>
    <row r="30" spans="1:8" ht="15" x14ac:dyDescent="0.25">
      <c r="A30" s="2">
        <v>23.6</v>
      </c>
      <c r="B30" s="2">
        <v>1308</v>
      </c>
      <c r="C30" s="17">
        <v>42900</v>
      </c>
      <c r="D30" s="17">
        <f t="shared" si="0"/>
        <v>3.0489510489510489E-2</v>
      </c>
      <c r="E30" s="17">
        <f t="shared" si="1"/>
        <v>2.5353132391605766E-2</v>
      </c>
      <c r="F30" s="17">
        <f t="shared" si="2"/>
        <v>-5.064773633754344E-3</v>
      </c>
      <c r="G30" s="17">
        <f t="shared" si="3"/>
        <v>1.2025934317924889</v>
      </c>
      <c r="H30" s="17">
        <f t="shared" si="4"/>
        <v>0.67224319706062063</v>
      </c>
    </row>
    <row r="31" spans="1:8" ht="15" x14ac:dyDescent="0.25">
      <c r="A31" s="2">
        <v>23.6</v>
      </c>
      <c r="B31" s="2">
        <v>1288</v>
      </c>
      <c r="C31" s="17">
        <v>42900</v>
      </c>
      <c r="D31" s="17">
        <f t="shared" si="0"/>
        <v>3.0023310023310025E-2</v>
      </c>
      <c r="E31" s="17">
        <f t="shared" si="1"/>
        <v>2.4965469816810571E-2</v>
      </c>
      <c r="F31" s="17">
        <f t="shared" si="2"/>
        <v>-4.976640903318532E-3</v>
      </c>
      <c r="G31" s="17">
        <f t="shared" si="3"/>
        <v>1.2025934317924889</v>
      </c>
      <c r="H31" s="17">
        <f t="shared" si="4"/>
        <v>0.66152386166099431</v>
      </c>
    </row>
    <row r="32" spans="1:8" ht="15" x14ac:dyDescent="0.25">
      <c r="A32" s="2">
        <v>23.6</v>
      </c>
      <c r="B32" s="2">
        <v>1285</v>
      </c>
      <c r="C32" s="17">
        <v>42900</v>
      </c>
      <c r="D32" s="17">
        <f t="shared" si="0"/>
        <v>2.9953379953379954E-2</v>
      </c>
      <c r="E32" s="17">
        <f t="shared" si="1"/>
        <v>2.4907320430591292E-2</v>
      </c>
      <c r="F32" s="17">
        <f t="shared" si="2"/>
        <v>-4.9633922649605028E-3</v>
      </c>
      <c r="G32" s="17">
        <f t="shared" si="3"/>
        <v>1.2025934317924889</v>
      </c>
      <c r="H32" s="17">
        <f t="shared" si="4"/>
        <v>0.65991683212433416</v>
      </c>
    </row>
    <row r="33" spans="1:8" ht="15" x14ac:dyDescent="0.25">
      <c r="A33" s="2">
        <v>23.6</v>
      </c>
      <c r="B33" s="2">
        <v>1283</v>
      </c>
      <c r="C33" s="17">
        <v>42900</v>
      </c>
      <c r="D33" s="17">
        <f t="shared" si="0"/>
        <v>2.9906759906759908E-2</v>
      </c>
      <c r="E33" s="17">
        <f t="shared" si="1"/>
        <v>2.4868554173111772E-2</v>
      </c>
      <c r="F33" s="17">
        <f t="shared" si="2"/>
        <v>-4.9545556349812189E-3</v>
      </c>
      <c r="G33" s="17">
        <f t="shared" si="3"/>
        <v>1.2025934317924889</v>
      </c>
      <c r="H33" s="17">
        <f t="shared" si="4"/>
        <v>0.65884560592951713</v>
      </c>
    </row>
    <row r="34" spans="1:8" ht="15" x14ac:dyDescent="0.25">
      <c r="A34" s="2">
        <v>26.2</v>
      </c>
      <c r="B34" s="2">
        <v>7009</v>
      </c>
      <c r="C34" s="17">
        <v>42900</v>
      </c>
      <c r="D34" s="17">
        <f t="shared" si="0"/>
        <v>0.16337995337995337</v>
      </c>
      <c r="E34" s="17">
        <f t="shared" si="1"/>
        <v>0.12906985575964283</v>
      </c>
      <c r="F34" s="17">
        <f t="shared" si="2"/>
        <v>-2.9665424271738169E-2</v>
      </c>
      <c r="G34" s="17">
        <f t="shared" si="3"/>
        <v>1.2658257996677682</v>
      </c>
      <c r="H34" s="17">
        <f t="shared" si="4"/>
        <v>3.7467020182925652</v>
      </c>
    </row>
    <row r="35" spans="1:8" ht="15" x14ac:dyDescent="0.25">
      <c r="A35" s="2">
        <v>26.1</v>
      </c>
      <c r="B35" s="2">
        <v>6996</v>
      </c>
      <c r="C35" s="17">
        <v>42900</v>
      </c>
      <c r="D35" s="17">
        <f t="shared" si="0"/>
        <v>0.16307692307692306</v>
      </c>
      <c r="E35" s="17">
        <f t="shared" si="1"/>
        <v>0.12908002688536427</v>
      </c>
      <c r="F35" s="17">
        <f t="shared" si="2"/>
        <v>-2.9442823877214159E-2</v>
      </c>
      <c r="G35" s="17">
        <f t="shared" si="3"/>
        <v>1.2633784405836186</v>
      </c>
      <c r="H35" s="17">
        <f t="shared" si="4"/>
        <v>3.7472424172594687</v>
      </c>
    </row>
    <row r="36" spans="1:8" ht="15" x14ac:dyDescent="0.25">
      <c r="A36" s="2">
        <v>26.1</v>
      </c>
      <c r="B36" s="2">
        <v>6875</v>
      </c>
      <c r="C36" s="17">
        <v>42900</v>
      </c>
      <c r="D36" s="17">
        <f t="shared" si="0"/>
        <v>0.16025641025641027</v>
      </c>
      <c r="E36" s="17">
        <f t="shared" si="1"/>
        <v>0.12684751069709541</v>
      </c>
      <c r="F36" s="17">
        <f t="shared" si="2"/>
        <v>-2.9024423258507376E-2</v>
      </c>
      <c r="G36" s="17">
        <f t="shared" si="3"/>
        <v>1.2633784405836186</v>
      </c>
      <c r="H36" s="17">
        <f t="shared" si="4"/>
        <v>3.6779551132853632</v>
      </c>
    </row>
    <row r="37" spans="1:8" ht="15" x14ac:dyDescent="0.25">
      <c r="A37" s="2">
        <v>26.1</v>
      </c>
      <c r="B37" s="2">
        <v>7066</v>
      </c>
      <c r="C37" s="17">
        <v>42900</v>
      </c>
      <c r="D37" s="17">
        <f t="shared" si="0"/>
        <v>0.16470862470862471</v>
      </c>
      <c r="E37" s="17">
        <f t="shared" si="1"/>
        <v>0.13037156517609833</v>
      </c>
      <c r="F37" s="17">
        <f t="shared" si="2"/>
        <v>-2.9683594654456212E-2</v>
      </c>
      <c r="G37" s="17">
        <f t="shared" si="3"/>
        <v>1.2633784405836186</v>
      </c>
      <c r="H37" s="17">
        <f t="shared" si="4"/>
        <v>3.7873726965005132</v>
      </c>
    </row>
    <row r="38" spans="1:8" ht="15" x14ac:dyDescent="0.25">
      <c r="A38" s="2">
        <v>19</v>
      </c>
      <c r="B38" s="2">
        <v>741</v>
      </c>
      <c r="C38" s="17">
        <v>42900</v>
      </c>
      <c r="D38" s="17">
        <f t="shared" si="0"/>
        <v>1.7272727272727273E-2</v>
      </c>
      <c r="E38" s="17">
        <f t="shared" si="1"/>
        <v>1.5804559710199576E-2</v>
      </c>
      <c r="F38" s="17">
        <f t="shared" si="2"/>
        <v>-1.3801464961610702E-3</v>
      </c>
      <c r="G38" s="17">
        <f t="shared" si="3"/>
        <v>1.0928951890751</v>
      </c>
      <c r="H38" s="17">
        <f t="shared" si="4"/>
        <v>0.41288244678165897</v>
      </c>
    </row>
    <row r="39" spans="1:8" ht="15" x14ac:dyDescent="0.25">
      <c r="A39" s="2">
        <v>18.8</v>
      </c>
      <c r="B39" s="2">
        <v>735</v>
      </c>
      <c r="C39" s="17">
        <v>42900</v>
      </c>
      <c r="D39" s="17">
        <f t="shared" si="0"/>
        <v>1.7132867132867134E-2</v>
      </c>
      <c r="E39" s="17">
        <f t="shared" si="1"/>
        <v>1.5744326868070251E-2</v>
      </c>
      <c r="F39" s="17">
        <f t="shared" si="2"/>
        <v>-1.3078051006673397E-3</v>
      </c>
      <c r="G39" s="17">
        <f t="shared" si="3"/>
        <v>1.0881930536905242</v>
      </c>
      <c r="H39" s="17">
        <f t="shared" si="4"/>
        <v>0.41131895382310785</v>
      </c>
    </row>
    <row r="40" spans="1:8" ht="15" x14ac:dyDescent="0.25">
      <c r="A40" s="2">
        <v>18.8</v>
      </c>
      <c r="B40" s="2">
        <v>733</v>
      </c>
      <c r="C40" s="17">
        <v>42900</v>
      </c>
      <c r="D40" s="17">
        <f t="shared" si="0"/>
        <v>1.7086247086247085E-2</v>
      </c>
      <c r="E40" s="17">
        <f t="shared" si="1"/>
        <v>1.5701485162306794E-2</v>
      </c>
      <c r="F40" s="17">
        <f t="shared" si="2"/>
        <v>-1.302582590679854E-3</v>
      </c>
      <c r="G40" s="17">
        <f t="shared" si="3"/>
        <v>1.0881930536905242</v>
      </c>
      <c r="H40" s="17">
        <f t="shared" si="4"/>
        <v>0.41016086437008259</v>
      </c>
    </row>
    <row r="41" spans="1:8" ht="15" x14ac:dyDescent="0.25">
      <c r="A41" s="2">
        <v>18.899999999999999</v>
      </c>
      <c r="B41" s="2">
        <v>738</v>
      </c>
      <c r="C41" s="17">
        <v>42900</v>
      </c>
      <c r="D41" s="17">
        <f t="shared" si="0"/>
        <v>1.7202797202797201E-2</v>
      </c>
      <c r="E41" s="17">
        <f t="shared" si="1"/>
        <v>1.5774518783689181E-2</v>
      </c>
      <c r="F41" s="17">
        <f t="shared" si="2"/>
        <v>-1.3439449614732356E-3</v>
      </c>
      <c r="G41" s="17">
        <f t="shared" si="3"/>
        <v>1.0905433908123308</v>
      </c>
      <c r="H41" s="17">
        <f t="shared" si="4"/>
        <v>0.41210273940322972</v>
      </c>
    </row>
    <row r="42" spans="1:8" ht="15" x14ac:dyDescent="0.25">
      <c r="A42" s="2">
        <v>24.5</v>
      </c>
      <c r="B42" s="2">
        <v>1145</v>
      </c>
      <c r="C42" s="17">
        <v>42900</v>
      </c>
      <c r="D42" s="17">
        <f t="shared" si="0"/>
        <v>2.6689976689976691E-2</v>
      </c>
      <c r="E42" s="17">
        <f t="shared" si="1"/>
        <v>2.1798658741351378E-2</v>
      </c>
      <c r="F42" s="17">
        <f t="shared" si="2"/>
        <v>-4.6282002374244272E-3</v>
      </c>
      <c r="G42" s="17">
        <f t="shared" si="3"/>
        <v>1.2243861884651936</v>
      </c>
      <c r="H42" s="17">
        <f t="shared" si="4"/>
        <v>0.57396387645615254</v>
      </c>
    </row>
    <row r="43" spans="1:8" ht="15" x14ac:dyDescent="0.25">
      <c r="A43" s="2">
        <v>24.6</v>
      </c>
      <c r="B43" s="2">
        <v>1133</v>
      </c>
      <c r="C43" s="17">
        <v>42900</v>
      </c>
      <c r="D43" s="17">
        <f t="shared" si="0"/>
        <v>2.6410256410256409E-2</v>
      </c>
      <c r="E43" s="17">
        <f t="shared" si="1"/>
        <v>2.1527515835184127E-2</v>
      </c>
      <c r="F43" s="17">
        <f t="shared" si="2"/>
        <v>-4.5999386510687662E-3</v>
      </c>
      <c r="G43" s="17">
        <f t="shared" si="3"/>
        <v>1.2268139348940592</v>
      </c>
      <c r="H43" s="17">
        <f t="shared" si="4"/>
        <v>0.56649798957170894</v>
      </c>
    </row>
    <row r="44" spans="1:8" ht="15" x14ac:dyDescent="0.25">
      <c r="A44" s="2">
        <v>24.6</v>
      </c>
      <c r="B44" s="2">
        <v>1131</v>
      </c>
      <c r="C44" s="17">
        <v>42900</v>
      </c>
      <c r="D44" s="17">
        <f t="shared" si="0"/>
        <v>2.6363636363636363E-2</v>
      </c>
      <c r="E44" s="17">
        <f t="shared" si="1"/>
        <v>2.1489514924618931E-2</v>
      </c>
      <c r="F44" s="17">
        <f t="shared" si="2"/>
        <v>-4.5900508668145663E-3</v>
      </c>
      <c r="G44" s="17">
        <f t="shared" si="3"/>
        <v>1.2268139348940592</v>
      </c>
      <c r="H44" s="17">
        <f t="shared" si="4"/>
        <v>0.56545799291726939</v>
      </c>
    </row>
    <row r="45" spans="1:8" ht="15" x14ac:dyDescent="0.25">
      <c r="A45" s="2">
        <v>24.8</v>
      </c>
      <c r="B45" s="2">
        <v>1133</v>
      </c>
      <c r="C45" s="17">
        <v>42900</v>
      </c>
      <c r="D45" s="17">
        <f t="shared" si="0"/>
        <v>2.6410256410256409E-2</v>
      </c>
      <c r="E45" s="17">
        <f t="shared" si="1"/>
        <v>2.1442584604195156E-2</v>
      </c>
      <c r="F45" s="17">
        <f t="shared" si="2"/>
        <v>-4.6601383229359465E-3</v>
      </c>
      <c r="G45" s="17">
        <f t="shared" si="3"/>
        <v>1.231673182023465</v>
      </c>
      <c r="H45" s="17">
        <f t="shared" si="4"/>
        <v>0.56409146583965486</v>
      </c>
    </row>
    <row r="46" spans="1:8" ht="15" x14ac:dyDescent="0.25">
      <c r="A46" s="2">
        <v>23.2</v>
      </c>
      <c r="B46" s="2">
        <v>978</v>
      </c>
      <c r="C46" s="17">
        <v>42900</v>
      </c>
      <c r="D46" s="17">
        <f t="shared" si="0"/>
        <v>2.2797202797202796E-2</v>
      </c>
      <c r="E46" s="17">
        <f t="shared" si="1"/>
        <v>1.9110082298053256E-2</v>
      </c>
      <c r="F46" s="17">
        <f t="shared" si="2"/>
        <v>-3.4515283249324279E-3</v>
      </c>
      <c r="G46" s="17">
        <f t="shared" si="3"/>
        <v>1.1929411104380825</v>
      </c>
      <c r="H46" s="17">
        <f t="shared" si="4"/>
        <v>0.50107383423927054</v>
      </c>
    </row>
    <row r="47" spans="1:8" ht="15" x14ac:dyDescent="0.25">
      <c r="A47" s="2">
        <v>23.2</v>
      </c>
      <c r="B47" s="2">
        <v>975</v>
      </c>
      <c r="C47" s="17">
        <v>42900</v>
      </c>
      <c r="D47" s="17">
        <f t="shared" si="0"/>
        <v>2.2727272727272728E-2</v>
      </c>
      <c r="E47" s="17">
        <f t="shared" si="1"/>
        <v>1.9051462413703403E-2</v>
      </c>
      <c r="F47" s="17">
        <f t="shared" si="2"/>
        <v>-3.437819454717658E-3</v>
      </c>
      <c r="G47" s="17">
        <f t="shared" si="3"/>
        <v>1.1929411104380825</v>
      </c>
      <c r="H47" s="17">
        <f t="shared" si="4"/>
        <v>0.49947885763905875</v>
      </c>
    </row>
    <row r="48" spans="1:8" ht="15" x14ac:dyDescent="0.25">
      <c r="A48" s="2">
        <v>23.3</v>
      </c>
      <c r="B48" s="2">
        <v>979</v>
      </c>
      <c r="C48" s="17">
        <v>42900</v>
      </c>
      <c r="D48" s="17">
        <f t="shared" si="0"/>
        <v>2.2820512820512822E-2</v>
      </c>
      <c r="E48" s="17">
        <f t="shared" si="1"/>
        <v>1.9091036063107452E-2</v>
      </c>
      <c r="F48" s="17">
        <f t="shared" si="2"/>
        <v>-3.4841304632692851E-3</v>
      </c>
      <c r="G48" s="17">
        <f t="shared" si="3"/>
        <v>1.1953522451624514</v>
      </c>
      <c r="H48" s="17">
        <f t="shared" si="4"/>
        <v>0.50051852266227437</v>
      </c>
    </row>
    <row r="49" spans="1:8" ht="15" x14ac:dyDescent="0.25">
      <c r="A49" s="2">
        <v>23.4</v>
      </c>
      <c r="B49" s="2">
        <v>984</v>
      </c>
      <c r="C49" s="17">
        <v>42900</v>
      </c>
      <c r="D49" s="17">
        <f t="shared" si="0"/>
        <v>2.2937062937062939E-2</v>
      </c>
      <c r="E49" s="17">
        <f t="shared" si="1"/>
        <v>1.9149890902624981E-2</v>
      </c>
      <c r="F49" s="17">
        <f t="shared" si="2"/>
        <v>-3.5351314600829274E-3</v>
      </c>
      <c r="G49" s="17">
        <f t="shared" si="3"/>
        <v>1.1977646793757362</v>
      </c>
      <c r="H49" s="17">
        <f t="shared" si="4"/>
        <v>0.50208284148446436</v>
      </c>
    </row>
    <row r="50" spans="1:8" ht="15" x14ac:dyDescent="0.25">
      <c r="A50" s="2">
        <v>21.2</v>
      </c>
      <c r="B50" s="2">
        <v>8842</v>
      </c>
      <c r="C50" s="17">
        <v>42900</v>
      </c>
      <c r="D50" s="17">
        <f t="shared" si="0"/>
        <v>0.20610722610722609</v>
      </c>
      <c r="E50" s="17">
        <f t="shared" si="1"/>
        <v>0.18000679768228611</v>
      </c>
      <c r="F50" s="17">
        <f t="shared" si="2"/>
        <v>-2.2903112877154939E-2</v>
      </c>
      <c r="G50" s="17">
        <f t="shared" si="3"/>
        <v>1.1449969043447321</v>
      </c>
      <c r="H50" s="17">
        <f t="shared" si="4"/>
        <v>5.3687598658563367</v>
      </c>
    </row>
    <row r="51" spans="1:8" ht="15" x14ac:dyDescent="0.25">
      <c r="A51" s="2">
        <v>21.4</v>
      </c>
      <c r="B51" s="2">
        <v>8798</v>
      </c>
      <c r="C51" s="17">
        <v>42900</v>
      </c>
      <c r="D51" s="17">
        <f t="shared" si="0"/>
        <v>0.20508158508158508</v>
      </c>
      <c r="E51" s="17">
        <f t="shared" si="1"/>
        <v>0.17836794597481867</v>
      </c>
      <c r="F51" s="17">
        <f t="shared" si="2"/>
        <v>-2.3411308600562387E-2</v>
      </c>
      <c r="G51" s="17">
        <f t="shared" si="3"/>
        <v>1.1497670389193009</v>
      </c>
      <c r="H51" s="17">
        <f t="shared" si="4"/>
        <v>5.3155954447886637</v>
      </c>
    </row>
    <row r="52" spans="1:8" ht="15" x14ac:dyDescent="0.25">
      <c r="A52" s="2">
        <v>22.7</v>
      </c>
      <c r="B52" s="2">
        <v>8891</v>
      </c>
      <c r="C52" s="17">
        <v>42900</v>
      </c>
      <c r="D52" s="17">
        <f t="shared" si="0"/>
        <v>0.20724941724941726</v>
      </c>
      <c r="E52" s="17">
        <f t="shared" si="1"/>
        <v>0.17550049108075935</v>
      </c>
      <c r="F52" s="17">
        <f t="shared" si="2"/>
        <v>-2.7303827330261217E-2</v>
      </c>
      <c r="G52" s="17">
        <f t="shared" si="3"/>
        <v>1.1809050560094907</v>
      </c>
      <c r="H52" s="17">
        <f t="shared" si="4"/>
        <v>5.2196741647934406</v>
      </c>
    </row>
    <row r="53" spans="1:8" ht="15" x14ac:dyDescent="0.25">
      <c r="A53" s="2">
        <v>24.8</v>
      </c>
      <c r="B53" s="2">
        <v>9161</v>
      </c>
      <c r="C53" s="17">
        <v>42900</v>
      </c>
      <c r="D53" s="17">
        <f t="shared" si="0"/>
        <v>0.21354312354312355</v>
      </c>
      <c r="E53" s="17">
        <f t="shared" si="1"/>
        <v>0.17337644974318786</v>
      </c>
      <c r="F53" s="17">
        <f t="shared" si="2"/>
        <v>-3.3420549476317937E-2</v>
      </c>
      <c r="G53" s="17">
        <f t="shared" si="3"/>
        <v>1.231673182023465</v>
      </c>
      <c r="H53" s="17">
        <f t="shared" si="4"/>
        <v>5.1454727550551853</v>
      </c>
    </row>
    <row r="54" spans="1:8" ht="15" x14ac:dyDescent="0.25">
      <c r="A54" s="73">
        <v>16.5</v>
      </c>
      <c r="B54" s="73">
        <v>222</v>
      </c>
      <c r="C54" s="17">
        <v>42900</v>
      </c>
      <c r="D54" s="17">
        <f t="shared" si="0"/>
        <v>5.1748251748251753E-3</v>
      </c>
      <c r="E54" s="17">
        <f t="shared" si="1"/>
        <v>5.0020195074037656E-3</v>
      </c>
      <c r="F54" s="17">
        <f t="shared" si="2"/>
        <v>8.6732057585959759E-5</v>
      </c>
      <c r="G54" s="17">
        <f t="shared" si="3"/>
        <v>1.0345471798271939</v>
      </c>
      <c r="H54" s="17">
        <f t="shared" si="4"/>
        <v>0.12791186859561651</v>
      </c>
    </row>
    <row r="55" spans="1:8" ht="15" x14ac:dyDescent="0.25">
      <c r="A55" s="73">
        <v>16.5</v>
      </c>
      <c r="B55" s="73">
        <v>220.3</v>
      </c>
      <c r="C55" s="17">
        <v>42900</v>
      </c>
      <c r="D55" s="17">
        <f t="shared" si="0"/>
        <v>5.1351981351981353E-3</v>
      </c>
      <c r="E55" s="17">
        <f t="shared" si="1"/>
        <v>4.9637157544191414E-3</v>
      </c>
      <c r="F55" s="17">
        <f t="shared" si="2"/>
        <v>8.9515122533056848E-5</v>
      </c>
      <c r="G55" s="17">
        <f t="shared" si="3"/>
        <v>1.0345471798271939</v>
      </c>
      <c r="H55" s="17">
        <f t="shared" si="4"/>
        <v>0.12693364198620699</v>
      </c>
    </row>
    <row r="56" spans="1:8" ht="15" x14ac:dyDescent="0.25">
      <c r="A56" s="73">
        <v>16.600000000000001</v>
      </c>
      <c r="B56" s="73">
        <v>221</v>
      </c>
      <c r="C56" s="17">
        <v>42900</v>
      </c>
      <c r="D56" s="17">
        <f t="shared" si="0"/>
        <v>5.1515151515151517E-3</v>
      </c>
      <c r="E56" s="17">
        <f t="shared" si="1"/>
        <v>4.9683668557916226E-3</v>
      </c>
      <c r="F56" s="17">
        <f t="shared" si="2"/>
        <v>9.49716717294867E-5</v>
      </c>
      <c r="G56" s="17">
        <f t="shared" si="3"/>
        <v>1.0368628768847923</v>
      </c>
      <c r="H56" s="17">
        <f t="shared" si="4"/>
        <v>0.12705819927411247</v>
      </c>
    </row>
    <row r="57" spans="1:8" ht="15" x14ac:dyDescent="0.25">
      <c r="A57" s="73">
        <v>16.7</v>
      </c>
      <c r="B57" s="73">
        <v>221.6</v>
      </c>
      <c r="C57" s="17">
        <v>42900</v>
      </c>
      <c r="D57" s="17">
        <f t="shared" si="0"/>
        <v>5.1655011655011651E-3</v>
      </c>
      <c r="E57" s="17">
        <f t="shared" si="1"/>
        <v>4.9707467059244177E-3</v>
      </c>
      <c r="F57" s="17">
        <f t="shared" si="2"/>
        <v>1.0055276627607708E-4</v>
      </c>
      <c r="G57" s="17">
        <f t="shared" si="3"/>
        <v>1.0391801214382193</v>
      </c>
      <c r="H57" s="17">
        <f t="shared" si="4"/>
        <v>0.12712472333772526</v>
      </c>
    </row>
    <row r="58" spans="1:8" ht="15" x14ac:dyDescent="0.25">
      <c r="A58" s="2">
        <v>17.600000000000001</v>
      </c>
      <c r="B58" s="2">
        <v>283.39999999999998</v>
      </c>
      <c r="C58" s="17">
        <v>42900</v>
      </c>
      <c r="D58" s="17">
        <f t="shared" si="0"/>
        <v>6.6060606060606058E-3</v>
      </c>
      <c r="E58" s="17">
        <f t="shared" si="1"/>
        <v>6.2315192737642721E-3</v>
      </c>
      <c r="F58" s="17">
        <f t="shared" si="2"/>
        <v>1.9631001351336547E-6</v>
      </c>
      <c r="G58" s="17">
        <f t="shared" si="3"/>
        <v>1.0601043366540186</v>
      </c>
      <c r="H58" s="17">
        <f t="shared" si="4"/>
        <v>0.15950163742270296</v>
      </c>
    </row>
    <row r="59" spans="1:8" ht="15" x14ac:dyDescent="0.25">
      <c r="A59" s="2">
        <v>17.7</v>
      </c>
      <c r="B59" s="2">
        <v>285.89999999999998</v>
      </c>
      <c r="C59" s="17">
        <v>42900</v>
      </c>
      <c r="D59" s="17">
        <f t="shared" si="0"/>
        <v>6.6643356643356641E-3</v>
      </c>
      <c r="E59" s="17">
        <f t="shared" si="1"/>
        <v>6.2726887467068814E-3</v>
      </c>
      <c r="F59" s="17">
        <f t="shared" si="2"/>
        <v>-2.8296425769465058E-6</v>
      </c>
      <c r="G59" s="17">
        <f t="shared" si="3"/>
        <v>1.0624368486056948</v>
      </c>
      <c r="H59" s="17">
        <f t="shared" si="4"/>
        <v>0.16056322831427003</v>
      </c>
    </row>
    <row r="60" spans="1:8" ht="15" x14ac:dyDescent="0.25">
      <c r="A60" s="2">
        <v>17.8</v>
      </c>
      <c r="B60" s="2">
        <v>287.8</v>
      </c>
      <c r="C60" s="17">
        <v>42900</v>
      </c>
      <c r="D60" s="17">
        <f t="shared" si="0"/>
        <v>6.7086247086247091E-3</v>
      </c>
      <c r="E60" s="17">
        <f t="shared" si="1"/>
        <v>6.3005336820337208E-3</v>
      </c>
      <c r="F60" s="17">
        <f t="shared" si="2"/>
        <v>-6.3303101464061272E-6</v>
      </c>
      <c r="G60" s="17">
        <f t="shared" si="3"/>
        <v>1.0647708665941553</v>
      </c>
      <c r="H60" s="17">
        <f t="shared" si="4"/>
        <v>0.16128117269819756</v>
      </c>
    </row>
    <row r="61" spans="1:8" ht="15" x14ac:dyDescent="0.25">
      <c r="A61" s="2">
        <v>17.8</v>
      </c>
      <c r="B61" s="2">
        <v>290.89999999999998</v>
      </c>
      <c r="C61" s="17">
        <v>42900</v>
      </c>
      <c r="D61" s="17">
        <f t="shared" si="0"/>
        <v>6.78088578088578E-3</v>
      </c>
      <c r="E61" s="17">
        <f t="shared" si="1"/>
        <v>6.3683990552592393E-3</v>
      </c>
      <c r="F61" s="17">
        <f t="shared" si="2"/>
        <v>-1.459573991184089E-5</v>
      </c>
      <c r="G61" s="17">
        <f t="shared" si="3"/>
        <v>1.0647708665941553</v>
      </c>
      <c r="H61" s="17">
        <f t="shared" si="4"/>
        <v>0.16303191997119909</v>
      </c>
    </row>
    <row r="62" spans="1:8" x14ac:dyDescent="0.2">
      <c r="C62" s="17">
        <v>42900</v>
      </c>
      <c r="D62" s="17">
        <f t="shared" si="0"/>
        <v>0</v>
      </c>
      <c r="E62" s="17">
        <f t="shared" si="1"/>
        <v>0</v>
      </c>
      <c r="F62" s="17">
        <f t="shared" si="2"/>
        <v>-9.9075297225891673E-3</v>
      </c>
      <c r="G62" s="17">
        <f t="shared" si="3"/>
        <v>0.67660969999999998</v>
      </c>
      <c r="H62" s="17">
        <f t="shared" si="4"/>
        <v>-1.9075297225891671E-3</v>
      </c>
    </row>
    <row r="63" spans="1:8" x14ac:dyDescent="0.2">
      <c r="C63" s="17">
        <v>42900</v>
      </c>
      <c r="D63" s="17">
        <f t="shared" si="0"/>
        <v>0</v>
      </c>
      <c r="E63" s="17">
        <f t="shared" si="1"/>
        <v>0</v>
      </c>
      <c r="F63" s="17">
        <f t="shared" si="2"/>
        <v>-9.9075297225891673E-3</v>
      </c>
      <c r="G63" s="17">
        <f t="shared" si="3"/>
        <v>0.67660969999999998</v>
      </c>
      <c r="H63" s="17">
        <f t="shared" si="4"/>
        <v>-1.9075297225891671E-3</v>
      </c>
    </row>
    <row r="64" spans="1:8" x14ac:dyDescent="0.2">
      <c r="C64" s="17">
        <v>42900</v>
      </c>
      <c r="D64" s="17">
        <f t="shared" si="0"/>
        <v>0</v>
      </c>
      <c r="E64" s="17">
        <f t="shared" si="1"/>
        <v>0</v>
      </c>
      <c r="F64" s="17">
        <f t="shared" si="2"/>
        <v>-9.9075297225891673E-3</v>
      </c>
      <c r="G64" s="17">
        <f t="shared" si="3"/>
        <v>0.67660969999999998</v>
      </c>
      <c r="H64" s="17">
        <f t="shared" si="4"/>
        <v>-1.9075297225891671E-3</v>
      </c>
    </row>
    <row r="65" spans="3:8" x14ac:dyDescent="0.2">
      <c r="C65" s="17">
        <v>42900</v>
      </c>
      <c r="D65" s="17">
        <f t="shared" si="0"/>
        <v>0</v>
      </c>
      <c r="E65" s="17">
        <f t="shared" si="1"/>
        <v>0</v>
      </c>
      <c r="F65" s="17">
        <f t="shared" si="2"/>
        <v>-9.9075297225891673E-3</v>
      </c>
      <c r="G65" s="17">
        <f t="shared" si="3"/>
        <v>0.67660969999999998</v>
      </c>
      <c r="H65" s="17">
        <f t="shared" si="4"/>
        <v>-1.9075297225891671E-3</v>
      </c>
    </row>
    <row r="66" spans="3:8" x14ac:dyDescent="0.2">
      <c r="C66" s="17">
        <v>42900</v>
      </c>
      <c r="D66" s="17">
        <f t="shared" si="0"/>
        <v>0</v>
      </c>
      <c r="E66" s="17">
        <f t="shared" si="1"/>
        <v>0</v>
      </c>
      <c r="F66" s="17">
        <f t="shared" si="2"/>
        <v>-9.9075297225891673E-3</v>
      </c>
      <c r="G66" s="17">
        <f t="shared" si="3"/>
        <v>0.67660969999999998</v>
      </c>
      <c r="H66" s="17">
        <f t="shared" si="4"/>
        <v>-1.9075297225891671E-3</v>
      </c>
    </row>
    <row r="67" spans="3:8" x14ac:dyDescent="0.2">
      <c r="C67" s="17">
        <v>42900</v>
      </c>
      <c r="D67" s="17">
        <f t="shared" si="0"/>
        <v>0</v>
      </c>
      <c r="E67" s="17">
        <f t="shared" si="1"/>
        <v>0</v>
      </c>
      <c r="F67" s="17">
        <f t="shared" si="2"/>
        <v>-9.9075297225891673E-3</v>
      </c>
      <c r="G67" s="17">
        <f t="shared" si="3"/>
        <v>0.67660969999999998</v>
      </c>
      <c r="H67" s="17">
        <f t="shared" si="4"/>
        <v>-1.9075297225891671E-3</v>
      </c>
    </row>
    <row r="68" spans="3:8" x14ac:dyDescent="0.2">
      <c r="C68" s="17">
        <v>42900</v>
      </c>
      <c r="D68" s="17">
        <f t="shared" si="0"/>
        <v>0</v>
      </c>
      <c r="E68" s="17">
        <f t="shared" si="1"/>
        <v>0</v>
      </c>
      <c r="F68" s="17">
        <f t="shared" si="2"/>
        <v>-9.9075297225891673E-3</v>
      </c>
      <c r="G68" s="17">
        <f t="shared" si="3"/>
        <v>0.67660969999999998</v>
      </c>
      <c r="H68" s="17">
        <f t="shared" si="4"/>
        <v>-1.9075297225891671E-3</v>
      </c>
    </row>
    <row r="69" spans="3:8" x14ac:dyDescent="0.2">
      <c r="C69" s="17">
        <v>42900</v>
      </c>
      <c r="D69" s="17">
        <f t="shared" si="0"/>
        <v>0</v>
      </c>
      <c r="E69" s="17">
        <f t="shared" si="1"/>
        <v>0</v>
      </c>
      <c r="F69" s="17">
        <f t="shared" si="2"/>
        <v>-9.9075297225891673E-3</v>
      </c>
      <c r="G69" s="17">
        <f t="shared" si="3"/>
        <v>0.67660969999999998</v>
      </c>
      <c r="H69" s="17">
        <f t="shared" si="4"/>
        <v>-1.9075297225891671E-3</v>
      </c>
    </row>
    <row r="70" spans="3:8" x14ac:dyDescent="0.2">
      <c r="C70" s="17">
        <v>42900</v>
      </c>
      <c r="D70" s="17">
        <f t="shared" si="0"/>
        <v>0</v>
      </c>
      <c r="E70" s="17">
        <f t="shared" si="1"/>
        <v>0</v>
      </c>
      <c r="F70" s="17">
        <f t="shared" si="2"/>
        <v>-9.9075297225891673E-3</v>
      </c>
      <c r="G70" s="17">
        <f t="shared" si="3"/>
        <v>0.67660969999999998</v>
      </c>
      <c r="H70" s="17">
        <f t="shared" si="4"/>
        <v>-1.9075297225891671E-3</v>
      </c>
    </row>
    <row r="71" spans="3:8" x14ac:dyDescent="0.2">
      <c r="C71" s="17">
        <v>42900</v>
      </c>
      <c r="D71" s="17">
        <f t="shared" si="0"/>
        <v>0</v>
      </c>
      <c r="E71" s="17">
        <f t="shared" si="1"/>
        <v>0</v>
      </c>
      <c r="F71" s="17">
        <f t="shared" si="2"/>
        <v>-9.9075297225891673E-3</v>
      </c>
      <c r="G71" s="17">
        <f t="shared" si="3"/>
        <v>0.67660969999999998</v>
      </c>
      <c r="H71" s="17">
        <f t="shared" si="4"/>
        <v>-1.9075297225891671E-3</v>
      </c>
    </row>
    <row r="72" spans="3:8" x14ac:dyDescent="0.2">
      <c r="C72" s="17">
        <v>42900</v>
      </c>
      <c r="D72" s="17">
        <f t="shared" si="0"/>
        <v>0</v>
      </c>
      <c r="E72" s="17">
        <f t="shared" si="1"/>
        <v>0</v>
      </c>
      <c r="F72" s="17">
        <f t="shared" si="2"/>
        <v>-9.9075297225891673E-3</v>
      </c>
      <c r="G72" s="17">
        <f t="shared" si="3"/>
        <v>0.67660969999999998</v>
      </c>
      <c r="H72" s="17">
        <f t="shared" si="4"/>
        <v>-1.9075297225891671E-3</v>
      </c>
    </row>
    <row r="73" spans="3:8" x14ac:dyDescent="0.2">
      <c r="C73" s="17">
        <v>42900</v>
      </c>
      <c r="D73" s="17">
        <f t="shared" si="0"/>
        <v>0</v>
      </c>
      <c r="E73" s="17">
        <f t="shared" si="1"/>
        <v>0</v>
      </c>
      <c r="F73" s="17">
        <f t="shared" si="2"/>
        <v>-9.9075297225891673E-3</v>
      </c>
      <c r="G73" s="17">
        <f t="shared" si="3"/>
        <v>0.67660969999999998</v>
      </c>
      <c r="H73" s="17">
        <f t="shared" si="4"/>
        <v>-1.9075297225891671E-3</v>
      </c>
    </row>
    <row r="74" spans="3:8" x14ac:dyDescent="0.2">
      <c r="C74" s="17">
        <v>42900</v>
      </c>
      <c r="D74" s="17">
        <f t="shared" ref="D74:D137" si="5">B74/C74</f>
        <v>0</v>
      </c>
      <c r="E74" s="17">
        <f t="shared" ref="E74:E137" si="6">D74/G74</f>
        <v>0</v>
      </c>
      <c r="F74" s="17">
        <f t="shared" ref="F74:F137" si="7">((A74-15)/(1+0.0162*(A74-15)))*(0.0005+(-0.0056)*E74^0.5+(-0.0066)*E74+(-0.0375)*E74^1.5+(0.0636)*E74^2+(-0.0144)*E74^2.5)</f>
        <v>-9.9075297225891673E-3</v>
      </c>
      <c r="G74" s="17">
        <f t="shared" ref="G74:G137" si="8">0.6766097+0.0200564*A74+0.0001104259*A74^2+(-6.9698*10^-7)*A74^3+(1.0031*10^-9)*A74^4</f>
        <v>0.67660969999999998</v>
      </c>
      <c r="H74" s="17">
        <f t="shared" ref="H74:H137" si="9">0.008+(-0.1692)*E74^0.5+25.3851*E74+14.0941*E74^1.5+(-7.0261)*E74^2+2.7081*E74^2.5+F74</f>
        <v>-1.9075297225891671E-3</v>
      </c>
    </row>
    <row r="75" spans="3:8" x14ac:dyDescent="0.2">
      <c r="C75" s="17">
        <v>42900</v>
      </c>
      <c r="D75" s="17">
        <f t="shared" si="5"/>
        <v>0</v>
      </c>
      <c r="E75" s="17">
        <f t="shared" si="6"/>
        <v>0</v>
      </c>
      <c r="F75" s="17">
        <f t="shared" si="7"/>
        <v>-9.9075297225891673E-3</v>
      </c>
      <c r="G75" s="17">
        <f t="shared" si="8"/>
        <v>0.67660969999999998</v>
      </c>
      <c r="H75" s="17">
        <f t="shared" si="9"/>
        <v>-1.9075297225891671E-3</v>
      </c>
    </row>
    <row r="76" spans="3:8" x14ac:dyDescent="0.2">
      <c r="C76" s="17">
        <v>42900</v>
      </c>
      <c r="D76" s="17">
        <f t="shared" si="5"/>
        <v>0</v>
      </c>
      <c r="E76" s="17">
        <f t="shared" si="6"/>
        <v>0</v>
      </c>
      <c r="F76" s="17">
        <f t="shared" si="7"/>
        <v>-9.9075297225891673E-3</v>
      </c>
      <c r="G76" s="17">
        <f t="shared" si="8"/>
        <v>0.67660969999999998</v>
      </c>
      <c r="H76" s="17">
        <f t="shared" si="9"/>
        <v>-1.9075297225891671E-3</v>
      </c>
    </row>
    <row r="77" spans="3:8" x14ac:dyDescent="0.2">
      <c r="C77" s="17">
        <v>42900</v>
      </c>
      <c r="D77" s="17">
        <f t="shared" si="5"/>
        <v>0</v>
      </c>
      <c r="E77" s="17">
        <f t="shared" si="6"/>
        <v>0</v>
      </c>
      <c r="F77" s="17">
        <f t="shared" si="7"/>
        <v>-9.9075297225891673E-3</v>
      </c>
      <c r="G77" s="17">
        <f t="shared" si="8"/>
        <v>0.67660969999999998</v>
      </c>
      <c r="H77" s="17">
        <f t="shared" si="9"/>
        <v>-1.9075297225891671E-3</v>
      </c>
    </row>
    <row r="78" spans="3:8" x14ac:dyDescent="0.2">
      <c r="C78" s="17">
        <v>42900</v>
      </c>
      <c r="D78" s="17">
        <f t="shared" si="5"/>
        <v>0</v>
      </c>
      <c r="E78" s="17">
        <f t="shared" si="6"/>
        <v>0</v>
      </c>
      <c r="F78" s="17">
        <f t="shared" si="7"/>
        <v>-9.9075297225891673E-3</v>
      </c>
      <c r="G78" s="17">
        <f t="shared" si="8"/>
        <v>0.67660969999999998</v>
      </c>
      <c r="H78" s="17">
        <f t="shared" si="9"/>
        <v>-1.9075297225891671E-3</v>
      </c>
    </row>
    <row r="79" spans="3:8" x14ac:dyDescent="0.2">
      <c r="C79" s="17">
        <v>42900</v>
      </c>
      <c r="D79" s="17">
        <f t="shared" si="5"/>
        <v>0</v>
      </c>
      <c r="E79" s="17">
        <f t="shared" si="6"/>
        <v>0</v>
      </c>
      <c r="F79" s="17">
        <f t="shared" si="7"/>
        <v>-9.9075297225891673E-3</v>
      </c>
      <c r="G79" s="17">
        <f t="shared" si="8"/>
        <v>0.67660969999999998</v>
      </c>
      <c r="H79" s="17">
        <f t="shared" si="9"/>
        <v>-1.9075297225891671E-3</v>
      </c>
    </row>
    <row r="80" spans="3:8" x14ac:dyDescent="0.2">
      <c r="C80" s="17">
        <v>42900</v>
      </c>
      <c r="D80" s="17">
        <f t="shared" si="5"/>
        <v>0</v>
      </c>
      <c r="E80" s="17">
        <f t="shared" si="6"/>
        <v>0</v>
      </c>
      <c r="F80" s="17">
        <f t="shared" si="7"/>
        <v>-9.9075297225891673E-3</v>
      </c>
      <c r="G80" s="17">
        <f t="shared" si="8"/>
        <v>0.67660969999999998</v>
      </c>
      <c r="H80" s="17">
        <f t="shared" si="9"/>
        <v>-1.9075297225891671E-3</v>
      </c>
    </row>
    <row r="81" spans="3:8" x14ac:dyDescent="0.2">
      <c r="C81" s="17">
        <v>42900</v>
      </c>
      <c r="D81" s="17">
        <f t="shared" si="5"/>
        <v>0</v>
      </c>
      <c r="E81" s="17">
        <f t="shared" si="6"/>
        <v>0</v>
      </c>
      <c r="F81" s="17">
        <f t="shared" si="7"/>
        <v>-9.9075297225891673E-3</v>
      </c>
      <c r="G81" s="17">
        <f t="shared" si="8"/>
        <v>0.67660969999999998</v>
      </c>
      <c r="H81" s="17">
        <f t="shared" si="9"/>
        <v>-1.9075297225891671E-3</v>
      </c>
    </row>
    <row r="82" spans="3:8" x14ac:dyDescent="0.2">
      <c r="C82" s="17">
        <v>42900</v>
      </c>
      <c r="D82" s="17">
        <f t="shared" si="5"/>
        <v>0</v>
      </c>
      <c r="E82" s="17">
        <f t="shared" si="6"/>
        <v>0</v>
      </c>
      <c r="F82" s="17">
        <f t="shared" si="7"/>
        <v>-9.9075297225891673E-3</v>
      </c>
      <c r="G82" s="17">
        <f t="shared" si="8"/>
        <v>0.67660969999999998</v>
      </c>
      <c r="H82" s="17">
        <f t="shared" si="9"/>
        <v>-1.9075297225891671E-3</v>
      </c>
    </row>
    <row r="83" spans="3:8" x14ac:dyDescent="0.2">
      <c r="C83" s="17">
        <v>42900</v>
      </c>
      <c r="D83" s="17">
        <f t="shared" si="5"/>
        <v>0</v>
      </c>
      <c r="E83" s="17">
        <f t="shared" si="6"/>
        <v>0</v>
      </c>
      <c r="F83" s="17">
        <f t="shared" si="7"/>
        <v>-9.9075297225891673E-3</v>
      </c>
      <c r="G83" s="17">
        <f t="shared" si="8"/>
        <v>0.67660969999999998</v>
      </c>
      <c r="H83" s="17">
        <f t="shared" si="9"/>
        <v>-1.9075297225891671E-3</v>
      </c>
    </row>
    <row r="84" spans="3:8" x14ac:dyDescent="0.2">
      <c r="C84" s="17">
        <v>42900</v>
      </c>
      <c r="D84" s="17">
        <f t="shared" si="5"/>
        <v>0</v>
      </c>
      <c r="E84" s="17">
        <f t="shared" si="6"/>
        <v>0</v>
      </c>
      <c r="F84" s="17">
        <f t="shared" si="7"/>
        <v>-9.9075297225891673E-3</v>
      </c>
      <c r="G84" s="17">
        <f t="shared" si="8"/>
        <v>0.67660969999999998</v>
      </c>
      <c r="H84" s="17">
        <f t="shared" si="9"/>
        <v>-1.9075297225891671E-3</v>
      </c>
    </row>
    <row r="85" spans="3:8" x14ac:dyDescent="0.2">
      <c r="C85" s="17">
        <v>42900</v>
      </c>
      <c r="D85" s="17">
        <f t="shared" si="5"/>
        <v>0</v>
      </c>
      <c r="E85" s="17">
        <f t="shared" si="6"/>
        <v>0</v>
      </c>
      <c r="F85" s="17">
        <f t="shared" si="7"/>
        <v>-9.9075297225891673E-3</v>
      </c>
      <c r="G85" s="17">
        <f t="shared" si="8"/>
        <v>0.67660969999999998</v>
      </c>
      <c r="H85" s="17">
        <f t="shared" si="9"/>
        <v>-1.9075297225891671E-3</v>
      </c>
    </row>
    <row r="86" spans="3:8" x14ac:dyDescent="0.2">
      <c r="C86" s="17">
        <v>42900</v>
      </c>
      <c r="D86" s="17">
        <f t="shared" si="5"/>
        <v>0</v>
      </c>
      <c r="E86" s="17">
        <f t="shared" si="6"/>
        <v>0</v>
      </c>
      <c r="F86" s="17">
        <f t="shared" si="7"/>
        <v>-9.9075297225891673E-3</v>
      </c>
      <c r="G86" s="17">
        <f t="shared" si="8"/>
        <v>0.67660969999999998</v>
      </c>
      <c r="H86" s="17">
        <f t="shared" si="9"/>
        <v>-1.9075297225891671E-3</v>
      </c>
    </row>
    <row r="87" spans="3:8" x14ac:dyDescent="0.2">
      <c r="C87" s="17">
        <v>42900</v>
      </c>
      <c r="D87" s="17">
        <f t="shared" si="5"/>
        <v>0</v>
      </c>
      <c r="E87" s="17">
        <f t="shared" si="6"/>
        <v>0</v>
      </c>
      <c r="F87" s="17">
        <f t="shared" si="7"/>
        <v>-9.9075297225891673E-3</v>
      </c>
      <c r="G87" s="17">
        <f t="shared" si="8"/>
        <v>0.67660969999999998</v>
      </c>
      <c r="H87" s="17">
        <f t="shared" si="9"/>
        <v>-1.9075297225891671E-3</v>
      </c>
    </row>
    <row r="88" spans="3:8" x14ac:dyDescent="0.2">
      <c r="C88" s="17">
        <v>42900</v>
      </c>
      <c r="D88" s="17">
        <f t="shared" si="5"/>
        <v>0</v>
      </c>
      <c r="E88" s="17">
        <f t="shared" si="6"/>
        <v>0</v>
      </c>
      <c r="F88" s="17">
        <f t="shared" si="7"/>
        <v>-9.9075297225891673E-3</v>
      </c>
      <c r="G88" s="17">
        <f t="shared" si="8"/>
        <v>0.67660969999999998</v>
      </c>
      <c r="H88" s="17">
        <f t="shared" si="9"/>
        <v>-1.9075297225891671E-3</v>
      </c>
    </row>
    <row r="89" spans="3:8" x14ac:dyDescent="0.2">
      <c r="C89" s="17">
        <v>42900</v>
      </c>
      <c r="D89" s="17">
        <f t="shared" si="5"/>
        <v>0</v>
      </c>
      <c r="E89" s="17">
        <f t="shared" si="6"/>
        <v>0</v>
      </c>
      <c r="F89" s="17">
        <f t="shared" si="7"/>
        <v>-9.9075297225891673E-3</v>
      </c>
      <c r="G89" s="17">
        <f t="shared" si="8"/>
        <v>0.67660969999999998</v>
      </c>
      <c r="H89" s="17">
        <f t="shared" si="9"/>
        <v>-1.9075297225891671E-3</v>
      </c>
    </row>
    <row r="90" spans="3:8" x14ac:dyDescent="0.2">
      <c r="C90" s="17">
        <v>42900</v>
      </c>
      <c r="D90" s="17">
        <f t="shared" si="5"/>
        <v>0</v>
      </c>
      <c r="E90" s="17">
        <f t="shared" si="6"/>
        <v>0</v>
      </c>
      <c r="F90" s="17">
        <f t="shared" si="7"/>
        <v>-9.9075297225891673E-3</v>
      </c>
      <c r="G90" s="17">
        <f t="shared" si="8"/>
        <v>0.67660969999999998</v>
      </c>
      <c r="H90" s="17">
        <f t="shared" si="9"/>
        <v>-1.9075297225891671E-3</v>
      </c>
    </row>
    <row r="91" spans="3:8" x14ac:dyDescent="0.2">
      <c r="C91" s="17">
        <v>42900</v>
      </c>
      <c r="D91" s="17">
        <f t="shared" si="5"/>
        <v>0</v>
      </c>
      <c r="E91" s="17">
        <f t="shared" si="6"/>
        <v>0</v>
      </c>
      <c r="F91" s="17">
        <f t="shared" si="7"/>
        <v>-9.9075297225891673E-3</v>
      </c>
      <c r="G91" s="17">
        <f t="shared" si="8"/>
        <v>0.67660969999999998</v>
      </c>
      <c r="H91" s="17">
        <f t="shared" si="9"/>
        <v>-1.9075297225891671E-3</v>
      </c>
    </row>
    <row r="92" spans="3:8" x14ac:dyDescent="0.2">
      <c r="C92" s="17">
        <v>42900</v>
      </c>
      <c r="D92" s="17">
        <f t="shared" si="5"/>
        <v>0</v>
      </c>
      <c r="E92" s="17">
        <f t="shared" si="6"/>
        <v>0</v>
      </c>
      <c r="F92" s="17">
        <f t="shared" si="7"/>
        <v>-9.9075297225891673E-3</v>
      </c>
      <c r="G92" s="17">
        <f t="shared" si="8"/>
        <v>0.67660969999999998</v>
      </c>
      <c r="H92" s="17">
        <f t="shared" si="9"/>
        <v>-1.9075297225891671E-3</v>
      </c>
    </row>
    <row r="93" spans="3:8" x14ac:dyDescent="0.2">
      <c r="C93" s="17">
        <v>42900</v>
      </c>
      <c r="D93" s="17">
        <f t="shared" si="5"/>
        <v>0</v>
      </c>
      <c r="E93" s="17">
        <f t="shared" si="6"/>
        <v>0</v>
      </c>
      <c r="F93" s="17">
        <f t="shared" si="7"/>
        <v>-9.9075297225891673E-3</v>
      </c>
      <c r="G93" s="17">
        <f t="shared" si="8"/>
        <v>0.67660969999999998</v>
      </c>
      <c r="H93" s="17">
        <f t="shared" si="9"/>
        <v>-1.9075297225891671E-3</v>
      </c>
    </row>
    <row r="94" spans="3:8" x14ac:dyDescent="0.2">
      <c r="C94" s="17">
        <v>42900</v>
      </c>
      <c r="D94" s="17">
        <f t="shared" si="5"/>
        <v>0</v>
      </c>
      <c r="E94" s="17">
        <f t="shared" si="6"/>
        <v>0</v>
      </c>
      <c r="F94" s="17">
        <f t="shared" si="7"/>
        <v>-9.9075297225891673E-3</v>
      </c>
      <c r="G94" s="17">
        <f t="shared" si="8"/>
        <v>0.67660969999999998</v>
      </c>
      <c r="H94" s="17">
        <f t="shared" si="9"/>
        <v>-1.9075297225891671E-3</v>
      </c>
    </row>
    <row r="95" spans="3:8" x14ac:dyDescent="0.2">
      <c r="C95" s="17">
        <v>42900</v>
      </c>
      <c r="D95" s="17">
        <f t="shared" si="5"/>
        <v>0</v>
      </c>
      <c r="E95" s="17">
        <f t="shared" si="6"/>
        <v>0</v>
      </c>
      <c r="F95" s="17">
        <f t="shared" si="7"/>
        <v>-9.9075297225891673E-3</v>
      </c>
      <c r="G95" s="17">
        <f t="shared" si="8"/>
        <v>0.67660969999999998</v>
      </c>
      <c r="H95" s="17">
        <f t="shared" si="9"/>
        <v>-1.9075297225891671E-3</v>
      </c>
    </row>
    <row r="96" spans="3:8" x14ac:dyDescent="0.2">
      <c r="C96" s="17">
        <v>42900</v>
      </c>
      <c r="D96" s="17">
        <f t="shared" si="5"/>
        <v>0</v>
      </c>
      <c r="E96" s="17">
        <f t="shared" si="6"/>
        <v>0</v>
      </c>
      <c r="F96" s="17">
        <f t="shared" si="7"/>
        <v>-9.9075297225891673E-3</v>
      </c>
      <c r="G96" s="17">
        <f t="shared" si="8"/>
        <v>0.67660969999999998</v>
      </c>
      <c r="H96" s="17">
        <f t="shared" si="9"/>
        <v>-1.9075297225891671E-3</v>
      </c>
    </row>
    <row r="97" spans="3:8" x14ac:dyDescent="0.2">
      <c r="C97" s="17">
        <v>42900</v>
      </c>
      <c r="D97" s="17">
        <f t="shared" si="5"/>
        <v>0</v>
      </c>
      <c r="E97" s="17">
        <f t="shared" si="6"/>
        <v>0</v>
      </c>
      <c r="F97" s="17">
        <f t="shared" si="7"/>
        <v>-9.9075297225891673E-3</v>
      </c>
      <c r="G97" s="17">
        <f t="shared" si="8"/>
        <v>0.67660969999999998</v>
      </c>
      <c r="H97" s="17">
        <f t="shared" si="9"/>
        <v>-1.9075297225891671E-3</v>
      </c>
    </row>
    <row r="98" spans="3:8" x14ac:dyDescent="0.2">
      <c r="C98" s="17">
        <v>42900</v>
      </c>
      <c r="D98" s="17">
        <f t="shared" si="5"/>
        <v>0</v>
      </c>
      <c r="E98" s="17">
        <f t="shared" si="6"/>
        <v>0</v>
      </c>
      <c r="F98" s="17">
        <f t="shared" si="7"/>
        <v>-9.9075297225891673E-3</v>
      </c>
      <c r="G98" s="17">
        <f t="shared" si="8"/>
        <v>0.67660969999999998</v>
      </c>
      <c r="H98" s="17">
        <f t="shared" si="9"/>
        <v>-1.9075297225891671E-3</v>
      </c>
    </row>
    <row r="99" spans="3:8" x14ac:dyDescent="0.2">
      <c r="C99" s="17">
        <v>42900</v>
      </c>
      <c r="D99" s="17">
        <f t="shared" si="5"/>
        <v>0</v>
      </c>
      <c r="E99" s="17">
        <f t="shared" si="6"/>
        <v>0</v>
      </c>
      <c r="F99" s="17">
        <f t="shared" si="7"/>
        <v>-9.9075297225891673E-3</v>
      </c>
      <c r="G99" s="17">
        <f t="shared" si="8"/>
        <v>0.67660969999999998</v>
      </c>
      <c r="H99" s="17">
        <f t="shared" si="9"/>
        <v>-1.9075297225891671E-3</v>
      </c>
    </row>
    <row r="100" spans="3:8" x14ac:dyDescent="0.2">
      <c r="C100" s="17">
        <v>42900</v>
      </c>
      <c r="D100" s="17">
        <f t="shared" si="5"/>
        <v>0</v>
      </c>
      <c r="E100" s="17">
        <f t="shared" si="6"/>
        <v>0</v>
      </c>
      <c r="F100" s="17">
        <f t="shared" si="7"/>
        <v>-9.9075297225891673E-3</v>
      </c>
      <c r="G100" s="17">
        <f t="shared" si="8"/>
        <v>0.67660969999999998</v>
      </c>
      <c r="H100" s="17">
        <f t="shared" si="9"/>
        <v>-1.9075297225891671E-3</v>
      </c>
    </row>
    <row r="101" spans="3:8" x14ac:dyDescent="0.2">
      <c r="C101" s="17">
        <v>42900</v>
      </c>
      <c r="D101" s="17">
        <f t="shared" si="5"/>
        <v>0</v>
      </c>
      <c r="E101" s="17">
        <f t="shared" si="6"/>
        <v>0</v>
      </c>
      <c r="F101" s="17">
        <f t="shared" si="7"/>
        <v>-9.9075297225891673E-3</v>
      </c>
      <c r="G101" s="17">
        <f t="shared" si="8"/>
        <v>0.67660969999999998</v>
      </c>
      <c r="H101" s="17">
        <f t="shared" si="9"/>
        <v>-1.9075297225891671E-3</v>
      </c>
    </row>
    <row r="102" spans="3:8" x14ac:dyDescent="0.2">
      <c r="C102" s="17">
        <v>42900</v>
      </c>
      <c r="D102" s="17">
        <f t="shared" si="5"/>
        <v>0</v>
      </c>
      <c r="E102" s="17">
        <f t="shared" si="6"/>
        <v>0</v>
      </c>
      <c r="F102" s="17">
        <f t="shared" si="7"/>
        <v>-9.9075297225891673E-3</v>
      </c>
      <c r="G102" s="17">
        <f t="shared" si="8"/>
        <v>0.67660969999999998</v>
      </c>
      <c r="H102" s="17">
        <f t="shared" si="9"/>
        <v>-1.9075297225891671E-3</v>
      </c>
    </row>
    <row r="103" spans="3:8" x14ac:dyDescent="0.2">
      <c r="C103" s="17">
        <v>42900</v>
      </c>
      <c r="D103" s="17">
        <f t="shared" si="5"/>
        <v>0</v>
      </c>
      <c r="E103" s="17">
        <f t="shared" si="6"/>
        <v>0</v>
      </c>
      <c r="F103" s="17">
        <f t="shared" si="7"/>
        <v>-9.9075297225891673E-3</v>
      </c>
      <c r="G103" s="17">
        <f t="shared" si="8"/>
        <v>0.67660969999999998</v>
      </c>
      <c r="H103" s="17">
        <f t="shared" si="9"/>
        <v>-1.9075297225891671E-3</v>
      </c>
    </row>
    <row r="104" spans="3:8" x14ac:dyDescent="0.2">
      <c r="C104" s="17">
        <v>42900</v>
      </c>
      <c r="D104" s="17">
        <f t="shared" si="5"/>
        <v>0</v>
      </c>
      <c r="E104" s="17">
        <f t="shared" si="6"/>
        <v>0</v>
      </c>
      <c r="F104" s="17">
        <f t="shared" si="7"/>
        <v>-9.9075297225891673E-3</v>
      </c>
      <c r="G104" s="17">
        <f t="shared" si="8"/>
        <v>0.67660969999999998</v>
      </c>
      <c r="H104" s="17">
        <f t="shared" si="9"/>
        <v>-1.9075297225891671E-3</v>
      </c>
    </row>
    <row r="105" spans="3:8" x14ac:dyDescent="0.2">
      <c r="C105" s="17">
        <v>42900</v>
      </c>
      <c r="D105" s="17">
        <f t="shared" si="5"/>
        <v>0</v>
      </c>
      <c r="E105" s="17">
        <f t="shared" si="6"/>
        <v>0</v>
      </c>
      <c r="F105" s="17">
        <f t="shared" si="7"/>
        <v>-9.9075297225891673E-3</v>
      </c>
      <c r="G105" s="17">
        <f t="shared" si="8"/>
        <v>0.67660969999999998</v>
      </c>
      <c r="H105" s="17">
        <f t="shared" si="9"/>
        <v>-1.9075297225891671E-3</v>
      </c>
    </row>
    <row r="106" spans="3:8" x14ac:dyDescent="0.2">
      <c r="C106" s="17">
        <v>42900</v>
      </c>
      <c r="D106" s="17">
        <f t="shared" si="5"/>
        <v>0</v>
      </c>
      <c r="E106" s="17">
        <f t="shared" si="6"/>
        <v>0</v>
      </c>
      <c r="F106" s="17">
        <f t="shared" si="7"/>
        <v>-9.9075297225891673E-3</v>
      </c>
      <c r="G106" s="17">
        <f t="shared" si="8"/>
        <v>0.67660969999999998</v>
      </c>
      <c r="H106" s="17">
        <f t="shared" si="9"/>
        <v>-1.9075297225891671E-3</v>
      </c>
    </row>
    <row r="107" spans="3:8" x14ac:dyDescent="0.2">
      <c r="C107" s="17">
        <v>42900</v>
      </c>
      <c r="D107" s="17">
        <f t="shared" si="5"/>
        <v>0</v>
      </c>
      <c r="E107" s="17">
        <f t="shared" si="6"/>
        <v>0</v>
      </c>
      <c r="F107" s="17">
        <f t="shared" si="7"/>
        <v>-9.9075297225891673E-3</v>
      </c>
      <c r="G107" s="17">
        <f t="shared" si="8"/>
        <v>0.67660969999999998</v>
      </c>
      <c r="H107" s="17">
        <f t="shared" si="9"/>
        <v>-1.9075297225891671E-3</v>
      </c>
    </row>
    <row r="108" spans="3:8" x14ac:dyDescent="0.2">
      <c r="C108" s="17">
        <v>42900</v>
      </c>
      <c r="D108" s="17">
        <f t="shared" si="5"/>
        <v>0</v>
      </c>
      <c r="E108" s="17">
        <f t="shared" si="6"/>
        <v>0</v>
      </c>
      <c r="F108" s="17">
        <f t="shared" si="7"/>
        <v>-9.9075297225891673E-3</v>
      </c>
      <c r="G108" s="17">
        <f t="shared" si="8"/>
        <v>0.67660969999999998</v>
      </c>
      <c r="H108" s="17">
        <f t="shared" si="9"/>
        <v>-1.9075297225891671E-3</v>
      </c>
    </row>
    <row r="109" spans="3:8" x14ac:dyDescent="0.2">
      <c r="C109" s="17">
        <v>42900</v>
      </c>
      <c r="D109" s="17">
        <f t="shared" si="5"/>
        <v>0</v>
      </c>
      <c r="E109" s="17">
        <f t="shared" si="6"/>
        <v>0</v>
      </c>
      <c r="F109" s="17">
        <f t="shared" si="7"/>
        <v>-9.9075297225891673E-3</v>
      </c>
      <c r="G109" s="17">
        <f t="shared" si="8"/>
        <v>0.67660969999999998</v>
      </c>
      <c r="H109" s="17">
        <f t="shared" si="9"/>
        <v>-1.9075297225891671E-3</v>
      </c>
    </row>
    <row r="110" spans="3:8" x14ac:dyDescent="0.2">
      <c r="C110" s="17">
        <v>42900</v>
      </c>
      <c r="D110" s="17">
        <f t="shared" si="5"/>
        <v>0</v>
      </c>
      <c r="E110" s="17">
        <f t="shared" si="6"/>
        <v>0</v>
      </c>
      <c r="F110" s="17">
        <f t="shared" si="7"/>
        <v>-9.9075297225891673E-3</v>
      </c>
      <c r="G110" s="17">
        <f t="shared" si="8"/>
        <v>0.67660969999999998</v>
      </c>
      <c r="H110" s="17">
        <f t="shared" si="9"/>
        <v>-1.9075297225891671E-3</v>
      </c>
    </row>
    <row r="111" spans="3:8" x14ac:dyDescent="0.2">
      <c r="C111" s="17">
        <v>42900</v>
      </c>
      <c r="D111" s="17">
        <f t="shared" si="5"/>
        <v>0</v>
      </c>
      <c r="E111" s="17">
        <f t="shared" si="6"/>
        <v>0</v>
      </c>
      <c r="F111" s="17">
        <f t="shared" si="7"/>
        <v>-9.9075297225891673E-3</v>
      </c>
      <c r="G111" s="17">
        <f t="shared" si="8"/>
        <v>0.67660969999999998</v>
      </c>
      <c r="H111" s="17">
        <f t="shared" si="9"/>
        <v>-1.9075297225891671E-3</v>
      </c>
    </row>
    <row r="112" spans="3:8" x14ac:dyDescent="0.2">
      <c r="C112" s="17">
        <v>42900</v>
      </c>
      <c r="D112" s="17">
        <f t="shared" si="5"/>
        <v>0</v>
      </c>
      <c r="E112" s="17">
        <f t="shared" si="6"/>
        <v>0</v>
      </c>
      <c r="F112" s="17">
        <f t="shared" si="7"/>
        <v>-9.9075297225891673E-3</v>
      </c>
      <c r="G112" s="17">
        <f t="shared" si="8"/>
        <v>0.67660969999999998</v>
      </c>
      <c r="H112" s="17">
        <f t="shared" si="9"/>
        <v>-1.9075297225891671E-3</v>
      </c>
    </row>
    <row r="113" spans="3:8" x14ac:dyDescent="0.2">
      <c r="C113" s="17">
        <v>42900</v>
      </c>
      <c r="D113" s="17">
        <f t="shared" si="5"/>
        <v>0</v>
      </c>
      <c r="E113" s="17">
        <f t="shared" si="6"/>
        <v>0</v>
      </c>
      <c r="F113" s="17">
        <f t="shared" si="7"/>
        <v>-9.9075297225891673E-3</v>
      </c>
      <c r="G113" s="17">
        <f t="shared" si="8"/>
        <v>0.67660969999999998</v>
      </c>
      <c r="H113" s="17">
        <f t="shared" si="9"/>
        <v>-1.9075297225891671E-3</v>
      </c>
    </row>
    <row r="114" spans="3:8" x14ac:dyDescent="0.2">
      <c r="C114" s="17">
        <v>42900</v>
      </c>
      <c r="D114" s="17">
        <f t="shared" si="5"/>
        <v>0</v>
      </c>
      <c r="E114" s="17">
        <f t="shared" si="6"/>
        <v>0</v>
      </c>
      <c r="F114" s="17">
        <f t="shared" si="7"/>
        <v>-9.9075297225891673E-3</v>
      </c>
      <c r="G114" s="17">
        <f t="shared" si="8"/>
        <v>0.67660969999999998</v>
      </c>
      <c r="H114" s="17">
        <f t="shared" si="9"/>
        <v>-1.9075297225891671E-3</v>
      </c>
    </row>
    <row r="115" spans="3:8" x14ac:dyDescent="0.2">
      <c r="C115" s="17">
        <v>42900</v>
      </c>
      <c r="D115" s="17">
        <f t="shared" si="5"/>
        <v>0</v>
      </c>
      <c r="E115" s="17">
        <f t="shared" si="6"/>
        <v>0</v>
      </c>
      <c r="F115" s="17">
        <f t="shared" si="7"/>
        <v>-9.9075297225891673E-3</v>
      </c>
      <c r="G115" s="17">
        <f t="shared" si="8"/>
        <v>0.67660969999999998</v>
      </c>
      <c r="H115" s="17">
        <f t="shared" si="9"/>
        <v>-1.9075297225891671E-3</v>
      </c>
    </row>
    <row r="116" spans="3:8" x14ac:dyDescent="0.2">
      <c r="C116" s="17">
        <v>42900</v>
      </c>
      <c r="D116" s="17">
        <f t="shared" si="5"/>
        <v>0</v>
      </c>
      <c r="E116" s="17">
        <f t="shared" si="6"/>
        <v>0</v>
      </c>
      <c r="F116" s="17">
        <f t="shared" si="7"/>
        <v>-9.9075297225891673E-3</v>
      </c>
      <c r="G116" s="17">
        <f t="shared" si="8"/>
        <v>0.67660969999999998</v>
      </c>
      <c r="H116" s="17">
        <f t="shared" si="9"/>
        <v>-1.9075297225891671E-3</v>
      </c>
    </row>
    <row r="117" spans="3:8" x14ac:dyDescent="0.2">
      <c r="C117" s="17">
        <v>42900</v>
      </c>
      <c r="D117" s="17">
        <f t="shared" si="5"/>
        <v>0</v>
      </c>
      <c r="E117" s="17">
        <f t="shared" si="6"/>
        <v>0</v>
      </c>
      <c r="F117" s="17">
        <f t="shared" si="7"/>
        <v>-9.9075297225891673E-3</v>
      </c>
      <c r="G117" s="17">
        <f t="shared" si="8"/>
        <v>0.67660969999999998</v>
      </c>
      <c r="H117" s="17">
        <f t="shared" si="9"/>
        <v>-1.9075297225891671E-3</v>
      </c>
    </row>
    <row r="118" spans="3:8" x14ac:dyDescent="0.2">
      <c r="C118" s="17">
        <v>42900</v>
      </c>
      <c r="D118" s="17">
        <f t="shared" si="5"/>
        <v>0</v>
      </c>
      <c r="E118" s="17">
        <f t="shared" si="6"/>
        <v>0</v>
      </c>
      <c r="F118" s="17">
        <f t="shared" si="7"/>
        <v>-9.9075297225891673E-3</v>
      </c>
      <c r="G118" s="17">
        <f t="shared" si="8"/>
        <v>0.67660969999999998</v>
      </c>
      <c r="H118" s="17">
        <f t="shared" si="9"/>
        <v>-1.9075297225891671E-3</v>
      </c>
    </row>
    <row r="119" spans="3:8" x14ac:dyDescent="0.2">
      <c r="C119" s="17">
        <v>42900</v>
      </c>
      <c r="D119" s="17">
        <f t="shared" si="5"/>
        <v>0</v>
      </c>
      <c r="E119" s="17">
        <f t="shared" si="6"/>
        <v>0</v>
      </c>
      <c r="F119" s="17">
        <f t="shared" si="7"/>
        <v>-9.9075297225891673E-3</v>
      </c>
      <c r="G119" s="17">
        <f t="shared" si="8"/>
        <v>0.67660969999999998</v>
      </c>
      <c r="H119" s="17">
        <f t="shared" si="9"/>
        <v>-1.9075297225891671E-3</v>
      </c>
    </row>
    <row r="120" spans="3:8" x14ac:dyDescent="0.2">
      <c r="C120" s="17">
        <v>42900</v>
      </c>
      <c r="D120" s="17">
        <f t="shared" si="5"/>
        <v>0</v>
      </c>
      <c r="E120" s="17">
        <f t="shared" si="6"/>
        <v>0</v>
      </c>
      <c r="F120" s="17">
        <f t="shared" si="7"/>
        <v>-9.9075297225891673E-3</v>
      </c>
      <c r="G120" s="17">
        <f t="shared" si="8"/>
        <v>0.67660969999999998</v>
      </c>
      <c r="H120" s="17">
        <f t="shared" si="9"/>
        <v>-1.9075297225891671E-3</v>
      </c>
    </row>
    <row r="121" spans="3:8" x14ac:dyDescent="0.2">
      <c r="C121" s="17">
        <v>42900</v>
      </c>
      <c r="D121" s="17">
        <f t="shared" si="5"/>
        <v>0</v>
      </c>
      <c r="E121" s="17">
        <f t="shared" si="6"/>
        <v>0</v>
      </c>
      <c r="F121" s="17">
        <f t="shared" si="7"/>
        <v>-9.9075297225891673E-3</v>
      </c>
      <c r="G121" s="17">
        <f t="shared" si="8"/>
        <v>0.67660969999999998</v>
      </c>
      <c r="H121" s="17">
        <f t="shared" si="9"/>
        <v>-1.9075297225891671E-3</v>
      </c>
    </row>
    <row r="122" spans="3:8" x14ac:dyDescent="0.2">
      <c r="C122" s="17">
        <v>42900</v>
      </c>
      <c r="D122" s="17">
        <f t="shared" si="5"/>
        <v>0</v>
      </c>
      <c r="E122" s="17">
        <f t="shared" si="6"/>
        <v>0</v>
      </c>
      <c r="F122" s="17">
        <f t="shared" si="7"/>
        <v>-9.9075297225891673E-3</v>
      </c>
      <c r="G122" s="17">
        <f t="shared" si="8"/>
        <v>0.67660969999999998</v>
      </c>
      <c r="H122" s="17">
        <f t="shared" si="9"/>
        <v>-1.9075297225891671E-3</v>
      </c>
    </row>
    <row r="123" spans="3:8" x14ac:dyDescent="0.2">
      <c r="C123" s="17">
        <v>42900</v>
      </c>
      <c r="D123" s="17">
        <f t="shared" si="5"/>
        <v>0</v>
      </c>
      <c r="E123" s="17">
        <f t="shared" si="6"/>
        <v>0</v>
      </c>
      <c r="F123" s="17">
        <f t="shared" si="7"/>
        <v>-9.9075297225891673E-3</v>
      </c>
      <c r="G123" s="17">
        <f t="shared" si="8"/>
        <v>0.67660969999999998</v>
      </c>
      <c r="H123" s="17">
        <f t="shared" si="9"/>
        <v>-1.9075297225891671E-3</v>
      </c>
    </row>
    <row r="124" spans="3:8" x14ac:dyDescent="0.2">
      <c r="C124" s="17">
        <v>42900</v>
      </c>
      <c r="D124" s="17">
        <f t="shared" si="5"/>
        <v>0</v>
      </c>
      <c r="E124" s="17">
        <f t="shared" si="6"/>
        <v>0</v>
      </c>
      <c r="F124" s="17">
        <f t="shared" si="7"/>
        <v>-9.9075297225891673E-3</v>
      </c>
      <c r="G124" s="17">
        <f t="shared" si="8"/>
        <v>0.67660969999999998</v>
      </c>
      <c r="H124" s="17">
        <f t="shared" si="9"/>
        <v>-1.9075297225891671E-3</v>
      </c>
    </row>
    <row r="125" spans="3:8" x14ac:dyDescent="0.2">
      <c r="C125" s="17">
        <v>42900</v>
      </c>
      <c r="D125" s="17">
        <f t="shared" si="5"/>
        <v>0</v>
      </c>
      <c r="E125" s="17">
        <f t="shared" si="6"/>
        <v>0</v>
      </c>
      <c r="F125" s="17">
        <f t="shared" si="7"/>
        <v>-9.9075297225891673E-3</v>
      </c>
      <c r="G125" s="17">
        <f t="shared" si="8"/>
        <v>0.67660969999999998</v>
      </c>
      <c r="H125" s="17">
        <f t="shared" si="9"/>
        <v>-1.9075297225891671E-3</v>
      </c>
    </row>
    <row r="126" spans="3:8" x14ac:dyDescent="0.2">
      <c r="C126" s="17">
        <v>42900</v>
      </c>
      <c r="D126" s="17">
        <f t="shared" si="5"/>
        <v>0</v>
      </c>
      <c r="E126" s="17">
        <f t="shared" si="6"/>
        <v>0</v>
      </c>
      <c r="F126" s="17">
        <f t="shared" si="7"/>
        <v>-9.9075297225891673E-3</v>
      </c>
      <c r="G126" s="17">
        <f t="shared" si="8"/>
        <v>0.67660969999999998</v>
      </c>
      <c r="H126" s="17">
        <f t="shared" si="9"/>
        <v>-1.9075297225891671E-3</v>
      </c>
    </row>
    <row r="127" spans="3:8" x14ac:dyDescent="0.2">
      <c r="C127" s="17">
        <v>42900</v>
      </c>
      <c r="D127" s="17">
        <f t="shared" si="5"/>
        <v>0</v>
      </c>
      <c r="E127" s="17">
        <f t="shared" si="6"/>
        <v>0</v>
      </c>
      <c r="F127" s="17">
        <f t="shared" si="7"/>
        <v>-9.9075297225891673E-3</v>
      </c>
      <c r="G127" s="17">
        <f t="shared" si="8"/>
        <v>0.67660969999999998</v>
      </c>
      <c r="H127" s="17">
        <f t="shared" si="9"/>
        <v>-1.9075297225891671E-3</v>
      </c>
    </row>
    <row r="128" spans="3:8" x14ac:dyDescent="0.2">
      <c r="C128" s="17">
        <v>42900</v>
      </c>
      <c r="D128" s="17">
        <f t="shared" si="5"/>
        <v>0</v>
      </c>
      <c r="E128" s="17">
        <f t="shared" si="6"/>
        <v>0</v>
      </c>
      <c r="F128" s="17">
        <f t="shared" si="7"/>
        <v>-9.9075297225891673E-3</v>
      </c>
      <c r="G128" s="17">
        <f t="shared" si="8"/>
        <v>0.67660969999999998</v>
      </c>
      <c r="H128" s="17">
        <f t="shared" si="9"/>
        <v>-1.9075297225891671E-3</v>
      </c>
    </row>
    <row r="129" spans="3:8" x14ac:dyDescent="0.2">
      <c r="C129" s="17">
        <v>42900</v>
      </c>
      <c r="D129" s="17">
        <f t="shared" si="5"/>
        <v>0</v>
      </c>
      <c r="E129" s="17">
        <f t="shared" si="6"/>
        <v>0</v>
      </c>
      <c r="F129" s="17">
        <f t="shared" si="7"/>
        <v>-9.9075297225891673E-3</v>
      </c>
      <c r="G129" s="17">
        <f t="shared" si="8"/>
        <v>0.67660969999999998</v>
      </c>
      <c r="H129" s="17">
        <f t="shared" si="9"/>
        <v>-1.9075297225891671E-3</v>
      </c>
    </row>
    <row r="130" spans="3:8" x14ac:dyDescent="0.2">
      <c r="C130" s="17">
        <v>42900</v>
      </c>
      <c r="D130" s="17">
        <f t="shared" si="5"/>
        <v>0</v>
      </c>
      <c r="E130" s="17">
        <f t="shared" si="6"/>
        <v>0</v>
      </c>
      <c r="F130" s="17">
        <f t="shared" si="7"/>
        <v>-9.9075297225891673E-3</v>
      </c>
      <c r="G130" s="17">
        <f t="shared" si="8"/>
        <v>0.67660969999999998</v>
      </c>
      <c r="H130" s="17">
        <f t="shared" si="9"/>
        <v>-1.9075297225891671E-3</v>
      </c>
    </row>
    <row r="131" spans="3:8" x14ac:dyDescent="0.2">
      <c r="C131" s="17">
        <v>42900</v>
      </c>
      <c r="D131" s="17">
        <f t="shared" si="5"/>
        <v>0</v>
      </c>
      <c r="E131" s="17">
        <f t="shared" si="6"/>
        <v>0</v>
      </c>
      <c r="F131" s="17">
        <f t="shared" si="7"/>
        <v>-9.9075297225891673E-3</v>
      </c>
      <c r="G131" s="17">
        <f t="shared" si="8"/>
        <v>0.67660969999999998</v>
      </c>
      <c r="H131" s="17">
        <f t="shared" si="9"/>
        <v>-1.9075297225891671E-3</v>
      </c>
    </row>
    <row r="132" spans="3:8" x14ac:dyDescent="0.2">
      <c r="C132" s="17">
        <v>42900</v>
      </c>
      <c r="D132" s="17">
        <f t="shared" si="5"/>
        <v>0</v>
      </c>
      <c r="E132" s="17">
        <f t="shared" si="6"/>
        <v>0</v>
      </c>
      <c r="F132" s="17">
        <f t="shared" si="7"/>
        <v>-9.9075297225891673E-3</v>
      </c>
      <c r="G132" s="17">
        <f t="shared" si="8"/>
        <v>0.67660969999999998</v>
      </c>
      <c r="H132" s="17">
        <f t="shared" si="9"/>
        <v>-1.9075297225891671E-3</v>
      </c>
    </row>
    <row r="133" spans="3:8" x14ac:dyDescent="0.2">
      <c r="C133" s="17">
        <v>42900</v>
      </c>
      <c r="D133" s="17">
        <f t="shared" si="5"/>
        <v>0</v>
      </c>
      <c r="E133" s="17">
        <f t="shared" si="6"/>
        <v>0</v>
      </c>
      <c r="F133" s="17">
        <f t="shared" si="7"/>
        <v>-9.9075297225891673E-3</v>
      </c>
      <c r="G133" s="17">
        <f t="shared" si="8"/>
        <v>0.67660969999999998</v>
      </c>
      <c r="H133" s="17">
        <f t="shared" si="9"/>
        <v>-1.9075297225891671E-3</v>
      </c>
    </row>
    <row r="134" spans="3:8" x14ac:dyDescent="0.2">
      <c r="C134" s="17">
        <v>42900</v>
      </c>
      <c r="D134" s="17">
        <f t="shared" si="5"/>
        <v>0</v>
      </c>
      <c r="E134" s="17">
        <f t="shared" si="6"/>
        <v>0</v>
      </c>
      <c r="F134" s="17">
        <f t="shared" si="7"/>
        <v>-9.9075297225891673E-3</v>
      </c>
      <c r="G134" s="17">
        <f t="shared" si="8"/>
        <v>0.67660969999999998</v>
      </c>
      <c r="H134" s="17">
        <f t="shared" si="9"/>
        <v>-1.9075297225891671E-3</v>
      </c>
    </row>
    <row r="135" spans="3:8" x14ac:dyDescent="0.2">
      <c r="C135" s="17">
        <v>42900</v>
      </c>
      <c r="D135" s="17">
        <f t="shared" si="5"/>
        <v>0</v>
      </c>
      <c r="E135" s="17">
        <f t="shared" si="6"/>
        <v>0</v>
      </c>
      <c r="F135" s="17">
        <f t="shared" si="7"/>
        <v>-9.9075297225891673E-3</v>
      </c>
      <c r="G135" s="17">
        <f t="shared" si="8"/>
        <v>0.67660969999999998</v>
      </c>
      <c r="H135" s="17">
        <f t="shared" si="9"/>
        <v>-1.9075297225891671E-3</v>
      </c>
    </row>
    <row r="136" spans="3:8" x14ac:dyDescent="0.2">
      <c r="C136" s="17">
        <v>42900</v>
      </c>
      <c r="D136" s="17">
        <f t="shared" si="5"/>
        <v>0</v>
      </c>
      <c r="E136" s="17">
        <f t="shared" si="6"/>
        <v>0</v>
      </c>
      <c r="F136" s="17">
        <f t="shared" si="7"/>
        <v>-9.9075297225891673E-3</v>
      </c>
      <c r="G136" s="17">
        <f t="shared" si="8"/>
        <v>0.67660969999999998</v>
      </c>
      <c r="H136" s="17">
        <f t="shared" si="9"/>
        <v>-1.9075297225891671E-3</v>
      </c>
    </row>
    <row r="137" spans="3:8" x14ac:dyDescent="0.2">
      <c r="C137" s="17">
        <v>42900</v>
      </c>
      <c r="D137" s="17">
        <f t="shared" si="5"/>
        <v>0</v>
      </c>
      <c r="E137" s="17">
        <f t="shared" si="6"/>
        <v>0</v>
      </c>
      <c r="F137" s="17">
        <f t="shared" si="7"/>
        <v>-9.9075297225891673E-3</v>
      </c>
      <c r="G137" s="17">
        <f t="shared" si="8"/>
        <v>0.67660969999999998</v>
      </c>
      <c r="H137" s="17">
        <f t="shared" si="9"/>
        <v>-1.9075297225891671E-3</v>
      </c>
    </row>
    <row r="138" spans="3:8" x14ac:dyDescent="0.2">
      <c r="C138" s="17">
        <v>42900</v>
      </c>
      <c r="D138" s="17">
        <f t="shared" ref="D138:D201" si="10">B138/C138</f>
        <v>0</v>
      </c>
      <c r="E138" s="17">
        <f t="shared" ref="E138:E201" si="11">D138/G138</f>
        <v>0</v>
      </c>
      <c r="F138" s="17">
        <f t="shared" ref="F138:F201" si="12">((A138-15)/(1+0.0162*(A138-15)))*(0.0005+(-0.0056)*E138^0.5+(-0.0066)*E138+(-0.0375)*E138^1.5+(0.0636)*E138^2+(-0.0144)*E138^2.5)</f>
        <v>-9.9075297225891673E-3</v>
      </c>
      <c r="G138" s="17">
        <f t="shared" ref="G138:G201" si="13">0.6766097+0.0200564*A138+0.0001104259*A138^2+(-6.9698*10^-7)*A138^3+(1.0031*10^-9)*A138^4</f>
        <v>0.67660969999999998</v>
      </c>
      <c r="H138" s="17">
        <f t="shared" ref="H138:H201" si="14">0.008+(-0.1692)*E138^0.5+25.3851*E138+14.0941*E138^1.5+(-7.0261)*E138^2+2.7081*E138^2.5+F138</f>
        <v>-1.9075297225891671E-3</v>
      </c>
    </row>
    <row r="139" spans="3:8" x14ac:dyDescent="0.2">
      <c r="C139" s="17">
        <v>42900</v>
      </c>
      <c r="D139" s="17">
        <f t="shared" si="10"/>
        <v>0</v>
      </c>
      <c r="E139" s="17">
        <f t="shared" si="11"/>
        <v>0</v>
      </c>
      <c r="F139" s="17">
        <f t="shared" si="12"/>
        <v>-9.9075297225891673E-3</v>
      </c>
      <c r="G139" s="17">
        <f t="shared" si="13"/>
        <v>0.67660969999999998</v>
      </c>
      <c r="H139" s="17">
        <f t="shared" si="14"/>
        <v>-1.9075297225891671E-3</v>
      </c>
    </row>
    <row r="140" spans="3:8" x14ac:dyDescent="0.2">
      <c r="C140" s="17">
        <v>42900</v>
      </c>
      <c r="D140" s="17">
        <f t="shared" si="10"/>
        <v>0</v>
      </c>
      <c r="E140" s="17">
        <f t="shared" si="11"/>
        <v>0</v>
      </c>
      <c r="F140" s="17">
        <f t="shared" si="12"/>
        <v>-9.9075297225891673E-3</v>
      </c>
      <c r="G140" s="17">
        <f t="shared" si="13"/>
        <v>0.67660969999999998</v>
      </c>
      <c r="H140" s="17">
        <f t="shared" si="14"/>
        <v>-1.9075297225891671E-3</v>
      </c>
    </row>
    <row r="141" spans="3:8" x14ac:dyDescent="0.2">
      <c r="C141" s="17">
        <v>42900</v>
      </c>
      <c r="D141" s="17">
        <f t="shared" si="10"/>
        <v>0</v>
      </c>
      <c r="E141" s="17">
        <f t="shared" si="11"/>
        <v>0</v>
      </c>
      <c r="F141" s="17">
        <f t="shared" si="12"/>
        <v>-9.9075297225891673E-3</v>
      </c>
      <c r="G141" s="17">
        <f t="shared" si="13"/>
        <v>0.67660969999999998</v>
      </c>
      <c r="H141" s="17">
        <f t="shared" si="14"/>
        <v>-1.9075297225891671E-3</v>
      </c>
    </row>
    <row r="142" spans="3:8" x14ac:dyDescent="0.2">
      <c r="C142" s="17">
        <v>42900</v>
      </c>
      <c r="D142" s="17">
        <f t="shared" si="10"/>
        <v>0</v>
      </c>
      <c r="E142" s="17">
        <f t="shared" si="11"/>
        <v>0</v>
      </c>
      <c r="F142" s="17">
        <f t="shared" si="12"/>
        <v>-9.9075297225891673E-3</v>
      </c>
      <c r="G142" s="17">
        <f t="shared" si="13"/>
        <v>0.67660969999999998</v>
      </c>
      <c r="H142" s="17">
        <f t="shared" si="14"/>
        <v>-1.9075297225891671E-3</v>
      </c>
    </row>
    <row r="143" spans="3:8" x14ac:dyDescent="0.2">
      <c r="C143" s="17">
        <v>42900</v>
      </c>
      <c r="D143" s="17">
        <f t="shared" si="10"/>
        <v>0</v>
      </c>
      <c r="E143" s="17">
        <f t="shared" si="11"/>
        <v>0</v>
      </c>
      <c r="F143" s="17">
        <f t="shared" si="12"/>
        <v>-9.9075297225891673E-3</v>
      </c>
      <c r="G143" s="17">
        <f t="shared" si="13"/>
        <v>0.67660969999999998</v>
      </c>
      <c r="H143" s="17">
        <f t="shared" si="14"/>
        <v>-1.9075297225891671E-3</v>
      </c>
    </row>
    <row r="144" spans="3:8" x14ac:dyDescent="0.2">
      <c r="C144" s="17">
        <v>42900</v>
      </c>
      <c r="D144" s="17">
        <f t="shared" si="10"/>
        <v>0</v>
      </c>
      <c r="E144" s="17">
        <f t="shared" si="11"/>
        <v>0</v>
      </c>
      <c r="F144" s="17">
        <f t="shared" si="12"/>
        <v>-9.9075297225891673E-3</v>
      </c>
      <c r="G144" s="17">
        <f t="shared" si="13"/>
        <v>0.67660969999999998</v>
      </c>
      <c r="H144" s="17">
        <f t="shared" si="14"/>
        <v>-1.9075297225891671E-3</v>
      </c>
    </row>
    <row r="145" spans="3:8" x14ac:dyDescent="0.2">
      <c r="C145" s="17">
        <v>42900</v>
      </c>
      <c r="D145" s="17">
        <f t="shared" si="10"/>
        <v>0</v>
      </c>
      <c r="E145" s="17">
        <f t="shared" si="11"/>
        <v>0</v>
      </c>
      <c r="F145" s="17">
        <f t="shared" si="12"/>
        <v>-9.9075297225891673E-3</v>
      </c>
      <c r="G145" s="17">
        <f t="shared" si="13"/>
        <v>0.67660969999999998</v>
      </c>
      <c r="H145" s="17">
        <f t="shared" si="14"/>
        <v>-1.9075297225891671E-3</v>
      </c>
    </row>
    <row r="146" spans="3:8" x14ac:dyDescent="0.2">
      <c r="C146" s="17">
        <v>42900</v>
      </c>
      <c r="D146" s="17">
        <f t="shared" si="10"/>
        <v>0</v>
      </c>
      <c r="E146" s="17">
        <f t="shared" si="11"/>
        <v>0</v>
      </c>
      <c r="F146" s="17">
        <f t="shared" si="12"/>
        <v>-9.9075297225891673E-3</v>
      </c>
      <c r="G146" s="17">
        <f t="shared" si="13"/>
        <v>0.67660969999999998</v>
      </c>
      <c r="H146" s="17">
        <f t="shared" si="14"/>
        <v>-1.9075297225891671E-3</v>
      </c>
    </row>
    <row r="147" spans="3:8" x14ac:dyDescent="0.2">
      <c r="C147" s="17">
        <v>42900</v>
      </c>
      <c r="D147" s="17">
        <f t="shared" si="10"/>
        <v>0</v>
      </c>
      <c r="E147" s="17">
        <f t="shared" si="11"/>
        <v>0</v>
      </c>
      <c r="F147" s="17">
        <f t="shared" si="12"/>
        <v>-9.9075297225891673E-3</v>
      </c>
      <c r="G147" s="17">
        <f t="shared" si="13"/>
        <v>0.67660969999999998</v>
      </c>
      <c r="H147" s="17">
        <f t="shared" si="14"/>
        <v>-1.9075297225891671E-3</v>
      </c>
    </row>
    <row r="148" spans="3:8" x14ac:dyDescent="0.2">
      <c r="C148" s="17">
        <v>42900</v>
      </c>
      <c r="D148" s="17">
        <f t="shared" si="10"/>
        <v>0</v>
      </c>
      <c r="E148" s="17">
        <f t="shared" si="11"/>
        <v>0</v>
      </c>
      <c r="F148" s="17">
        <f t="shared" si="12"/>
        <v>-9.9075297225891673E-3</v>
      </c>
      <c r="G148" s="17">
        <f t="shared" si="13"/>
        <v>0.67660969999999998</v>
      </c>
      <c r="H148" s="17">
        <f t="shared" si="14"/>
        <v>-1.9075297225891671E-3</v>
      </c>
    </row>
    <row r="149" spans="3:8" x14ac:dyDescent="0.2">
      <c r="C149" s="17">
        <v>42900</v>
      </c>
      <c r="D149" s="17">
        <f t="shared" si="10"/>
        <v>0</v>
      </c>
      <c r="E149" s="17">
        <f t="shared" si="11"/>
        <v>0</v>
      </c>
      <c r="F149" s="17">
        <f t="shared" si="12"/>
        <v>-9.9075297225891673E-3</v>
      </c>
      <c r="G149" s="17">
        <f t="shared" si="13"/>
        <v>0.67660969999999998</v>
      </c>
      <c r="H149" s="17">
        <f t="shared" si="14"/>
        <v>-1.9075297225891671E-3</v>
      </c>
    </row>
    <row r="150" spans="3:8" x14ac:dyDescent="0.2">
      <c r="C150" s="17">
        <v>42900</v>
      </c>
      <c r="D150" s="17">
        <f t="shared" si="10"/>
        <v>0</v>
      </c>
      <c r="E150" s="17">
        <f t="shared" si="11"/>
        <v>0</v>
      </c>
      <c r="F150" s="17">
        <f t="shared" si="12"/>
        <v>-9.9075297225891673E-3</v>
      </c>
      <c r="G150" s="17">
        <f t="shared" si="13"/>
        <v>0.67660969999999998</v>
      </c>
      <c r="H150" s="17">
        <f t="shared" si="14"/>
        <v>-1.9075297225891671E-3</v>
      </c>
    </row>
    <row r="151" spans="3:8" x14ac:dyDescent="0.2">
      <c r="C151" s="17">
        <v>42900</v>
      </c>
      <c r="D151" s="17">
        <f t="shared" si="10"/>
        <v>0</v>
      </c>
      <c r="E151" s="17">
        <f t="shared" si="11"/>
        <v>0</v>
      </c>
      <c r="F151" s="17">
        <f t="shared" si="12"/>
        <v>-9.9075297225891673E-3</v>
      </c>
      <c r="G151" s="17">
        <f t="shared" si="13"/>
        <v>0.67660969999999998</v>
      </c>
      <c r="H151" s="17">
        <f t="shared" si="14"/>
        <v>-1.9075297225891671E-3</v>
      </c>
    </row>
    <row r="152" spans="3:8" x14ac:dyDescent="0.2">
      <c r="C152" s="17">
        <v>42900</v>
      </c>
      <c r="D152" s="17">
        <f t="shared" si="10"/>
        <v>0</v>
      </c>
      <c r="E152" s="17">
        <f t="shared" si="11"/>
        <v>0</v>
      </c>
      <c r="F152" s="17">
        <f t="shared" si="12"/>
        <v>-9.9075297225891673E-3</v>
      </c>
      <c r="G152" s="17">
        <f t="shared" si="13"/>
        <v>0.67660969999999998</v>
      </c>
      <c r="H152" s="17">
        <f t="shared" si="14"/>
        <v>-1.9075297225891671E-3</v>
      </c>
    </row>
    <row r="153" spans="3:8" x14ac:dyDescent="0.2">
      <c r="C153" s="17">
        <v>42900</v>
      </c>
      <c r="D153" s="17">
        <f t="shared" si="10"/>
        <v>0</v>
      </c>
      <c r="E153" s="17">
        <f t="shared" si="11"/>
        <v>0</v>
      </c>
      <c r="F153" s="17">
        <f t="shared" si="12"/>
        <v>-9.9075297225891673E-3</v>
      </c>
      <c r="G153" s="17">
        <f t="shared" si="13"/>
        <v>0.67660969999999998</v>
      </c>
      <c r="H153" s="17">
        <f t="shared" si="14"/>
        <v>-1.9075297225891671E-3</v>
      </c>
    </row>
    <row r="154" spans="3:8" x14ac:dyDescent="0.2">
      <c r="C154" s="17">
        <v>42900</v>
      </c>
      <c r="D154" s="17">
        <f t="shared" si="10"/>
        <v>0</v>
      </c>
      <c r="E154" s="17">
        <f t="shared" si="11"/>
        <v>0</v>
      </c>
      <c r="F154" s="17">
        <f t="shared" si="12"/>
        <v>-9.9075297225891673E-3</v>
      </c>
      <c r="G154" s="17">
        <f t="shared" si="13"/>
        <v>0.67660969999999998</v>
      </c>
      <c r="H154" s="17">
        <f t="shared" si="14"/>
        <v>-1.9075297225891671E-3</v>
      </c>
    </row>
    <row r="155" spans="3:8" x14ac:dyDescent="0.2">
      <c r="C155" s="17">
        <v>42900</v>
      </c>
      <c r="D155" s="17">
        <f t="shared" si="10"/>
        <v>0</v>
      </c>
      <c r="E155" s="17">
        <f t="shared" si="11"/>
        <v>0</v>
      </c>
      <c r="F155" s="17">
        <f t="shared" si="12"/>
        <v>-9.9075297225891673E-3</v>
      </c>
      <c r="G155" s="17">
        <f t="shared" si="13"/>
        <v>0.67660969999999998</v>
      </c>
      <c r="H155" s="17">
        <f t="shared" si="14"/>
        <v>-1.9075297225891671E-3</v>
      </c>
    </row>
    <row r="156" spans="3:8" x14ac:dyDescent="0.2">
      <c r="C156" s="17">
        <v>42900</v>
      </c>
      <c r="D156" s="17">
        <f t="shared" si="10"/>
        <v>0</v>
      </c>
      <c r="E156" s="17">
        <f t="shared" si="11"/>
        <v>0</v>
      </c>
      <c r="F156" s="17">
        <f t="shared" si="12"/>
        <v>-9.9075297225891673E-3</v>
      </c>
      <c r="G156" s="17">
        <f t="shared" si="13"/>
        <v>0.67660969999999998</v>
      </c>
      <c r="H156" s="17">
        <f t="shared" si="14"/>
        <v>-1.9075297225891671E-3</v>
      </c>
    </row>
    <row r="157" spans="3:8" x14ac:dyDescent="0.2">
      <c r="C157" s="17">
        <v>42900</v>
      </c>
      <c r="D157" s="17">
        <f t="shared" si="10"/>
        <v>0</v>
      </c>
      <c r="E157" s="17">
        <f t="shared" si="11"/>
        <v>0</v>
      </c>
      <c r="F157" s="17">
        <f t="shared" si="12"/>
        <v>-9.9075297225891673E-3</v>
      </c>
      <c r="G157" s="17">
        <f t="shared" si="13"/>
        <v>0.67660969999999998</v>
      </c>
      <c r="H157" s="17">
        <f t="shared" si="14"/>
        <v>-1.9075297225891671E-3</v>
      </c>
    </row>
    <row r="158" spans="3:8" x14ac:dyDescent="0.2">
      <c r="C158" s="17">
        <v>42900</v>
      </c>
      <c r="D158" s="17">
        <f t="shared" si="10"/>
        <v>0</v>
      </c>
      <c r="E158" s="17">
        <f t="shared" si="11"/>
        <v>0</v>
      </c>
      <c r="F158" s="17">
        <f t="shared" si="12"/>
        <v>-9.9075297225891673E-3</v>
      </c>
      <c r="G158" s="17">
        <f t="shared" si="13"/>
        <v>0.67660969999999998</v>
      </c>
      <c r="H158" s="17">
        <f t="shared" si="14"/>
        <v>-1.9075297225891671E-3</v>
      </c>
    </row>
    <row r="159" spans="3:8" x14ac:dyDescent="0.2">
      <c r="C159" s="17">
        <v>42900</v>
      </c>
      <c r="D159" s="17">
        <f t="shared" si="10"/>
        <v>0</v>
      </c>
      <c r="E159" s="17">
        <f t="shared" si="11"/>
        <v>0</v>
      </c>
      <c r="F159" s="17">
        <f t="shared" si="12"/>
        <v>-9.9075297225891673E-3</v>
      </c>
      <c r="G159" s="17">
        <f t="shared" si="13"/>
        <v>0.67660969999999998</v>
      </c>
      <c r="H159" s="17">
        <f t="shared" si="14"/>
        <v>-1.9075297225891671E-3</v>
      </c>
    </row>
    <row r="160" spans="3:8" x14ac:dyDescent="0.2">
      <c r="C160" s="17">
        <v>42900</v>
      </c>
      <c r="D160" s="17">
        <f t="shared" si="10"/>
        <v>0</v>
      </c>
      <c r="E160" s="17">
        <f t="shared" si="11"/>
        <v>0</v>
      </c>
      <c r="F160" s="17">
        <f t="shared" si="12"/>
        <v>-9.9075297225891673E-3</v>
      </c>
      <c r="G160" s="17">
        <f t="shared" si="13"/>
        <v>0.67660969999999998</v>
      </c>
      <c r="H160" s="17">
        <f t="shared" si="14"/>
        <v>-1.9075297225891671E-3</v>
      </c>
    </row>
    <row r="161" spans="3:8" x14ac:dyDescent="0.2">
      <c r="C161" s="17">
        <v>42900</v>
      </c>
      <c r="D161" s="17">
        <f t="shared" si="10"/>
        <v>0</v>
      </c>
      <c r="E161" s="17">
        <f t="shared" si="11"/>
        <v>0</v>
      </c>
      <c r="F161" s="17">
        <f t="shared" si="12"/>
        <v>-9.9075297225891673E-3</v>
      </c>
      <c r="G161" s="17">
        <f t="shared" si="13"/>
        <v>0.67660969999999998</v>
      </c>
      <c r="H161" s="17">
        <f t="shared" si="14"/>
        <v>-1.9075297225891671E-3</v>
      </c>
    </row>
    <row r="162" spans="3:8" x14ac:dyDescent="0.2">
      <c r="C162" s="17">
        <v>42900</v>
      </c>
      <c r="D162" s="17">
        <f t="shared" si="10"/>
        <v>0</v>
      </c>
      <c r="E162" s="17">
        <f t="shared" si="11"/>
        <v>0</v>
      </c>
      <c r="F162" s="17">
        <f t="shared" si="12"/>
        <v>-9.9075297225891673E-3</v>
      </c>
      <c r="G162" s="17">
        <f t="shared" si="13"/>
        <v>0.67660969999999998</v>
      </c>
      <c r="H162" s="17">
        <f t="shared" si="14"/>
        <v>-1.9075297225891671E-3</v>
      </c>
    </row>
    <row r="163" spans="3:8" x14ac:dyDescent="0.2">
      <c r="C163" s="17">
        <v>42900</v>
      </c>
      <c r="D163" s="17">
        <f t="shared" si="10"/>
        <v>0</v>
      </c>
      <c r="E163" s="17">
        <f t="shared" si="11"/>
        <v>0</v>
      </c>
      <c r="F163" s="17">
        <f t="shared" si="12"/>
        <v>-9.9075297225891673E-3</v>
      </c>
      <c r="G163" s="17">
        <f t="shared" si="13"/>
        <v>0.67660969999999998</v>
      </c>
      <c r="H163" s="17">
        <f t="shared" si="14"/>
        <v>-1.9075297225891671E-3</v>
      </c>
    </row>
    <row r="164" spans="3:8" x14ac:dyDescent="0.2">
      <c r="C164" s="17">
        <v>42900</v>
      </c>
      <c r="D164" s="17">
        <f t="shared" si="10"/>
        <v>0</v>
      </c>
      <c r="E164" s="17">
        <f t="shared" si="11"/>
        <v>0</v>
      </c>
      <c r="F164" s="17">
        <f t="shared" si="12"/>
        <v>-9.9075297225891673E-3</v>
      </c>
      <c r="G164" s="17">
        <f t="shared" si="13"/>
        <v>0.67660969999999998</v>
      </c>
      <c r="H164" s="17">
        <f t="shared" si="14"/>
        <v>-1.9075297225891671E-3</v>
      </c>
    </row>
    <row r="165" spans="3:8" x14ac:dyDescent="0.2">
      <c r="C165" s="17">
        <v>42900</v>
      </c>
      <c r="D165" s="17">
        <f t="shared" si="10"/>
        <v>0</v>
      </c>
      <c r="E165" s="17">
        <f t="shared" si="11"/>
        <v>0</v>
      </c>
      <c r="F165" s="17">
        <f t="shared" si="12"/>
        <v>-9.9075297225891673E-3</v>
      </c>
      <c r="G165" s="17">
        <f t="shared" si="13"/>
        <v>0.67660969999999998</v>
      </c>
      <c r="H165" s="17">
        <f t="shared" si="14"/>
        <v>-1.9075297225891671E-3</v>
      </c>
    </row>
    <row r="166" spans="3:8" x14ac:dyDescent="0.2">
      <c r="C166" s="17">
        <v>42900</v>
      </c>
      <c r="D166" s="17">
        <f t="shared" si="10"/>
        <v>0</v>
      </c>
      <c r="E166" s="17">
        <f t="shared" si="11"/>
        <v>0</v>
      </c>
      <c r="F166" s="17">
        <f t="shared" si="12"/>
        <v>-9.9075297225891673E-3</v>
      </c>
      <c r="G166" s="17">
        <f t="shared" si="13"/>
        <v>0.67660969999999998</v>
      </c>
      <c r="H166" s="17">
        <f t="shared" si="14"/>
        <v>-1.9075297225891671E-3</v>
      </c>
    </row>
    <row r="167" spans="3:8" x14ac:dyDescent="0.2">
      <c r="C167" s="17">
        <v>42900</v>
      </c>
      <c r="D167" s="17">
        <f t="shared" si="10"/>
        <v>0</v>
      </c>
      <c r="E167" s="17">
        <f t="shared" si="11"/>
        <v>0</v>
      </c>
      <c r="F167" s="17">
        <f t="shared" si="12"/>
        <v>-9.9075297225891673E-3</v>
      </c>
      <c r="G167" s="17">
        <f t="shared" si="13"/>
        <v>0.67660969999999998</v>
      </c>
      <c r="H167" s="17">
        <f t="shared" si="14"/>
        <v>-1.9075297225891671E-3</v>
      </c>
    </row>
    <row r="168" spans="3:8" x14ac:dyDescent="0.2">
      <c r="C168" s="17">
        <v>42900</v>
      </c>
      <c r="D168" s="17">
        <f t="shared" si="10"/>
        <v>0</v>
      </c>
      <c r="E168" s="17">
        <f t="shared" si="11"/>
        <v>0</v>
      </c>
      <c r="F168" s="17">
        <f t="shared" si="12"/>
        <v>-9.9075297225891673E-3</v>
      </c>
      <c r="G168" s="17">
        <f t="shared" si="13"/>
        <v>0.67660969999999998</v>
      </c>
      <c r="H168" s="17">
        <f t="shared" si="14"/>
        <v>-1.9075297225891671E-3</v>
      </c>
    </row>
    <row r="169" spans="3:8" x14ac:dyDescent="0.2">
      <c r="C169" s="17">
        <v>42900</v>
      </c>
      <c r="D169" s="17">
        <f t="shared" si="10"/>
        <v>0</v>
      </c>
      <c r="E169" s="17">
        <f t="shared" si="11"/>
        <v>0</v>
      </c>
      <c r="F169" s="17">
        <f t="shared" si="12"/>
        <v>-9.9075297225891673E-3</v>
      </c>
      <c r="G169" s="17">
        <f t="shared" si="13"/>
        <v>0.67660969999999998</v>
      </c>
      <c r="H169" s="17">
        <f t="shared" si="14"/>
        <v>-1.9075297225891671E-3</v>
      </c>
    </row>
    <row r="170" spans="3:8" x14ac:dyDescent="0.2">
      <c r="C170" s="17">
        <v>42900</v>
      </c>
      <c r="D170" s="17">
        <f t="shared" si="10"/>
        <v>0</v>
      </c>
      <c r="E170" s="17">
        <f t="shared" si="11"/>
        <v>0</v>
      </c>
      <c r="F170" s="17">
        <f t="shared" si="12"/>
        <v>-9.9075297225891673E-3</v>
      </c>
      <c r="G170" s="17">
        <f t="shared" si="13"/>
        <v>0.67660969999999998</v>
      </c>
      <c r="H170" s="17">
        <f t="shared" si="14"/>
        <v>-1.9075297225891671E-3</v>
      </c>
    </row>
    <row r="171" spans="3:8" x14ac:dyDescent="0.2">
      <c r="C171" s="17">
        <v>42900</v>
      </c>
      <c r="D171" s="17">
        <f t="shared" si="10"/>
        <v>0</v>
      </c>
      <c r="E171" s="17">
        <f t="shared" si="11"/>
        <v>0</v>
      </c>
      <c r="F171" s="17">
        <f t="shared" si="12"/>
        <v>-9.9075297225891673E-3</v>
      </c>
      <c r="G171" s="17">
        <f t="shared" si="13"/>
        <v>0.67660969999999998</v>
      </c>
      <c r="H171" s="17">
        <f t="shared" si="14"/>
        <v>-1.9075297225891671E-3</v>
      </c>
    </row>
    <row r="172" spans="3:8" x14ac:dyDescent="0.2">
      <c r="C172" s="17">
        <v>42900</v>
      </c>
      <c r="D172" s="17">
        <f t="shared" si="10"/>
        <v>0</v>
      </c>
      <c r="E172" s="17">
        <f t="shared" si="11"/>
        <v>0</v>
      </c>
      <c r="F172" s="17">
        <f t="shared" si="12"/>
        <v>-9.9075297225891673E-3</v>
      </c>
      <c r="G172" s="17">
        <f t="shared" si="13"/>
        <v>0.67660969999999998</v>
      </c>
      <c r="H172" s="17">
        <f t="shared" si="14"/>
        <v>-1.9075297225891671E-3</v>
      </c>
    </row>
    <row r="173" spans="3:8" x14ac:dyDescent="0.2">
      <c r="C173" s="17">
        <v>42900</v>
      </c>
      <c r="D173" s="17">
        <f t="shared" si="10"/>
        <v>0</v>
      </c>
      <c r="E173" s="17">
        <f t="shared" si="11"/>
        <v>0</v>
      </c>
      <c r="F173" s="17">
        <f t="shared" si="12"/>
        <v>-9.9075297225891673E-3</v>
      </c>
      <c r="G173" s="17">
        <f t="shared" si="13"/>
        <v>0.67660969999999998</v>
      </c>
      <c r="H173" s="17">
        <f t="shared" si="14"/>
        <v>-1.9075297225891671E-3</v>
      </c>
    </row>
    <row r="174" spans="3:8" x14ac:dyDescent="0.2">
      <c r="C174" s="17">
        <v>42900</v>
      </c>
      <c r="D174" s="17">
        <f t="shared" si="10"/>
        <v>0</v>
      </c>
      <c r="E174" s="17">
        <f t="shared" si="11"/>
        <v>0</v>
      </c>
      <c r="F174" s="17">
        <f t="shared" si="12"/>
        <v>-9.9075297225891673E-3</v>
      </c>
      <c r="G174" s="17">
        <f t="shared" si="13"/>
        <v>0.67660969999999998</v>
      </c>
      <c r="H174" s="17">
        <f t="shared" si="14"/>
        <v>-1.9075297225891671E-3</v>
      </c>
    </row>
    <row r="175" spans="3:8" x14ac:dyDescent="0.2">
      <c r="C175" s="17">
        <v>42900</v>
      </c>
      <c r="D175" s="17">
        <f t="shared" si="10"/>
        <v>0</v>
      </c>
      <c r="E175" s="17">
        <f t="shared" si="11"/>
        <v>0</v>
      </c>
      <c r="F175" s="17">
        <f t="shared" si="12"/>
        <v>-9.9075297225891673E-3</v>
      </c>
      <c r="G175" s="17">
        <f t="shared" si="13"/>
        <v>0.67660969999999998</v>
      </c>
      <c r="H175" s="17">
        <f t="shared" si="14"/>
        <v>-1.9075297225891671E-3</v>
      </c>
    </row>
    <row r="176" spans="3:8" x14ac:dyDescent="0.2">
      <c r="C176" s="17">
        <v>42900</v>
      </c>
      <c r="D176" s="17">
        <f t="shared" si="10"/>
        <v>0</v>
      </c>
      <c r="E176" s="17">
        <f t="shared" si="11"/>
        <v>0</v>
      </c>
      <c r="F176" s="17">
        <f t="shared" si="12"/>
        <v>-9.9075297225891673E-3</v>
      </c>
      <c r="G176" s="17">
        <f t="shared" si="13"/>
        <v>0.67660969999999998</v>
      </c>
      <c r="H176" s="17">
        <f t="shared" si="14"/>
        <v>-1.9075297225891671E-3</v>
      </c>
    </row>
    <row r="177" spans="3:8" x14ac:dyDescent="0.2">
      <c r="C177" s="17">
        <v>42900</v>
      </c>
      <c r="D177" s="17">
        <f t="shared" si="10"/>
        <v>0</v>
      </c>
      <c r="E177" s="17">
        <f t="shared" si="11"/>
        <v>0</v>
      </c>
      <c r="F177" s="17">
        <f t="shared" si="12"/>
        <v>-9.9075297225891673E-3</v>
      </c>
      <c r="G177" s="17">
        <f t="shared" si="13"/>
        <v>0.67660969999999998</v>
      </c>
      <c r="H177" s="17">
        <f t="shared" si="14"/>
        <v>-1.9075297225891671E-3</v>
      </c>
    </row>
    <row r="178" spans="3:8" x14ac:dyDescent="0.2">
      <c r="C178" s="17">
        <v>42900</v>
      </c>
      <c r="D178" s="17">
        <f t="shared" si="10"/>
        <v>0</v>
      </c>
      <c r="E178" s="17">
        <f t="shared" si="11"/>
        <v>0</v>
      </c>
      <c r="F178" s="17">
        <f t="shared" si="12"/>
        <v>-9.9075297225891673E-3</v>
      </c>
      <c r="G178" s="17">
        <f t="shared" si="13"/>
        <v>0.67660969999999998</v>
      </c>
      <c r="H178" s="17">
        <f t="shared" si="14"/>
        <v>-1.9075297225891671E-3</v>
      </c>
    </row>
    <row r="179" spans="3:8" x14ac:dyDescent="0.2">
      <c r="C179" s="17">
        <v>42900</v>
      </c>
      <c r="D179" s="17">
        <f t="shared" si="10"/>
        <v>0</v>
      </c>
      <c r="E179" s="17">
        <f t="shared" si="11"/>
        <v>0</v>
      </c>
      <c r="F179" s="17">
        <f t="shared" si="12"/>
        <v>-9.9075297225891673E-3</v>
      </c>
      <c r="G179" s="17">
        <f t="shared" si="13"/>
        <v>0.67660969999999998</v>
      </c>
      <c r="H179" s="17">
        <f t="shared" si="14"/>
        <v>-1.9075297225891671E-3</v>
      </c>
    </row>
    <row r="180" spans="3:8" x14ac:dyDescent="0.2">
      <c r="C180" s="17">
        <v>42900</v>
      </c>
      <c r="D180" s="17">
        <f t="shared" si="10"/>
        <v>0</v>
      </c>
      <c r="E180" s="17">
        <f t="shared" si="11"/>
        <v>0</v>
      </c>
      <c r="F180" s="17">
        <f t="shared" si="12"/>
        <v>-9.9075297225891673E-3</v>
      </c>
      <c r="G180" s="17">
        <f t="shared" si="13"/>
        <v>0.67660969999999998</v>
      </c>
      <c r="H180" s="17">
        <f t="shared" si="14"/>
        <v>-1.9075297225891671E-3</v>
      </c>
    </row>
    <row r="181" spans="3:8" x14ac:dyDescent="0.2">
      <c r="C181" s="17">
        <v>42900</v>
      </c>
      <c r="D181" s="17">
        <f t="shared" si="10"/>
        <v>0</v>
      </c>
      <c r="E181" s="17">
        <f t="shared" si="11"/>
        <v>0</v>
      </c>
      <c r="F181" s="17">
        <f t="shared" si="12"/>
        <v>-9.9075297225891673E-3</v>
      </c>
      <c r="G181" s="17">
        <f t="shared" si="13"/>
        <v>0.67660969999999998</v>
      </c>
      <c r="H181" s="17">
        <f t="shared" si="14"/>
        <v>-1.9075297225891671E-3</v>
      </c>
    </row>
    <row r="182" spans="3:8" x14ac:dyDescent="0.2">
      <c r="C182" s="17">
        <v>42900</v>
      </c>
      <c r="D182" s="17">
        <f t="shared" si="10"/>
        <v>0</v>
      </c>
      <c r="E182" s="17">
        <f t="shared" si="11"/>
        <v>0</v>
      </c>
      <c r="F182" s="17">
        <f t="shared" si="12"/>
        <v>-9.9075297225891673E-3</v>
      </c>
      <c r="G182" s="17">
        <f t="shared" si="13"/>
        <v>0.67660969999999998</v>
      </c>
      <c r="H182" s="17">
        <f t="shared" si="14"/>
        <v>-1.9075297225891671E-3</v>
      </c>
    </row>
    <row r="183" spans="3:8" x14ac:dyDescent="0.2">
      <c r="C183" s="17">
        <v>42900</v>
      </c>
      <c r="D183" s="17">
        <f t="shared" si="10"/>
        <v>0</v>
      </c>
      <c r="E183" s="17">
        <f t="shared" si="11"/>
        <v>0</v>
      </c>
      <c r="F183" s="17">
        <f t="shared" si="12"/>
        <v>-9.9075297225891673E-3</v>
      </c>
      <c r="G183" s="17">
        <f t="shared" si="13"/>
        <v>0.67660969999999998</v>
      </c>
      <c r="H183" s="17">
        <f t="shared" si="14"/>
        <v>-1.9075297225891671E-3</v>
      </c>
    </row>
    <row r="184" spans="3:8" x14ac:dyDescent="0.2">
      <c r="C184" s="17">
        <v>42900</v>
      </c>
      <c r="D184" s="17">
        <f t="shared" si="10"/>
        <v>0</v>
      </c>
      <c r="E184" s="17">
        <f t="shared" si="11"/>
        <v>0</v>
      </c>
      <c r="F184" s="17">
        <f t="shared" si="12"/>
        <v>-9.9075297225891673E-3</v>
      </c>
      <c r="G184" s="17">
        <f t="shared" si="13"/>
        <v>0.67660969999999998</v>
      </c>
      <c r="H184" s="17">
        <f t="shared" si="14"/>
        <v>-1.9075297225891671E-3</v>
      </c>
    </row>
    <row r="185" spans="3:8" x14ac:dyDescent="0.2">
      <c r="C185" s="17">
        <v>42900</v>
      </c>
      <c r="D185" s="17">
        <f t="shared" si="10"/>
        <v>0</v>
      </c>
      <c r="E185" s="17">
        <f t="shared" si="11"/>
        <v>0</v>
      </c>
      <c r="F185" s="17">
        <f t="shared" si="12"/>
        <v>-9.9075297225891673E-3</v>
      </c>
      <c r="G185" s="17">
        <f t="shared" si="13"/>
        <v>0.67660969999999998</v>
      </c>
      <c r="H185" s="17">
        <f t="shared" si="14"/>
        <v>-1.9075297225891671E-3</v>
      </c>
    </row>
    <row r="186" spans="3:8" x14ac:dyDescent="0.2">
      <c r="C186" s="17">
        <v>42900</v>
      </c>
      <c r="D186" s="17">
        <f t="shared" si="10"/>
        <v>0</v>
      </c>
      <c r="E186" s="17">
        <f t="shared" si="11"/>
        <v>0</v>
      </c>
      <c r="F186" s="17">
        <f t="shared" si="12"/>
        <v>-9.9075297225891673E-3</v>
      </c>
      <c r="G186" s="17">
        <f t="shared" si="13"/>
        <v>0.67660969999999998</v>
      </c>
      <c r="H186" s="17">
        <f t="shared" si="14"/>
        <v>-1.9075297225891671E-3</v>
      </c>
    </row>
    <row r="187" spans="3:8" x14ac:dyDescent="0.2">
      <c r="C187" s="17">
        <v>42900</v>
      </c>
      <c r="D187" s="17">
        <f t="shared" si="10"/>
        <v>0</v>
      </c>
      <c r="E187" s="17">
        <f t="shared" si="11"/>
        <v>0</v>
      </c>
      <c r="F187" s="17">
        <f t="shared" si="12"/>
        <v>-9.9075297225891673E-3</v>
      </c>
      <c r="G187" s="17">
        <f t="shared" si="13"/>
        <v>0.67660969999999998</v>
      </c>
      <c r="H187" s="17">
        <f t="shared" si="14"/>
        <v>-1.9075297225891671E-3</v>
      </c>
    </row>
    <row r="188" spans="3:8" x14ac:dyDescent="0.2">
      <c r="C188" s="17">
        <v>42900</v>
      </c>
      <c r="D188" s="17">
        <f t="shared" si="10"/>
        <v>0</v>
      </c>
      <c r="E188" s="17">
        <f t="shared" si="11"/>
        <v>0</v>
      </c>
      <c r="F188" s="17">
        <f t="shared" si="12"/>
        <v>-9.9075297225891673E-3</v>
      </c>
      <c r="G188" s="17">
        <f t="shared" si="13"/>
        <v>0.67660969999999998</v>
      </c>
      <c r="H188" s="17">
        <f t="shared" si="14"/>
        <v>-1.9075297225891671E-3</v>
      </c>
    </row>
    <row r="189" spans="3:8" x14ac:dyDescent="0.2">
      <c r="C189" s="17">
        <v>42900</v>
      </c>
      <c r="D189" s="17">
        <f t="shared" si="10"/>
        <v>0</v>
      </c>
      <c r="E189" s="17">
        <f t="shared" si="11"/>
        <v>0</v>
      </c>
      <c r="F189" s="17">
        <f t="shared" si="12"/>
        <v>-9.9075297225891673E-3</v>
      </c>
      <c r="G189" s="17">
        <f t="shared" si="13"/>
        <v>0.67660969999999998</v>
      </c>
      <c r="H189" s="17">
        <f t="shared" si="14"/>
        <v>-1.9075297225891671E-3</v>
      </c>
    </row>
    <row r="190" spans="3:8" x14ac:dyDescent="0.2">
      <c r="C190" s="17">
        <v>42900</v>
      </c>
      <c r="D190" s="17">
        <f t="shared" si="10"/>
        <v>0</v>
      </c>
      <c r="E190" s="17">
        <f t="shared" si="11"/>
        <v>0</v>
      </c>
      <c r="F190" s="17">
        <f t="shared" si="12"/>
        <v>-9.9075297225891673E-3</v>
      </c>
      <c r="G190" s="17">
        <f t="shared" si="13"/>
        <v>0.67660969999999998</v>
      </c>
      <c r="H190" s="17">
        <f t="shared" si="14"/>
        <v>-1.9075297225891671E-3</v>
      </c>
    </row>
    <row r="191" spans="3:8" x14ac:dyDescent="0.2">
      <c r="C191" s="17">
        <v>42900</v>
      </c>
      <c r="D191" s="17">
        <f t="shared" si="10"/>
        <v>0</v>
      </c>
      <c r="E191" s="17">
        <f t="shared" si="11"/>
        <v>0</v>
      </c>
      <c r="F191" s="17">
        <f t="shared" si="12"/>
        <v>-9.9075297225891673E-3</v>
      </c>
      <c r="G191" s="17">
        <f t="shared" si="13"/>
        <v>0.67660969999999998</v>
      </c>
      <c r="H191" s="17">
        <f t="shared" si="14"/>
        <v>-1.9075297225891671E-3</v>
      </c>
    </row>
    <row r="192" spans="3:8" x14ac:dyDescent="0.2">
      <c r="C192" s="17">
        <v>42900</v>
      </c>
      <c r="D192" s="17">
        <f t="shared" si="10"/>
        <v>0</v>
      </c>
      <c r="E192" s="17">
        <f t="shared" si="11"/>
        <v>0</v>
      </c>
      <c r="F192" s="17">
        <f t="shared" si="12"/>
        <v>-9.9075297225891673E-3</v>
      </c>
      <c r="G192" s="17">
        <f t="shared" si="13"/>
        <v>0.67660969999999998</v>
      </c>
      <c r="H192" s="17">
        <f t="shared" si="14"/>
        <v>-1.9075297225891671E-3</v>
      </c>
    </row>
    <row r="193" spans="3:8" x14ac:dyDescent="0.2">
      <c r="C193" s="17">
        <v>42900</v>
      </c>
      <c r="D193" s="17">
        <f t="shared" si="10"/>
        <v>0</v>
      </c>
      <c r="E193" s="17">
        <f t="shared" si="11"/>
        <v>0</v>
      </c>
      <c r="F193" s="17">
        <f t="shared" si="12"/>
        <v>-9.9075297225891673E-3</v>
      </c>
      <c r="G193" s="17">
        <f t="shared" si="13"/>
        <v>0.67660969999999998</v>
      </c>
      <c r="H193" s="17">
        <f t="shared" si="14"/>
        <v>-1.9075297225891671E-3</v>
      </c>
    </row>
    <row r="194" spans="3:8" x14ac:dyDescent="0.2">
      <c r="C194" s="17">
        <v>42900</v>
      </c>
      <c r="D194" s="17">
        <f t="shared" si="10"/>
        <v>0</v>
      </c>
      <c r="E194" s="17">
        <f t="shared" si="11"/>
        <v>0</v>
      </c>
      <c r="F194" s="17">
        <f t="shared" si="12"/>
        <v>-9.9075297225891673E-3</v>
      </c>
      <c r="G194" s="17">
        <f t="shared" si="13"/>
        <v>0.67660969999999998</v>
      </c>
      <c r="H194" s="17">
        <f t="shared" si="14"/>
        <v>-1.9075297225891671E-3</v>
      </c>
    </row>
    <row r="195" spans="3:8" x14ac:dyDescent="0.2">
      <c r="C195" s="17">
        <v>42900</v>
      </c>
      <c r="D195" s="17">
        <f t="shared" si="10"/>
        <v>0</v>
      </c>
      <c r="E195" s="17">
        <f t="shared" si="11"/>
        <v>0</v>
      </c>
      <c r="F195" s="17">
        <f t="shared" si="12"/>
        <v>-9.9075297225891673E-3</v>
      </c>
      <c r="G195" s="17">
        <f t="shared" si="13"/>
        <v>0.67660969999999998</v>
      </c>
      <c r="H195" s="17">
        <f t="shared" si="14"/>
        <v>-1.9075297225891671E-3</v>
      </c>
    </row>
    <row r="196" spans="3:8" x14ac:dyDescent="0.2">
      <c r="C196" s="17">
        <v>42900</v>
      </c>
      <c r="D196" s="17">
        <f t="shared" si="10"/>
        <v>0</v>
      </c>
      <c r="E196" s="17">
        <f t="shared" si="11"/>
        <v>0</v>
      </c>
      <c r="F196" s="17">
        <f t="shared" si="12"/>
        <v>-9.9075297225891673E-3</v>
      </c>
      <c r="G196" s="17">
        <f t="shared" si="13"/>
        <v>0.67660969999999998</v>
      </c>
      <c r="H196" s="17">
        <f t="shared" si="14"/>
        <v>-1.9075297225891671E-3</v>
      </c>
    </row>
    <row r="197" spans="3:8" x14ac:dyDescent="0.2">
      <c r="C197" s="17">
        <v>42900</v>
      </c>
      <c r="D197" s="17">
        <f t="shared" si="10"/>
        <v>0</v>
      </c>
      <c r="E197" s="17">
        <f t="shared" si="11"/>
        <v>0</v>
      </c>
      <c r="F197" s="17">
        <f t="shared" si="12"/>
        <v>-9.9075297225891673E-3</v>
      </c>
      <c r="G197" s="17">
        <f t="shared" si="13"/>
        <v>0.67660969999999998</v>
      </c>
      <c r="H197" s="17">
        <f t="shared" si="14"/>
        <v>-1.9075297225891671E-3</v>
      </c>
    </row>
    <row r="198" spans="3:8" x14ac:dyDescent="0.2">
      <c r="C198" s="17">
        <v>42900</v>
      </c>
      <c r="D198" s="17">
        <f t="shared" si="10"/>
        <v>0</v>
      </c>
      <c r="E198" s="17">
        <f t="shared" si="11"/>
        <v>0</v>
      </c>
      <c r="F198" s="17">
        <f t="shared" si="12"/>
        <v>-9.9075297225891673E-3</v>
      </c>
      <c r="G198" s="17">
        <f t="shared" si="13"/>
        <v>0.67660969999999998</v>
      </c>
      <c r="H198" s="17">
        <f t="shared" si="14"/>
        <v>-1.9075297225891671E-3</v>
      </c>
    </row>
    <row r="199" spans="3:8" x14ac:dyDescent="0.2">
      <c r="C199" s="17">
        <v>42900</v>
      </c>
      <c r="D199" s="17">
        <f t="shared" si="10"/>
        <v>0</v>
      </c>
      <c r="E199" s="17">
        <f t="shared" si="11"/>
        <v>0</v>
      </c>
      <c r="F199" s="17">
        <f t="shared" si="12"/>
        <v>-9.9075297225891673E-3</v>
      </c>
      <c r="G199" s="17">
        <f t="shared" si="13"/>
        <v>0.67660969999999998</v>
      </c>
      <c r="H199" s="17">
        <f t="shared" si="14"/>
        <v>-1.9075297225891671E-3</v>
      </c>
    </row>
    <row r="200" spans="3:8" x14ac:dyDescent="0.2">
      <c r="C200" s="17">
        <v>42900</v>
      </c>
      <c r="D200" s="17">
        <f t="shared" si="10"/>
        <v>0</v>
      </c>
      <c r="E200" s="17">
        <f t="shared" si="11"/>
        <v>0</v>
      </c>
      <c r="F200" s="17">
        <f t="shared" si="12"/>
        <v>-9.9075297225891673E-3</v>
      </c>
      <c r="G200" s="17">
        <f t="shared" si="13"/>
        <v>0.67660969999999998</v>
      </c>
      <c r="H200" s="17">
        <f t="shared" si="14"/>
        <v>-1.9075297225891671E-3</v>
      </c>
    </row>
    <row r="201" spans="3:8" x14ac:dyDescent="0.2">
      <c r="C201" s="17">
        <v>42900</v>
      </c>
      <c r="D201" s="17">
        <f t="shared" si="10"/>
        <v>0</v>
      </c>
      <c r="E201" s="17">
        <f t="shared" si="11"/>
        <v>0</v>
      </c>
      <c r="F201" s="17">
        <f t="shared" si="12"/>
        <v>-9.9075297225891673E-3</v>
      </c>
      <c r="G201" s="17">
        <f t="shared" si="13"/>
        <v>0.67660969999999998</v>
      </c>
      <c r="H201" s="17">
        <f t="shared" si="14"/>
        <v>-1.9075297225891671E-3</v>
      </c>
    </row>
    <row r="202" spans="3:8" x14ac:dyDescent="0.2">
      <c r="C202" s="17">
        <v>42900</v>
      </c>
      <c r="D202" s="17">
        <f t="shared" ref="D202:D265" si="15">B202/C202</f>
        <v>0</v>
      </c>
      <c r="E202" s="17">
        <f t="shared" ref="E202:E265" si="16">D202/G202</f>
        <v>0</v>
      </c>
      <c r="F202" s="17">
        <f t="shared" ref="F202:F265" si="17">((A202-15)/(1+0.0162*(A202-15)))*(0.0005+(-0.0056)*E202^0.5+(-0.0066)*E202+(-0.0375)*E202^1.5+(0.0636)*E202^2+(-0.0144)*E202^2.5)</f>
        <v>-9.9075297225891673E-3</v>
      </c>
      <c r="G202" s="17">
        <f t="shared" ref="G202:G265" si="18">0.6766097+0.0200564*A202+0.0001104259*A202^2+(-6.9698*10^-7)*A202^3+(1.0031*10^-9)*A202^4</f>
        <v>0.67660969999999998</v>
      </c>
      <c r="H202" s="17">
        <f t="shared" ref="H202:H265" si="19">0.008+(-0.1692)*E202^0.5+25.3851*E202+14.0941*E202^1.5+(-7.0261)*E202^2+2.7081*E202^2.5+F202</f>
        <v>-1.9075297225891671E-3</v>
      </c>
    </row>
    <row r="203" spans="3:8" x14ac:dyDescent="0.2">
      <c r="C203" s="17">
        <v>42900</v>
      </c>
      <c r="D203" s="17">
        <f t="shared" si="15"/>
        <v>0</v>
      </c>
      <c r="E203" s="17">
        <f t="shared" si="16"/>
        <v>0</v>
      </c>
      <c r="F203" s="17">
        <f t="shared" si="17"/>
        <v>-9.9075297225891673E-3</v>
      </c>
      <c r="G203" s="17">
        <f t="shared" si="18"/>
        <v>0.67660969999999998</v>
      </c>
      <c r="H203" s="17">
        <f t="shared" si="19"/>
        <v>-1.9075297225891671E-3</v>
      </c>
    </row>
    <row r="204" spans="3:8" x14ac:dyDescent="0.2">
      <c r="C204" s="17">
        <v>42900</v>
      </c>
      <c r="D204" s="17">
        <f t="shared" si="15"/>
        <v>0</v>
      </c>
      <c r="E204" s="17">
        <f t="shared" si="16"/>
        <v>0</v>
      </c>
      <c r="F204" s="17">
        <f t="shared" si="17"/>
        <v>-9.9075297225891673E-3</v>
      </c>
      <c r="G204" s="17">
        <f t="shared" si="18"/>
        <v>0.67660969999999998</v>
      </c>
      <c r="H204" s="17">
        <f t="shared" si="19"/>
        <v>-1.9075297225891671E-3</v>
      </c>
    </row>
    <row r="205" spans="3:8" x14ac:dyDescent="0.2">
      <c r="C205" s="17">
        <v>42900</v>
      </c>
      <c r="D205" s="17">
        <f t="shared" si="15"/>
        <v>0</v>
      </c>
      <c r="E205" s="17">
        <f t="shared" si="16"/>
        <v>0</v>
      </c>
      <c r="F205" s="17">
        <f t="shared" si="17"/>
        <v>-9.9075297225891673E-3</v>
      </c>
      <c r="G205" s="17">
        <f t="shared" si="18"/>
        <v>0.67660969999999998</v>
      </c>
      <c r="H205" s="17">
        <f t="shared" si="19"/>
        <v>-1.9075297225891671E-3</v>
      </c>
    </row>
    <row r="206" spans="3:8" x14ac:dyDescent="0.2">
      <c r="C206" s="17">
        <v>42900</v>
      </c>
      <c r="D206" s="17">
        <f t="shared" si="15"/>
        <v>0</v>
      </c>
      <c r="E206" s="17">
        <f t="shared" si="16"/>
        <v>0</v>
      </c>
      <c r="F206" s="17">
        <f t="shared" si="17"/>
        <v>-9.9075297225891673E-3</v>
      </c>
      <c r="G206" s="17">
        <f t="shared" si="18"/>
        <v>0.67660969999999998</v>
      </c>
      <c r="H206" s="17">
        <f t="shared" si="19"/>
        <v>-1.9075297225891671E-3</v>
      </c>
    </row>
    <row r="207" spans="3:8" x14ac:dyDescent="0.2">
      <c r="C207" s="17">
        <v>42900</v>
      </c>
      <c r="D207" s="17">
        <f t="shared" si="15"/>
        <v>0</v>
      </c>
      <c r="E207" s="17">
        <f t="shared" si="16"/>
        <v>0</v>
      </c>
      <c r="F207" s="17">
        <f t="shared" si="17"/>
        <v>-9.9075297225891673E-3</v>
      </c>
      <c r="G207" s="17">
        <f t="shared" si="18"/>
        <v>0.67660969999999998</v>
      </c>
      <c r="H207" s="17">
        <f t="shared" si="19"/>
        <v>-1.9075297225891671E-3</v>
      </c>
    </row>
    <row r="208" spans="3:8" x14ac:dyDescent="0.2">
      <c r="C208" s="17">
        <v>42900</v>
      </c>
      <c r="D208" s="17">
        <f t="shared" si="15"/>
        <v>0</v>
      </c>
      <c r="E208" s="17">
        <f t="shared" si="16"/>
        <v>0</v>
      </c>
      <c r="F208" s="17">
        <f t="shared" si="17"/>
        <v>-9.9075297225891673E-3</v>
      </c>
      <c r="G208" s="17">
        <f t="shared" si="18"/>
        <v>0.67660969999999998</v>
      </c>
      <c r="H208" s="17">
        <f t="shared" si="19"/>
        <v>-1.9075297225891671E-3</v>
      </c>
    </row>
    <row r="209" spans="3:8" x14ac:dyDescent="0.2">
      <c r="C209" s="17">
        <v>42900</v>
      </c>
      <c r="D209" s="17">
        <f t="shared" si="15"/>
        <v>0</v>
      </c>
      <c r="E209" s="17">
        <f t="shared" si="16"/>
        <v>0</v>
      </c>
      <c r="F209" s="17">
        <f t="shared" si="17"/>
        <v>-9.9075297225891673E-3</v>
      </c>
      <c r="G209" s="17">
        <f t="shared" si="18"/>
        <v>0.67660969999999998</v>
      </c>
      <c r="H209" s="17">
        <f t="shared" si="19"/>
        <v>-1.9075297225891671E-3</v>
      </c>
    </row>
    <row r="210" spans="3:8" x14ac:dyDescent="0.2">
      <c r="C210" s="17">
        <v>42900</v>
      </c>
      <c r="D210" s="17">
        <f t="shared" si="15"/>
        <v>0</v>
      </c>
      <c r="E210" s="17">
        <f t="shared" si="16"/>
        <v>0</v>
      </c>
      <c r="F210" s="17">
        <f t="shared" si="17"/>
        <v>-9.9075297225891673E-3</v>
      </c>
      <c r="G210" s="17">
        <f t="shared" si="18"/>
        <v>0.67660969999999998</v>
      </c>
      <c r="H210" s="17">
        <f t="shared" si="19"/>
        <v>-1.9075297225891671E-3</v>
      </c>
    </row>
    <row r="211" spans="3:8" x14ac:dyDescent="0.2">
      <c r="C211" s="17">
        <v>42900</v>
      </c>
      <c r="D211" s="17">
        <f t="shared" si="15"/>
        <v>0</v>
      </c>
      <c r="E211" s="17">
        <f t="shared" si="16"/>
        <v>0</v>
      </c>
      <c r="F211" s="17">
        <f t="shared" si="17"/>
        <v>-9.9075297225891673E-3</v>
      </c>
      <c r="G211" s="17">
        <f t="shared" si="18"/>
        <v>0.67660969999999998</v>
      </c>
      <c r="H211" s="17">
        <f t="shared" si="19"/>
        <v>-1.9075297225891671E-3</v>
      </c>
    </row>
    <row r="212" spans="3:8" x14ac:dyDescent="0.2">
      <c r="C212" s="17">
        <v>42900</v>
      </c>
      <c r="D212" s="17">
        <f t="shared" si="15"/>
        <v>0</v>
      </c>
      <c r="E212" s="17">
        <f t="shared" si="16"/>
        <v>0</v>
      </c>
      <c r="F212" s="17">
        <f t="shared" si="17"/>
        <v>-9.9075297225891673E-3</v>
      </c>
      <c r="G212" s="17">
        <f t="shared" si="18"/>
        <v>0.67660969999999998</v>
      </c>
      <c r="H212" s="17">
        <f t="shared" si="19"/>
        <v>-1.9075297225891671E-3</v>
      </c>
    </row>
    <row r="213" spans="3:8" x14ac:dyDescent="0.2">
      <c r="C213" s="17">
        <v>42900</v>
      </c>
      <c r="D213" s="17">
        <f t="shared" si="15"/>
        <v>0</v>
      </c>
      <c r="E213" s="17">
        <f t="shared" si="16"/>
        <v>0</v>
      </c>
      <c r="F213" s="17">
        <f t="shared" si="17"/>
        <v>-9.9075297225891673E-3</v>
      </c>
      <c r="G213" s="17">
        <f t="shared" si="18"/>
        <v>0.67660969999999998</v>
      </c>
      <c r="H213" s="17">
        <f t="shared" si="19"/>
        <v>-1.9075297225891671E-3</v>
      </c>
    </row>
    <row r="214" spans="3:8" x14ac:dyDescent="0.2">
      <c r="C214" s="17">
        <v>42900</v>
      </c>
      <c r="D214" s="17">
        <f t="shared" si="15"/>
        <v>0</v>
      </c>
      <c r="E214" s="17">
        <f t="shared" si="16"/>
        <v>0</v>
      </c>
      <c r="F214" s="17">
        <f t="shared" si="17"/>
        <v>-9.9075297225891673E-3</v>
      </c>
      <c r="G214" s="17">
        <f t="shared" si="18"/>
        <v>0.67660969999999998</v>
      </c>
      <c r="H214" s="17">
        <f t="shared" si="19"/>
        <v>-1.9075297225891671E-3</v>
      </c>
    </row>
    <row r="215" spans="3:8" x14ac:dyDescent="0.2">
      <c r="C215" s="17">
        <v>42900</v>
      </c>
      <c r="D215" s="17">
        <f t="shared" si="15"/>
        <v>0</v>
      </c>
      <c r="E215" s="17">
        <f t="shared" si="16"/>
        <v>0</v>
      </c>
      <c r="F215" s="17">
        <f t="shared" si="17"/>
        <v>-9.9075297225891673E-3</v>
      </c>
      <c r="G215" s="17">
        <f t="shared" si="18"/>
        <v>0.67660969999999998</v>
      </c>
      <c r="H215" s="17">
        <f t="shared" si="19"/>
        <v>-1.9075297225891671E-3</v>
      </c>
    </row>
    <row r="216" spans="3:8" x14ac:dyDescent="0.2">
      <c r="C216" s="17">
        <v>42900</v>
      </c>
      <c r="D216" s="17">
        <f t="shared" si="15"/>
        <v>0</v>
      </c>
      <c r="E216" s="17">
        <f t="shared" si="16"/>
        <v>0</v>
      </c>
      <c r="F216" s="17">
        <f t="shared" si="17"/>
        <v>-9.9075297225891673E-3</v>
      </c>
      <c r="G216" s="17">
        <f t="shared" si="18"/>
        <v>0.67660969999999998</v>
      </c>
      <c r="H216" s="17">
        <f t="shared" si="19"/>
        <v>-1.9075297225891671E-3</v>
      </c>
    </row>
    <row r="217" spans="3:8" x14ac:dyDescent="0.2">
      <c r="C217" s="17">
        <v>42900</v>
      </c>
      <c r="D217" s="17">
        <f t="shared" si="15"/>
        <v>0</v>
      </c>
      <c r="E217" s="17">
        <f t="shared" si="16"/>
        <v>0</v>
      </c>
      <c r="F217" s="17">
        <f t="shared" si="17"/>
        <v>-9.9075297225891673E-3</v>
      </c>
      <c r="G217" s="17">
        <f t="shared" si="18"/>
        <v>0.67660969999999998</v>
      </c>
      <c r="H217" s="17">
        <f t="shared" si="19"/>
        <v>-1.9075297225891671E-3</v>
      </c>
    </row>
    <row r="218" spans="3:8" x14ac:dyDescent="0.2">
      <c r="C218" s="17">
        <v>42900</v>
      </c>
      <c r="D218" s="17">
        <f t="shared" si="15"/>
        <v>0</v>
      </c>
      <c r="E218" s="17">
        <f t="shared" si="16"/>
        <v>0</v>
      </c>
      <c r="F218" s="17">
        <f t="shared" si="17"/>
        <v>-9.9075297225891673E-3</v>
      </c>
      <c r="G218" s="17">
        <f t="shared" si="18"/>
        <v>0.67660969999999998</v>
      </c>
      <c r="H218" s="17">
        <f t="shared" si="19"/>
        <v>-1.9075297225891671E-3</v>
      </c>
    </row>
    <row r="219" spans="3:8" x14ac:dyDescent="0.2">
      <c r="C219" s="17">
        <v>42900</v>
      </c>
      <c r="D219" s="17">
        <f t="shared" si="15"/>
        <v>0</v>
      </c>
      <c r="E219" s="17">
        <f t="shared" si="16"/>
        <v>0</v>
      </c>
      <c r="F219" s="17">
        <f t="shared" si="17"/>
        <v>-9.9075297225891673E-3</v>
      </c>
      <c r="G219" s="17">
        <f t="shared" si="18"/>
        <v>0.67660969999999998</v>
      </c>
      <c r="H219" s="17">
        <f t="shared" si="19"/>
        <v>-1.9075297225891671E-3</v>
      </c>
    </row>
    <row r="220" spans="3:8" x14ac:dyDescent="0.2">
      <c r="C220" s="17">
        <v>42900</v>
      </c>
      <c r="D220" s="17">
        <f t="shared" si="15"/>
        <v>0</v>
      </c>
      <c r="E220" s="17">
        <f t="shared" si="16"/>
        <v>0</v>
      </c>
      <c r="F220" s="17">
        <f t="shared" si="17"/>
        <v>-9.9075297225891673E-3</v>
      </c>
      <c r="G220" s="17">
        <f t="shared" si="18"/>
        <v>0.67660969999999998</v>
      </c>
      <c r="H220" s="17">
        <f t="shared" si="19"/>
        <v>-1.9075297225891671E-3</v>
      </c>
    </row>
    <row r="221" spans="3:8" x14ac:dyDescent="0.2">
      <c r="C221" s="17">
        <v>42900</v>
      </c>
      <c r="D221" s="17">
        <f t="shared" si="15"/>
        <v>0</v>
      </c>
      <c r="E221" s="17">
        <f t="shared" si="16"/>
        <v>0</v>
      </c>
      <c r="F221" s="17">
        <f t="shared" si="17"/>
        <v>-9.9075297225891673E-3</v>
      </c>
      <c r="G221" s="17">
        <f t="shared" si="18"/>
        <v>0.67660969999999998</v>
      </c>
      <c r="H221" s="17">
        <f t="shared" si="19"/>
        <v>-1.9075297225891671E-3</v>
      </c>
    </row>
    <row r="222" spans="3:8" x14ac:dyDescent="0.2">
      <c r="C222" s="17">
        <v>42900</v>
      </c>
      <c r="D222" s="17">
        <f t="shared" si="15"/>
        <v>0</v>
      </c>
      <c r="E222" s="17">
        <f t="shared" si="16"/>
        <v>0</v>
      </c>
      <c r="F222" s="17">
        <f t="shared" si="17"/>
        <v>-9.9075297225891673E-3</v>
      </c>
      <c r="G222" s="17">
        <f t="shared" si="18"/>
        <v>0.67660969999999998</v>
      </c>
      <c r="H222" s="17">
        <f t="shared" si="19"/>
        <v>-1.9075297225891671E-3</v>
      </c>
    </row>
    <row r="223" spans="3:8" x14ac:dyDescent="0.2">
      <c r="C223" s="17">
        <v>42900</v>
      </c>
      <c r="D223" s="17">
        <f t="shared" si="15"/>
        <v>0</v>
      </c>
      <c r="E223" s="17">
        <f t="shared" si="16"/>
        <v>0</v>
      </c>
      <c r="F223" s="17">
        <f t="shared" si="17"/>
        <v>-9.9075297225891673E-3</v>
      </c>
      <c r="G223" s="17">
        <f t="shared" si="18"/>
        <v>0.67660969999999998</v>
      </c>
      <c r="H223" s="17">
        <f t="shared" si="19"/>
        <v>-1.9075297225891671E-3</v>
      </c>
    </row>
    <row r="224" spans="3:8" x14ac:dyDescent="0.2">
      <c r="C224" s="17">
        <v>42900</v>
      </c>
      <c r="D224" s="17">
        <f t="shared" si="15"/>
        <v>0</v>
      </c>
      <c r="E224" s="17">
        <f t="shared" si="16"/>
        <v>0</v>
      </c>
      <c r="F224" s="17">
        <f t="shared" si="17"/>
        <v>-9.9075297225891673E-3</v>
      </c>
      <c r="G224" s="17">
        <f t="shared" si="18"/>
        <v>0.67660969999999998</v>
      </c>
      <c r="H224" s="17">
        <f t="shared" si="19"/>
        <v>-1.9075297225891671E-3</v>
      </c>
    </row>
    <row r="225" spans="3:8" x14ac:dyDescent="0.2">
      <c r="C225" s="17">
        <v>42900</v>
      </c>
      <c r="D225" s="17">
        <f t="shared" si="15"/>
        <v>0</v>
      </c>
      <c r="E225" s="17">
        <f t="shared" si="16"/>
        <v>0</v>
      </c>
      <c r="F225" s="17">
        <f t="shared" si="17"/>
        <v>-9.9075297225891673E-3</v>
      </c>
      <c r="G225" s="17">
        <f t="shared" si="18"/>
        <v>0.67660969999999998</v>
      </c>
      <c r="H225" s="17">
        <f t="shared" si="19"/>
        <v>-1.9075297225891671E-3</v>
      </c>
    </row>
    <row r="226" spans="3:8" x14ac:dyDescent="0.2">
      <c r="C226" s="17">
        <v>42900</v>
      </c>
      <c r="D226" s="17">
        <f t="shared" si="15"/>
        <v>0</v>
      </c>
      <c r="E226" s="17">
        <f t="shared" si="16"/>
        <v>0</v>
      </c>
      <c r="F226" s="17">
        <f t="shared" si="17"/>
        <v>-9.9075297225891673E-3</v>
      </c>
      <c r="G226" s="17">
        <f t="shared" si="18"/>
        <v>0.67660969999999998</v>
      </c>
      <c r="H226" s="17">
        <f t="shared" si="19"/>
        <v>-1.9075297225891671E-3</v>
      </c>
    </row>
    <row r="227" spans="3:8" x14ac:dyDescent="0.2">
      <c r="C227" s="17">
        <v>42900</v>
      </c>
      <c r="D227" s="17">
        <f t="shared" si="15"/>
        <v>0</v>
      </c>
      <c r="E227" s="17">
        <f t="shared" si="16"/>
        <v>0</v>
      </c>
      <c r="F227" s="17">
        <f t="shared" si="17"/>
        <v>-9.9075297225891673E-3</v>
      </c>
      <c r="G227" s="17">
        <f t="shared" si="18"/>
        <v>0.67660969999999998</v>
      </c>
      <c r="H227" s="17">
        <f t="shared" si="19"/>
        <v>-1.9075297225891671E-3</v>
      </c>
    </row>
    <row r="228" spans="3:8" x14ac:dyDescent="0.2">
      <c r="C228" s="17">
        <v>42900</v>
      </c>
      <c r="D228" s="17">
        <f t="shared" si="15"/>
        <v>0</v>
      </c>
      <c r="E228" s="17">
        <f t="shared" si="16"/>
        <v>0</v>
      </c>
      <c r="F228" s="17">
        <f t="shared" si="17"/>
        <v>-9.9075297225891673E-3</v>
      </c>
      <c r="G228" s="17">
        <f t="shared" si="18"/>
        <v>0.67660969999999998</v>
      </c>
      <c r="H228" s="17">
        <f t="shared" si="19"/>
        <v>-1.9075297225891671E-3</v>
      </c>
    </row>
    <row r="229" spans="3:8" x14ac:dyDescent="0.2">
      <c r="C229" s="17">
        <v>42900</v>
      </c>
      <c r="D229" s="17">
        <f t="shared" si="15"/>
        <v>0</v>
      </c>
      <c r="E229" s="17">
        <f t="shared" si="16"/>
        <v>0</v>
      </c>
      <c r="F229" s="17">
        <f t="shared" si="17"/>
        <v>-9.9075297225891673E-3</v>
      </c>
      <c r="G229" s="17">
        <f t="shared" si="18"/>
        <v>0.67660969999999998</v>
      </c>
      <c r="H229" s="17">
        <f t="shared" si="19"/>
        <v>-1.9075297225891671E-3</v>
      </c>
    </row>
    <row r="230" spans="3:8" x14ac:dyDescent="0.2">
      <c r="C230" s="17">
        <v>42900</v>
      </c>
      <c r="D230" s="17">
        <f t="shared" si="15"/>
        <v>0</v>
      </c>
      <c r="E230" s="17">
        <f t="shared" si="16"/>
        <v>0</v>
      </c>
      <c r="F230" s="17">
        <f t="shared" si="17"/>
        <v>-9.9075297225891673E-3</v>
      </c>
      <c r="G230" s="17">
        <f t="shared" si="18"/>
        <v>0.67660969999999998</v>
      </c>
      <c r="H230" s="17">
        <f t="shared" si="19"/>
        <v>-1.9075297225891671E-3</v>
      </c>
    </row>
    <row r="231" spans="3:8" x14ac:dyDescent="0.2">
      <c r="C231" s="17">
        <v>42900</v>
      </c>
      <c r="D231" s="17">
        <f t="shared" si="15"/>
        <v>0</v>
      </c>
      <c r="E231" s="17">
        <f t="shared" si="16"/>
        <v>0</v>
      </c>
      <c r="F231" s="17">
        <f t="shared" si="17"/>
        <v>-9.9075297225891673E-3</v>
      </c>
      <c r="G231" s="17">
        <f t="shared" si="18"/>
        <v>0.67660969999999998</v>
      </c>
      <c r="H231" s="17">
        <f t="shared" si="19"/>
        <v>-1.9075297225891671E-3</v>
      </c>
    </row>
    <row r="232" spans="3:8" x14ac:dyDescent="0.2">
      <c r="C232" s="17">
        <v>42900</v>
      </c>
      <c r="D232" s="17">
        <f t="shared" si="15"/>
        <v>0</v>
      </c>
      <c r="E232" s="17">
        <f t="shared" si="16"/>
        <v>0</v>
      </c>
      <c r="F232" s="17">
        <f t="shared" si="17"/>
        <v>-9.9075297225891673E-3</v>
      </c>
      <c r="G232" s="17">
        <f t="shared" si="18"/>
        <v>0.67660969999999998</v>
      </c>
      <c r="H232" s="17">
        <f t="shared" si="19"/>
        <v>-1.9075297225891671E-3</v>
      </c>
    </row>
    <row r="233" spans="3:8" x14ac:dyDescent="0.2">
      <c r="C233" s="17">
        <v>42900</v>
      </c>
      <c r="D233" s="17">
        <f t="shared" si="15"/>
        <v>0</v>
      </c>
      <c r="E233" s="17">
        <f t="shared" si="16"/>
        <v>0</v>
      </c>
      <c r="F233" s="17">
        <f t="shared" si="17"/>
        <v>-9.9075297225891673E-3</v>
      </c>
      <c r="G233" s="17">
        <f t="shared" si="18"/>
        <v>0.67660969999999998</v>
      </c>
      <c r="H233" s="17">
        <f t="shared" si="19"/>
        <v>-1.9075297225891671E-3</v>
      </c>
    </row>
    <row r="234" spans="3:8" x14ac:dyDescent="0.2">
      <c r="C234" s="17">
        <v>42900</v>
      </c>
      <c r="D234" s="17">
        <f t="shared" si="15"/>
        <v>0</v>
      </c>
      <c r="E234" s="17">
        <f t="shared" si="16"/>
        <v>0</v>
      </c>
      <c r="F234" s="17">
        <f t="shared" si="17"/>
        <v>-9.9075297225891673E-3</v>
      </c>
      <c r="G234" s="17">
        <f t="shared" si="18"/>
        <v>0.67660969999999998</v>
      </c>
      <c r="H234" s="17">
        <f t="shared" si="19"/>
        <v>-1.9075297225891671E-3</v>
      </c>
    </row>
    <row r="235" spans="3:8" x14ac:dyDescent="0.2">
      <c r="C235" s="17">
        <v>42900</v>
      </c>
      <c r="D235" s="17">
        <f t="shared" si="15"/>
        <v>0</v>
      </c>
      <c r="E235" s="17">
        <f t="shared" si="16"/>
        <v>0</v>
      </c>
      <c r="F235" s="17">
        <f t="shared" si="17"/>
        <v>-9.9075297225891673E-3</v>
      </c>
      <c r="G235" s="17">
        <f t="shared" si="18"/>
        <v>0.67660969999999998</v>
      </c>
      <c r="H235" s="17">
        <f t="shared" si="19"/>
        <v>-1.9075297225891671E-3</v>
      </c>
    </row>
    <row r="236" spans="3:8" x14ac:dyDescent="0.2">
      <c r="C236" s="17">
        <v>42900</v>
      </c>
      <c r="D236" s="17">
        <f t="shared" si="15"/>
        <v>0</v>
      </c>
      <c r="E236" s="17">
        <f t="shared" si="16"/>
        <v>0</v>
      </c>
      <c r="F236" s="17">
        <f t="shared" si="17"/>
        <v>-9.9075297225891673E-3</v>
      </c>
      <c r="G236" s="17">
        <f t="shared" si="18"/>
        <v>0.67660969999999998</v>
      </c>
      <c r="H236" s="17">
        <f t="shared" si="19"/>
        <v>-1.9075297225891671E-3</v>
      </c>
    </row>
    <row r="237" spans="3:8" x14ac:dyDescent="0.2">
      <c r="C237" s="17">
        <v>42900</v>
      </c>
      <c r="D237" s="17">
        <f t="shared" si="15"/>
        <v>0</v>
      </c>
      <c r="E237" s="17">
        <f t="shared" si="16"/>
        <v>0</v>
      </c>
      <c r="F237" s="17">
        <f t="shared" si="17"/>
        <v>-9.9075297225891673E-3</v>
      </c>
      <c r="G237" s="17">
        <f t="shared" si="18"/>
        <v>0.67660969999999998</v>
      </c>
      <c r="H237" s="17">
        <f t="shared" si="19"/>
        <v>-1.9075297225891671E-3</v>
      </c>
    </row>
    <row r="238" spans="3:8" x14ac:dyDescent="0.2">
      <c r="C238" s="17">
        <v>42900</v>
      </c>
      <c r="D238" s="17">
        <f t="shared" si="15"/>
        <v>0</v>
      </c>
      <c r="E238" s="17">
        <f t="shared" si="16"/>
        <v>0</v>
      </c>
      <c r="F238" s="17">
        <f t="shared" si="17"/>
        <v>-9.9075297225891673E-3</v>
      </c>
      <c r="G238" s="17">
        <f t="shared" si="18"/>
        <v>0.67660969999999998</v>
      </c>
      <c r="H238" s="17">
        <f t="shared" si="19"/>
        <v>-1.9075297225891671E-3</v>
      </c>
    </row>
    <row r="239" spans="3:8" x14ac:dyDescent="0.2">
      <c r="C239" s="17">
        <v>42900</v>
      </c>
      <c r="D239" s="17">
        <f t="shared" si="15"/>
        <v>0</v>
      </c>
      <c r="E239" s="17">
        <f t="shared" si="16"/>
        <v>0</v>
      </c>
      <c r="F239" s="17">
        <f t="shared" si="17"/>
        <v>-9.9075297225891673E-3</v>
      </c>
      <c r="G239" s="17">
        <f t="shared" si="18"/>
        <v>0.67660969999999998</v>
      </c>
      <c r="H239" s="17">
        <f t="shared" si="19"/>
        <v>-1.9075297225891671E-3</v>
      </c>
    </row>
    <row r="240" spans="3:8" x14ac:dyDescent="0.2">
      <c r="C240" s="17">
        <v>42900</v>
      </c>
      <c r="D240" s="17">
        <f t="shared" si="15"/>
        <v>0</v>
      </c>
      <c r="E240" s="17">
        <f t="shared" si="16"/>
        <v>0</v>
      </c>
      <c r="F240" s="17">
        <f t="shared" si="17"/>
        <v>-9.9075297225891673E-3</v>
      </c>
      <c r="G240" s="17">
        <f t="shared" si="18"/>
        <v>0.67660969999999998</v>
      </c>
      <c r="H240" s="17">
        <f t="shared" si="19"/>
        <v>-1.9075297225891671E-3</v>
      </c>
    </row>
    <row r="241" spans="3:8" x14ac:dyDescent="0.2">
      <c r="C241" s="17">
        <v>42900</v>
      </c>
      <c r="D241" s="17">
        <f t="shared" si="15"/>
        <v>0</v>
      </c>
      <c r="E241" s="17">
        <f t="shared" si="16"/>
        <v>0</v>
      </c>
      <c r="F241" s="17">
        <f t="shared" si="17"/>
        <v>-9.9075297225891673E-3</v>
      </c>
      <c r="G241" s="17">
        <f t="shared" si="18"/>
        <v>0.67660969999999998</v>
      </c>
      <c r="H241" s="17">
        <f t="shared" si="19"/>
        <v>-1.9075297225891671E-3</v>
      </c>
    </row>
    <row r="242" spans="3:8" x14ac:dyDescent="0.2">
      <c r="C242" s="17">
        <v>42900</v>
      </c>
      <c r="D242" s="17">
        <f t="shared" si="15"/>
        <v>0</v>
      </c>
      <c r="E242" s="17">
        <f t="shared" si="16"/>
        <v>0</v>
      </c>
      <c r="F242" s="17">
        <f t="shared" si="17"/>
        <v>-9.9075297225891673E-3</v>
      </c>
      <c r="G242" s="17">
        <f t="shared" si="18"/>
        <v>0.67660969999999998</v>
      </c>
      <c r="H242" s="17">
        <f t="shared" si="19"/>
        <v>-1.9075297225891671E-3</v>
      </c>
    </row>
    <row r="243" spans="3:8" x14ac:dyDescent="0.2">
      <c r="C243" s="17">
        <v>42900</v>
      </c>
      <c r="D243" s="17">
        <f t="shared" si="15"/>
        <v>0</v>
      </c>
      <c r="E243" s="17">
        <f t="shared" si="16"/>
        <v>0</v>
      </c>
      <c r="F243" s="17">
        <f t="shared" si="17"/>
        <v>-9.9075297225891673E-3</v>
      </c>
      <c r="G243" s="17">
        <f t="shared" si="18"/>
        <v>0.67660969999999998</v>
      </c>
      <c r="H243" s="17">
        <f t="shared" si="19"/>
        <v>-1.9075297225891671E-3</v>
      </c>
    </row>
    <row r="244" spans="3:8" x14ac:dyDescent="0.2">
      <c r="C244" s="17">
        <v>42900</v>
      </c>
      <c r="D244" s="17">
        <f t="shared" si="15"/>
        <v>0</v>
      </c>
      <c r="E244" s="17">
        <f t="shared" si="16"/>
        <v>0</v>
      </c>
      <c r="F244" s="17">
        <f t="shared" si="17"/>
        <v>-9.9075297225891673E-3</v>
      </c>
      <c r="G244" s="17">
        <f t="shared" si="18"/>
        <v>0.67660969999999998</v>
      </c>
      <c r="H244" s="17">
        <f t="shared" si="19"/>
        <v>-1.9075297225891671E-3</v>
      </c>
    </row>
    <row r="245" spans="3:8" x14ac:dyDescent="0.2">
      <c r="C245" s="17">
        <v>42900</v>
      </c>
      <c r="D245" s="17">
        <f t="shared" si="15"/>
        <v>0</v>
      </c>
      <c r="E245" s="17">
        <f t="shared" si="16"/>
        <v>0</v>
      </c>
      <c r="F245" s="17">
        <f t="shared" si="17"/>
        <v>-9.9075297225891673E-3</v>
      </c>
      <c r="G245" s="17">
        <f t="shared" si="18"/>
        <v>0.67660969999999998</v>
      </c>
      <c r="H245" s="17">
        <f t="shared" si="19"/>
        <v>-1.9075297225891671E-3</v>
      </c>
    </row>
    <row r="246" spans="3:8" x14ac:dyDescent="0.2">
      <c r="C246" s="17">
        <v>42900</v>
      </c>
      <c r="D246" s="17">
        <f t="shared" si="15"/>
        <v>0</v>
      </c>
      <c r="E246" s="17">
        <f t="shared" si="16"/>
        <v>0</v>
      </c>
      <c r="F246" s="17">
        <f t="shared" si="17"/>
        <v>-9.9075297225891673E-3</v>
      </c>
      <c r="G246" s="17">
        <f t="shared" si="18"/>
        <v>0.67660969999999998</v>
      </c>
      <c r="H246" s="17">
        <f t="shared" si="19"/>
        <v>-1.9075297225891671E-3</v>
      </c>
    </row>
    <row r="247" spans="3:8" x14ac:dyDescent="0.2">
      <c r="C247" s="17">
        <v>42900</v>
      </c>
      <c r="D247" s="17">
        <f t="shared" si="15"/>
        <v>0</v>
      </c>
      <c r="E247" s="17">
        <f t="shared" si="16"/>
        <v>0</v>
      </c>
      <c r="F247" s="17">
        <f t="shared" si="17"/>
        <v>-9.9075297225891673E-3</v>
      </c>
      <c r="G247" s="17">
        <f t="shared" si="18"/>
        <v>0.67660969999999998</v>
      </c>
      <c r="H247" s="17">
        <f t="shared" si="19"/>
        <v>-1.9075297225891671E-3</v>
      </c>
    </row>
    <row r="248" spans="3:8" x14ac:dyDescent="0.2">
      <c r="C248" s="17">
        <v>42900</v>
      </c>
      <c r="D248" s="17">
        <f t="shared" si="15"/>
        <v>0</v>
      </c>
      <c r="E248" s="17">
        <f t="shared" si="16"/>
        <v>0</v>
      </c>
      <c r="F248" s="17">
        <f t="shared" si="17"/>
        <v>-9.9075297225891673E-3</v>
      </c>
      <c r="G248" s="17">
        <f t="shared" si="18"/>
        <v>0.67660969999999998</v>
      </c>
      <c r="H248" s="17">
        <f t="shared" si="19"/>
        <v>-1.9075297225891671E-3</v>
      </c>
    </row>
    <row r="249" spans="3:8" x14ac:dyDescent="0.2">
      <c r="C249" s="17">
        <v>42900</v>
      </c>
      <c r="D249" s="17">
        <f t="shared" si="15"/>
        <v>0</v>
      </c>
      <c r="E249" s="17">
        <f t="shared" si="16"/>
        <v>0</v>
      </c>
      <c r="F249" s="17">
        <f t="shared" si="17"/>
        <v>-9.9075297225891673E-3</v>
      </c>
      <c r="G249" s="17">
        <f t="shared" si="18"/>
        <v>0.67660969999999998</v>
      </c>
      <c r="H249" s="17">
        <f t="shared" si="19"/>
        <v>-1.9075297225891671E-3</v>
      </c>
    </row>
    <row r="250" spans="3:8" x14ac:dyDescent="0.2">
      <c r="C250" s="17">
        <v>42900</v>
      </c>
      <c r="D250" s="17">
        <f t="shared" si="15"/>
        <v>0</v>
      </c>
      <c r="E250" s="17">
        <f t="shared" si="16"/>
        <v>0</v>
      </c>
      <c r="F250" s="17">
        <f t="shared" si="17"/>
        <v>-9.9075297225891673E-3</v>
      </c>
      <c r="G250" s="17">
        <f t="shared" si="18"/>
        <v>0.67660969999999998</v>
      </c>
      <c r="H250" s="17">
        <f t="shared" si="19"/>
        <v>-1.9075297225891671E-3</v>
      </c>
    </row>
    <row r="251" spans="3:8" x14ac:dyDescent="0.2">
      <c r="C251" s="17">
        <v>42900</v>
      </c>
      <c r="D251" s="17">
        <f t="shared" si="15"/>
        <v>0</v>
      </c>
      <c r="E251" s="17">
        <f t="shared" si="16"/>
        <v>0</v>
      </c>
      <c r="F251" s="17">
        <f t="shared" si="17"/>
        <v>-9.9075297225891673E-3</v>
      </c>
      <c r="G251" s="17">
        <f t="shared" si="18"/>
        <v>0.67660969999999998</v>
      </c>
      <c r="H251" s="17">
        <f t="shared" si="19"/>
        <v>-1.9075297225891671E-3</v>
      </c>
    </row>
    <row r="252" spans="3:8" x14ac:dyDescent="0.2">
      <c r="C252" s="17">
        <v>42900</v>
      </c>
      <c r="D252" s="17">
        <f t="shared" si="15"/>
        <v>0</v>
      </c>
      <c r="E252" s="17">
        <f t="shared" si="16"/>
        <v>0</v>
      </c>
      <c r="F252" s="17">
        <f t="shared" si="17"/>
        <v>-9.9075297225891673E-3</v>
      </c>
      <c r="G252" s="17">
        <f t="shared" si="18"/>
        <v>0.67660969999999998</v>
      </c>
      <c r="H252" s="17">
        <f t="shared" si="19"/>
        <v>-1.9075297225891671E-3</v>
      </c>
    </row>
    <row r="253" spans="3:8" x14ac:dyDescent="0.2">
      <c r="C253" s="17">
        <v>42900</v>
      </c>
      <c r="D253" s="17">
        <f t="shared" si="15"/>
        <v>0</v>
      </c>
      <c r="E253" s="17">
        <f t="shared" si="16"/>
        <v>0</v>
      </c>
      <c r="F253" s="17">
        <f t="shared" si="17"/>
        <v>-9.9075297225891673E-3</v>
      </c>
      <c r="G253" s="17">
        <f t="shared" si="18"/>
        <v>0.67660969999999998</v>
      </c>
      <c r="H253" s="17">
        <f t="shared" si="19"/>
        <v>-1.9075297225891671E-3</v>
      </c>
    </row>
    <row r="254" spans="3:8" x14ac:dyDescent="0.2">
      <c r="C254" s="17">
        <v>42900</v>
      </c>
      <c r="D254" s="17">
        <f t="shared" si="15"/>
        <v>0</v>
      </c>
      <c r="E254" s="17">
        <f t="shared" si="16"/>
        <v>0</v>
      </c>
      <c r="F254" s="17">
        <f t="shared" si="17"/>
        <v>-9.9075297225891673E-3</v>
      </c>
      <c r="G254" s="17">
        <f t="shared" si="18"/>
        <v>0.67660969999999998</v>
      </c>
      <c r="H254" s="17">
        <f t="shared" si="19"/>
        <v>-1.9075297225891671E-3</v>
      </c>
    </row>
    <row r="255" spans="3:8" x14ac:dyDescent="0.2">
      <c r="C255" s="17">
        <v>42900</v>
      </c>
      <c r="D255" s="17">
        <f t="shared" si="15"/>
        <v>0</v>
      </c>
      <c r="E255" s="17">
        <f t="shared" si="16"/>
        <v>0</v>
      </c>
      <c r="F255" s="17">
        <f t="shared" si="17"/>
        <v>-9.9075297225891673E-3</v>
      </c>
      <c r="G255" s="17">
        <f t="shared" si="18"/>
        <v>0.67660969999999998</v>
      </c>
      <c r="H255" s="17">
        <f t="shared" si="19"/>
        <v>-1.9075297225891671E-3</v>
      </c>
    </row>
    <row r="256" spans="3:8" x14ac:dyDescent="0.2">
      <c r="C256" s="17">
        <v>42900</v>
      </c>
      <c r="D256" s="17">
        <f t="shared" si="15"/>
        <v>0</v>
      </c>
      <c r="E256" s="17">
        <f t="shared" si="16"/>
        <v>0</v>
      </c>
      <c r="F256" s="17">
        <f t="shared" si="17"/>
        <v>-9.9075297225891673E-3</v>
      </c>
      <c r="G256" s="17">
        <f t="shared" si="18"/>
        <v>0.67660969999999998</v>
      </c>
      <c r="H256" s="17">
        <f t="shared" si="19"/>
        <v>-1.9075297225891671E-3</v>
      </c>
    </row>
    <row r="257" spans="3:8" x14ac:dyDescent="0.2">
      <c r="C257" s="17">
        <v>42900</v>
      </c>
      <c r="D257" s="17">
        <f t="shared" si="15"/>
        <v>0</v>
      </c>
      <c r="E257" s="17">
        <f t="shared" si="16"/>
        <v>0</v>
      </c>
      <c r="F257" s="17">
        <f t="shared" si="17"/>
        <v>-9.9075297225891673E-3</v>
      </c>
      <c r="G257" s="17">
        <f t="shared" si="18"/>
        <v>0.67660969999999998</v>
      </c>
      <c r="H257" s="17">
        <f t="shared" si="19"/>
        <v>-1.9075297225891671E-3</v>
      </c>
    </row>
    <row r="258" spans="3:8" x14ac:dyDescent="0.2">
      <c r="C258" s="17">
        <v>42900</v>
      </c>
      <c r="D258" s="17">
        <f t="shared" si="15"/>
        <v>0</v>
      </c>
      <c r="E258" s="17">
        <f t="shared" si="16"/>
        <v>0</v>
      </c>
      <c r="F258" s="17">
        <f t="shared" si="17"/>
        <v>-9.9075297225891673E-3</v>
      </c>
      <c r="G258" s="17">
        <f t="shared" si="18"/>
        <v>0.67660969999999998</v>
      </c>
      <c r="H258" s="17">
        <f t="shared" si="19"/>
        <v>-1.9075297225891671E-3</v>
      </c>
    </row>
    <row r="259" spans="3:8" x14ac:dyDescent="0.2">
      <c r="C259" s="17">
        <v>42900</v>
      </c>
      <c r="D259" s="17">
        <f t="shared" si="15"/>
        <v>0</v>
      </c>
      <c r="E259" s="17">
        <f t="shared" si="16"/>
        <v>0</v>
      </c>
      <c r="F259" s="17">
        <f t="shared" si="17"/>
        <v>-9.9075297225891673E-3</v>
      </c>
      <c r="G259" s="17">
        <f t="shared" si="18"/>
        <v>0.67660969999999998</v>
      </c>
      <c r="H259" s="17">
        <f t="shared" si="19"/>
        <v>-1.9075297225891671E-3</v>
      </c>
    </row>
    <row r="260" spans="3:8" x14ac:dyDescent="0.2">
      <c r="C260" s="17">
        <v>42900</v>
      </c>
      <c r="D260" s="17">
        <f t="shared" si="15"/>
        <v>0</v>
      </c>
      <c r="E260" s="17">
        <f t="shared" si="16"/>
        <v>0</v>
      </c>
      <c r="F260" s="17">
        <f t="shared" si="17"/>
        <v>-9.9075297225891673E-3</v>
      </c>
      <c r="G260" s="17">
        <f t="shared" si="18"/>
        <v>0.67660969999999998</v>
      </c>
      <c r="H260" s="17">
        <f t="shared" si="19"/>
        <v>-1.9075297225891671E-3</v>
      </c>
    </row>
    <row r="261" spans="3:8" x14ac:dyDescent="0.2">
      <c r="C261" s="17">
        <v>42900</v>
      </c>
      <c r="D261" s="17">
        <f t="shared" si="15"/>
        <v>0</v>
      </c>
      <c r="E261" s="17">
        <f t="shared" si="16"/>
        <v>0</v>
      </c>
      <c r="F261" s="17">
        <f t="shared" si="17"/>
        <v>-9.9075297225891673E-3</v>
      </c>
      <c r="G261" s="17">
        <f t="shared" si="18"/>
        <v>0.67660969999999998</v>
      </c>
      <c r="H261" s="17">
        <f t="shared" si="19"/>
        <v>-1.9075297225891671E-3</v>
      </c>
    </row>
    <row r="262" spans="3:8" x14ac:dyDescent="0.2">
      <c r="C262" s="17">
        <v>42900</v>
      </c>
      <c r="D262" s="17">
        <f t="shared" si="15"/>
        <v>0</v>
      </c>
      <c r="E262" s="17">
        <f t="shared" si="16"/>
        <v>0</v>
      </c>
      <c r="F262" s="17">
        <f t="shared" si="17"/>
        <v>-9.9075297225891673E-3</v>
      </c>
      <c r="G262" s="17">
        <f t="shared" si="18"/>
        <v>0.67660969999999998</v>
      </c>
      <c r="H262" s="17">
        <f t="shared" si="19"/>
        <v>-1.9075297225891671E-3</v>
      </c>
    </row>
    <row r="263" spans="3:8" x14ac:dyDescent="0.2">
      <c r="C263" s="17">
        <v>42900</v>
      </c>
      <c r="D263" s="17">
        <f t="shared" si="15"/>
        <v>0</v>
      </c>
      <c r="E263" s="17">
        <f t="shared" si="16"/>
        <v>0</v>
      </c>
      <c r="F263" s="17">
        <f t="shared" si="17"/>
        <v>-9.9075297225891673E-3</v>
      </c>
      <c r="G263" s="17">
        <f t="shared" si="18"/>
        <v>0.67660969999999998</v>
      </c>
      <c r="H263" s="17">
        <f t="shared" si="19"/>
        <v>-1.9075297225891671E-3</v>
      </c>
    </row>
    <row r="264" spans="3:8" x14ac:dyDescent="0.2">
      <c r="C264" s="17">
        <v>42900</v>
      </c>
      <c r="D264" s="17">
        <f t="shared" si="15"/>
        <v>0</v>
      </c>
      <c r="E264" s="17">
        <f t="shared" si="16"/>
        <v>0</v>
      </c>
      <c r="F264" s="17">
        <f t="shared" si="17"/>
        <v>-9.9075297225891673E-3</v>
      </c>
      <c r="G264" s="17">
        <f t="shared" si="18"/>
        <v>0.67660969999999998</v>
      </c>
      <c r="H264" s="17">
        <f t="shared" si="19"/>
        <v>-1.9075297225891671E-3</v>
      </c>
    </row>
    <row r="265" spans="3:8" x14ac:dyDescent="0.2">
      <c r="C265" s="17">
        <v>42900</v>
      </c>
      <c r="D265" s="17">
        <f t="shared" si="15"/>
        <v>0</v>
      </c>
      <c r="E265" s="17">
        <f t="shared" si="16"/>
        <v>0</v>
      </c>
      <c r="F265" s="17">
        <f t="shared" si="17"/>
        <v>-9.9075297225891673E-3</v>
      </c>
      <c r="G265" s="17">
        <f t="shared" si="18"/>
        <v>0.67660969999999998</v>
      </c>
      <c r="H265" s="17">
        <f t="shared" si="19"/>
        <v>-1.9075297225891671E-3</v>
      </c>
    </row>
    <row r="266" spans="3:8" x14ac:dyDescent="0.2">
      <c r="C266" s="17">
        <v>42900</v>
      </c>
      <c r="D266" s="17">
        <f t="shared" ref="D266:D329" si="20">B266/C266</f>
        <v>0</v>
      </c>
      <c r="E266" s="17">
        <f t="shared" ref="E266:E329" si="21">D266/G266</f>
        <v>0</v>
      </c>
      <c r="F266" s="17">
        <f t="shared" ref="F266:F329" si="22">((A266-15)/(1+0.0162*(A266-15)))*(0.0005+(-0.0056)*E266^0.5+(-0.0066)*E266+(-0.0375)*E266^1.5+(0.0636)*E266^2+(-0.0144)*E266^2.5)</f>
        <v>-9.9075297225891673E-3</v>
      </c>
      <c r="G266" s="17">
        <f t="shared" ref="G266:G329" si="23">0.6766097+0.0200564*A266+0.0001104259*A266^2+(-6.9698*10^-7)*A266^3+(1.0031*10^-9)*A266^4</f>
        <v>0.67660969999999998</v>
      </c>
      <c r="H266" s="17">
        <f t="shared" ref="H266:H329" si="24">0.008+(-0.1692)*E266^0.5+25.3851*E266+14.0941*E266^1.5+(-7.0261)*E266^2+2.7081*E266^2.5+F266</f>
        <v>-1.9075297225891671E-3</v>
      </c>
    </row>
    <row r="267" spans="3:8" x14ac:dyDescent="0.2">
      <c r="C267" s="17">
        <v>42900</v>
      </c>
      <c r="D267" s="17">
        <f t="shared" si="20"/>
        <v>0</v>
      </c>
      <c r="E267" s="17">
        <f t="shared" si="21"/>
        <v>0</v>
      </c>
      <c r="F267" s="17">
        <f t="shared" si="22"/>
        <v>-9.9075297225891673E-3</v>
      </c>
      <c r="G267" s="17">
        <f t="shared" si="23"/>
        <v>0.67660969999999998</v>
      </c>
      <c r="H267" s="17">
        <f t="shared" si="24"/>
        <v>-1.9075297225891671E-3</v>
      </c>
    </row>
    <row r="268" spans="3:8" x14ac:dyDescent="0.2">
      <c r="C268" s="17">
        <v>42900</v>
      </c>
      <c r="D268" s="17">
        <f t="shared" si="20"/>
        <v>0</v>
      </c>
      <c r="E268" s="17">
        <f t="shared" si="21"/>
        <v>0</v>
      </c>
      <c r="F268" s="17">
        <f t="shared" si="22"/>
        <v>-9.9075297225891673E-3</v>
      </c>
      <c r="G268" s="17">
        <f t="shared" si="23"/>
        <v>0.67660969999999998</v>
      </c>
      <c r="H268" s="17">
        <f t="shared" si="24"/>
        <v>-1.9075297225891671E-3</v>
      </c>
    </row>
    <row r="269" spans="3:8" x14ac:dyDescent="0.2">
      <c r="C269" s="17">
        <v>42900</v>
      </c>
      <c r="D269" s="17">
        <f t="shared" si="20"/>
        <v>0</v>
      </c>
      <c r="E269" s="17">
        <f t="shared" si="21"/>
        <v>0</v>
      </c>
      <c r="F269" s="17">
        <f t="shared" si="22"/>
        <v>-9.9075297225891673E-3</v>
      </c>
      <c r="G269" s="17">
        <f t="shared" si="23"/>
        <v>0.67660969999999998</v>
      </c>
      <c r="H269" s="17">
        <f t="shared" si="24"/>
        <v>-1.9075297225891671E-3</v>
      </c>
    </row>
    <row r="270" spans="3:8" x14ac:dyDescent="0.2">
      <c r="C270" s="17">
        <v>42900</v>
      </c>
      <c r="D270" s="17">
        <f t="shared" si="20"/>
        <v>0</v>
      </c>
      <c r="E270" s="17">
        <f t="shared" si="21"/>
        <v>0</v>
      </c>
      <c r="F270" s="17">
        <f t="shared" si="22"/>
        <v>-9.9075297225891673E-3</v>
      </c>
      <c r="G270" s="17">
        <f t="shared" si="23"/>
        <v>0.67660969999999998</v>
      </c>
      <c r="H270" s="17">
        <f t="shared" si="24"/>
        <v>-1.9075297225891671E-3</v>
      </c>
    </row>
    <row r="271" spans="3:8" x14ac:dyDescent="0.2">
      <c r="C271" s="17">
        <v>42900</v>
      </c>
      <c r="D271" s="17">
        <f t="shared" si="20"/>
        <v>0</v>
      </c>
      <c r="E271" s="17">
        <f t="shared" si="21"/>
        <v>0</v>
      </c>
      <c r="F271" s="17">
        <f t="shared" si="22"/>
        <v>-9.9075297225891673E-3</v>
      </c>
      <c r="G271" s="17">
        <f t="shared" si="23"/>
        <v>0.67660969999999998</v>
      </c>
      <c r="H271" s="17">
        <f t="shared" si="24"/>
        <v>-1.9075297225891671E-3</v>
      </c>
    </row>
    <row r="272" spans="3:8" x14ac:dyDescent="0.2">
      <c r="C272" s="17">
        <v>42900</v>
      </c>
      <c r="D272" s="17">
        <f t="shared" si="20"/>
        <v>0</v>
      </c>
      <c r="E272" s="17">
        <f t="shared" si="21"/>
        <v>0</v>
      </c>
      <c r="F272" s="17">
        <f t="shared" si="22"/>
        <v>-9.9075297225891673E-3</v>
      </c>
      <c r="G272" s="17">
        <f t="shared" si="23"/>
        <v>0.67660969999999998</v>
      </c>
      <c r="H272" s="17">
        <f t="shared" si="24"/>
        <v>-1.9075297225891671E-3</v>
      </c>
    </row>
    <row r="273" spans="3:8" x14ac:dyDescent="0.2">
      <c r="C273" s="17">
        <v>42900</v>
      </c>
      <c r="D273" s="17">
        <f t="shared" si="20"/>
        <v>0</v>
      </c>
      <c r="E273" s="17">
        <f t="shared" si="21"/>
        <v>0</v>
      </c>
      <c r="F273" s="17">
        <f t="shared" si="22"/>
        <v>-9.9075297225891673E-3</v>
      </c>
      <c r="G273" s="17">
        <f t="shared" si="23"/>
        <v>0.67660969999999998</v>
      </c>
      <c r="H273" s="17">
        <f t="shared" si="24"/>
        <v>-1.9075297225891671E-3</v>
      </c>
    </row>
    <row r="274" spans="3:8" x14ac:dyDescent="0.2">
      <c r="C274" s="17">
        <v>42900</v>
      </c>
      <c r="D274" s="17">
        <f t="shared" si="20"/>
        <v>0</v>
      </c>
      <c r="E274" s="17">
        <f t="shared" si="21"/>
        <v>0</v>
      </c>
      <c r="F274" s="17">
        <f t="shared" si="22"/>
        <v>-9.9075297225891673E-3</v>
      </c>
      <c r="G274" s="17">
        <f t="shared" si="23"/>
        <v>0.67660969999999998</v>
      </c>
      <c r="H274" s="17">
        <f t="shared" si="24"/>
        <v>-1.9075297225891671E-3</v>
      </c>
    </row>
    <row r="275" spans="3:8" x14ac:dyDescent="0.2">
      <c r="C275" s="17">
        <v>42900</v>
      </c>
      <c r="D275" s="17">
        <f t="shared" si="20"/>
        <v>0</v>
      </c>
      <c r="E275" s="17">
        <f t="shared" si="21"/>
        <v>0</v>
      </c>
      <c r="F275" s="17">
        <f t="shared" si="22"/>
        <v>-9.9075297225891673E-3</v>
      </c>
      <c r="G275" s="17">
        <f t="shared" si="23"/>
        <v>0.67660969999999998</v>
      </c>
      <c r="H275" s="17">
        <f t="shared" si="24"/>
        <v>-1.9075297225891671E-3</v>
      </c>
    </row>
    <row r="276" spans="3:8" x14ac:dyDescent="0.2">
      <c r="C276" s="17">
        <v>42900</v>
      </c>
      <c r="D276" s="17">
        <f t="shared" si="20"/>
        <v>0</v>
      </c>
      <c r="E276" s="17">
        <f t="shared" si="21"/>
        <v>0</v>
      </c>
      <c r="F276" s="17">
        <f t="shared" si="22"/>
        <v>-9.9075297225891673E-3</v>
      </c>
      <c r="G276" s="17">
        <f t="shared" si="23"/>
        <v>0.67660969999999998</v>
      </c>
      <c r="H276" s="17">
        <f t="shared" si="24"/>
        <v>-1.9075297225891671E-3</v>
      </c>
    </row>
    <row r="277" spans="3:8" x14ac:dyDescent="0.2">
      <c r="C277" s="17">
        <v>42900</v>
      </c>
      <c r="D277" s="17">
        <f t="shared" si="20"/>
        <v>0</v>
      </c>
      <c r="E277" s="17">
        <f t="shared" si="21"/>
        <v>0</v>
      </c>
      <c r="F277" s="17">
        <f t="shared" si="22"/>
        <v>-9.9075297225891673E-3</v>
      </c>
      <c r="G277" s="17">
        <f t="shared" si="23"/>
        <v>0.67660969999999998</v>
      </c>
      <c r="H277" s="17">
        <f t="shared" si="24"/>
        <v>-1.9075297225891671E-3</v>
      </c>
    </row>
    <row r="278" spans="3:8" x14ac:dyDescent="0.2">
      <c r="C278" s="17">
        <v>42900</v>
      </c>
      <c r="D278" s="17">
        <f t="shared" si="20"/>
        <v>0</v>
      </c>
      <c r="E278" s="17">
        <f t="shared" si="21"/>
        <v>0</v>
      </c>
      <c r="F278" s="17">
        <f t="shared" si="22"/>
        <v>-9.9075297225891673E-3</v>
      </c>
      <c r="G278" s="17">
        <f t="shared" si="23"/>
        <v>0.67660969999999998</v>
      </c>
      <c r="H278" s="17">
        <f t="shared" si="24"/>
        <v>-1.9075297225891671E-3</v>
      </c>
    </row>
    <row r="279" spans="3:8" x14ac:dyDescent="0.2">
      <c r="C279" s="17">
        <v>42900</v>
      </c>
      <c r="D279" s="17">
        <f t="shared" si="20"/>
        <v>0</v>
      </c>
      <c r="E279" s="17">
        <f t="shared" si="21"/>
        <v>0</v>
      </c>
      <c r="F279" s="17">
        <f t="shared" si="22"/>
        <v>-9.9075297225891673E-3</v>
      </c>
      <c r="G279" s="17">
        <f t="shared" si="23"/>
        <v>0.67660969999999998</v>
      </c>
      <c r="H279" s="17">
        <f t="shared" si="24"/>
        <v>-1.9075297225891671E-3</v>
      </c>
    </row>
    <row r="280" spans="3:8" x14ac:dyDescent="0.2">
      <c r="C280" s="17">
        <v>42900</v>
      </c>
      <c r="D280" s="17">
        <f t="shared" si="20"/>
        <v>0</v>
      </c>
      <c r="E280" s="17">
        <f t="shared" si="21"/>
        <v>0</v>
      </c>
      <c r="F280" s="17">
        <f t="shared" si="22"/>
        <v>-9.9075297225891673E-3</v>
      </c>
      <c r="G280" s="17">
        <f t="shared" si="23"/>
        <v>0.67660969999999998</v>
      </c>
      <c r="H280" s="17">
        <f t="shared" si="24"/>
        <v>-1.9075297225891671E-3</v>
      </c>
    </row>
    <row r="281" spans="3:8" x14ac:dyDescent="0.2">
      <c r="C281" s="17">
        <v>42900</v>
      </c>
      <c r="D281" s="17">
        <f t="shared" si="20"/>
        <v>0</v>
      </c>
      <c r="E281" s="17">
        <f t="shared" si="21"/>
        <v>0</v>
      </c>
      <c r="F281" s="17">
        <f t="shared" si="22"/>
        <v>-9.9075297225891673E-3</v>
      </c>
      <c r="G281" s="17">
        <f t="shared" si="23"/>
        <v>0.67660969999999998</v>
      </c>
      <c r="H281" s="17">
        <f t="shared" si="24"/>
        <v>-1.9075297225891671E-3</v>
      </c>
    </row>
    <row r="282" spans="3:8" x14ac:dyDescent="0.2">
      <c r="C282" s="17">
        <v>42900</v>
      </c>
      <c r="D282" s="17">
        <f t="shared" si="20"/>
        <v>0</v>
      </c>
      <c r="E282" s="17">
        <f t="shared" si="21"/>
        <v>0</v>
      </c>
      <c r="F282" s="17">
        <f t="shared" si="22"/>
        <v>-9.9075297225891673E-3</v>
      </c>
      <c r="G282" s="17">
        <f t="shared" si="23"/>
        <v>0.67660969999999998</v>
      </c>
      <c r="H282" s="17">
        <f t="shared" si="24"/>
        <v>-1.9075297225891671E-3</v>
      </c>
    </row>
    <row r="283" spans="3:8" x14ac:dyDescent="0.2">
      <c r="C283" s="17">
        <v>42900</v>
      </c>
      <c r="D283" s="17">
        <f t="shared" si="20"/>
        <v>0</v>
      </c>
      <c r="E283" s="17">
        <f t="shared" si="21"/>
        <v>0</v>
      </c>
      <c r="F283" s="17">
        <f t="shared" si="22"/>
        <v>-9.9075297225891673E-3</v>
      </c>
      <c r="G283" s="17">
        <f t="shared" si="23"/>
        <v>0.67660969999999998</v>
      </c>
      <c r="H283" s="17">
        <f t="shared" si="24"/>
        <v>-1.9075297225891671E-3</v>
      </c>
    </row>
    <row r="284" spans="3:8" x14ac:dyDescent="0.2">
      <c r="C284" s="17">
        <v>42900</v>
      </c>
      <c r="D284" s="17">
        <f t="shared" si="20"/>
        <v>0</v>
      </c>
      <c r="E284" s="17">
        <f t="shared" si="21"/>
        <v>0</v>
      </c>
      <c r="F284" s="17">
        <f t="shared" si="22"/>
        <v>-9.9075297225891673E-3</v>
      </c>
      <c r="G284" s="17">
        <f t="shared" si="23"/>
        <v>0.67660969999999998</v>
      </c>
      <c r="H284" s="17">
        <f t="shared" si="24"/>
        <v>-1.9075297225891671E-3</v>
      </c>
    </row>
    <row r="285" spans="3:8" x14ac:dyDescent="0.2">
      <c r="C285" s="17">
        <v>42900</v>
      </c>
      <c r="D285" s="17">
        <f t="shared" si="20"/>
        <v>0</v>
      </c>
      <c r="E285" s="17">
        <f t="shared" si="21"/>
        <v>0</v>
      </c>
      <c r="F285" s="17">
        <f t="shared" si="22"/>
        <v>-9.9075297225891673E-3</v>
      </c>
      <c r="G285" s="17">
        <f t="shared" si="23"/>
        <v>0.67660969999999998</v>
      </c>
      <c r="H285" s="17">
        <f t="shared" si="24"/>
        <v>-1.9075297225891671E-3</v>
      </c>
    </row>
    <row r="286" spans="3:8" x14ac:dyDescent="0.2">
      <c r="C286" s="17">
        <v>42900</v>
      </c>
      <c r="D286" s="17">
        <f t="shared" si="20"/>
        <v>0</v>
      </c>
      <c r="E286" s="17">
        <f t="shared" si="21"/>
        <v>0</v>
      </c>
      <c r="F286" s="17">
        <f t="shared" si="22"/>
        <v>-9.9075297225891673E-3</v>
      </c>
      <c r="G286" s="17">
        <f t="shared" si="23"/>
        <v>0.67660969999999998</v>
      </c>
      <c r="H286" s="17">
        <f t="shared" si="24"/>
        <v>-1.9075297225891671E-3</v>
      </c>
    </row>
    <row r="287" spans="3:8" x14ac:dyDescent="0.2">
      <c r="C287" s="17">
        <v>42900</v>
      </c>
      <c r="D287" s="17">
        <f t="shared" si="20"/>
        <v>0</v>
      </c>
      <c r="E287" s="17">
        <f t="shared" si="21"/>
        <v>0</v>
      </c>
      <c r="F287" s="17">
        <f t="shared" si="22"/>
        <v>-9.9075297225891673E-3</v>
      </c>
      <c r="G287" s="17">
        <f t="shared" si="23"/>
        <v>0.67660969999999998</v>
      </c>
      <c r="H287" s="17">
        <f t="shared" si="24"/>
        <v>-1.9075297225891671E-3</v>
      </c>
    </row>
    <row r="288" spans="3:8" x14ac:dyDescent="0.2">
      <c r="C288" s="17">
        <v>42900</v>
      </c>
      <c r="D288" s="17">
        <f t="shared" si="20"/>
        <v>0</v>
      </c>
      <c r="E288" s="17">
        <f t="shared" si="21"/>
        <v>0</v>
      </c>
      <c r="F288" s="17">
        <f t="shared" si="22"/>
        <v>-9.9075297225891673E-3</v>
      </c>
      <c r="G288" s="17">
        <f t="shared" si="23"/>
        <v>0.67660969999999998</v>
      </c>
      <c r="H288" s="17">
        <f t="shared" si="24"/>
        <v>-1.9075297225891671E-3</v>
      </c>
    </row>
    <row r="289" spans="3:8" x14ac:dyDescent="0.2">
      <c r="C289" s="17">
        <v>42900</v>
      </c>
      <c r="D289" s="17">
        <f t="shared" si="20"/>
        <v>0</v>
      </c>
      <c r="E289" s="17">
        <f t="shared" si="21"/>
        <v>0</v>
      </c>
      <c r="F289" s="17">
        <f t="shared" si="22"/>
        <v>-9.9075297225891673E-3</v>
      </c>
      <c r="G289" s="17">
        <f t="shared" si="23"/>
        <v>0.67660969999999998</v>
      </c>
      <c r="H289" s="17">
        <f t="shared" si="24"/>
        <v>-1.9075297225891671E-3</v>
      </c>
    </row>
    <row r="290" spans="3:8" x14ac:dyDescent="0.2">
      <c r="C290" s="17">
        <v>42900</v>
      </c>
      <c r="D290" s="17">
        <f t="shared" si="20"/>
        <v>0</v>
      </c>
      <c r="E290" s="17">
        <f t="shared" si="21"/>
        <v>0</v>
      </c>
      <c r="F290" s="17">
        <f t="shared" si="22"/>
        <v>-9.9075297225891673E-3</v>
      </c>
      <c r="G290" s="17">
        <f t="shared" si="23"/>
        <v>0.67660969999999998</v>
      </c>
      <c r="H290" s="17">
        <f t="shared" si="24"/>
        <v>-1.9075297225891671E-3</v>
      </c>
    </row>
    <row r="291" spans="3:8" x14ac:dyDescent="0.2">
      <c r="C291" s="17">
        <v>42900</v>
      </c>
      <c r="D291" s="17">
        <f t="shared" si="20"/>
        <v>0</v>
      </c>
      <c r="E291" s="17">
        <f t="shared" si="21"/>
        <v>0</v>
      </c>
      <c r="F291" s="17">
        <f t="shared" si="22"/>
        <v>-9.9075297225891673E-3</v>
      </c>
      <c r="G291" s="17">
        <f t="shared" si="23"/>
        <v>0.67660969999999998</v>
      </c>
      <c r="H291" s="17">
        <f t="shared" si="24"/>
        <v>-1.9075297225891671E-3</v>
      </c>
    </row>
    <row r="292" spans="3:8" x14ac:dyDescent="0.2">
      <c r="C292" s="17">
        <v>42900</v>
      </c>
      <c r="D292" s="17">
        <f t="shared" si="20"/>
        <v>0</v>
      </c>
      <c r="E292" s="17">
        <f t="shared" si="21"/>
        <v>0</v>
      </c>
      <c r="F292" s="17">
        <f t="shared" si="22"/>
        <v>-9.9075297225891673E-3</v>
      </c>
      <c r="G292" s="17">
        <f t="shared" si="23"/>
        <v>0.67660969999999998</v>
      </c>
      <c r="H292" s="17">
        <f t="shared" si="24"/>
        <v>-1.9075297225891671E-3</v>
      </c>
    </row>
    <row r="293" spans="3:8" x14ac:dyDescent="0.2">
      <c r="C293" s="17">
        <v>42900</v>
      </c>
      <c r="D293" s="17">
        <f t="shared" si="20"/>
        <v>0</v>
      </c>
      <c r="E293" s="17">
        <f t="shared" si="21"/>
        <v>0</v>
      </c>
      <c r="F293" s="17">
        <f t="shared" si="22"/>
        <v>-9.9075297225891673E-3</v>
      </c>
      <c r="G293" s="17">
        <f t="shared" si="23"/>
        <v>0.67660969999999998</v>
      </c>
      <c r="H293" s="17">
        <f t="shared" si="24"/>
        <v>-1.9075297225891671E-3</v>
      </c>
    </row>
    <row r="294" spans="3:8" x14ac:dyDescent="0.2">
      <c r="C294" s="17">
        <v>42900</v>
      </c>
      <c r="D294" s="17">
        <f t="shared" si="20"/>
        <v>0</v>
      </c>
      <c r="E294" s="17">
        <f t="shared" si="21"/>
        <v>0</v>
      </c>
      <c r="F294" s="17">
        <f t="shared" si="22"/>
        <v>-9.9075297225891673E-3</v>
      </c>
      <c r="G294" s="17">
        <f t="shared" si="23"/>
        <v>0.67660969999999998</v>
      </c>
      <c r="H294" s="17">
        <f t="shared" si="24"/>
        <v>-1.9075297225891671E-3</v>
      </c>
    </row>
    <row r="295" spans="3:8" x14ac:dyDescent="0.2">
      <c r="C295" s="17">
        <v>42900</v>
      </c>
      <c r="D295" s="17">
        <f t="shared" si="20"/>
        <v>0</v>
      </c>
      <c r="E295" s="17">
        <f t="shared" si="21"/>
        <v>0</v>
      </c>
      <c r="F295" s="17">
        <f t="shared" si="22"/>
        <v>-9.9075297225891673E-3</v>
      </c>
      <c r="G295" s="17">
        <f t="shared" si="23"/>
        <v>0.67660969999999998</v>
      </c>
      <c r="H295" s="17">
        <f t="shared" si="24"/>
        <v>-1.9075297225891671E-3</v>
      </c>
    </row>
    <row r="296" spans="3:8" x14ac:dyDescent="0.2">
      <c r="C296" s="17">
        <v>42900</v>
      </c>
      <c r="D296" s="17">
        <f t="shared" si="20"/>
        <v>0</v>
      </c>
      <c r="E296" s="17">
        <f t="shared" si="21"/>
        <v>0</v>
      </c>
      <c r="F296" s="17">
        <f t="shared" si="22"/>
        <v>-9.9075297225891673E-3</v>
      </c>
      <c r="G296" s="17">
        <f t="shared" si="23"/>
        <v>0.67660969999999998</v>
      </c>
      <c r="H296" s="17">
        <f t="shared" si="24"/>
        <v>-1.9075297225891671E-3</v>
      </c>
    </row>
    <row r="297" spans="3:8" x14ac:dyDescent="0.2">
      <c r="C297" s="17">
        <v>42900</v>
      </c>
      <c r="D297" s="17">
        <f t="shared" si="20"/>
        <v>0</v>
      </c>
      <c r="E297" s="17">
        <f t="shared" si="21"/>
        <v>0</v>
      </c>
      <c r="F297" s="17">
        <f t="shared" si="22"/>
        <v>-9.9075297225891673E-3</v>
      </c>
      <c r="G297" s="17">
        <f t="shared" si="23"/>
        <v>0.67660969999999998</v>
      </c>
      <c r="H297" s="17">
        <f t="shared" si="24"/>
        <v>-1.9075297225891671E-3</v>
      </c>
    </row>
    <row r="298" spans="3:8" x14ac:dyDescent="0.2">
      <c r="C298" s="17">
        <v>42900</v>
      </c>
      <c r="D298" s="17">
        <f t="shared" si="20"/>
        <v>0</v>
      </c>
      <c r="E298" s="17">
        <f t="shared" si="21"/>
        <v>0</v>
      </c>
      <c r="F298" s="17">
        <f t="shared" si="22"/>
        <v>-9.9075297225891673E-3</v>
      </c>
      <c r="G298" s="17">
        <f t="shared" si="23"/>
        <v>0.67660969999999998</v>
      </c>
      <c r="H298" s="17">
        <f t="shared" si="24"/>
        <v>-1.9075297225891671E-3</v>
      </c>
    </row>
    <row r="299" spans="3:8" x14ac:dyDescent="0.2">
      <c r="C299" s="17">
        <v>42900</v>
      </c>
      <c r="D299" s="17">
        <f t="shared" si="20"/>
        <v>0</v>
      </c>
      <c r="E299" s="17">
        <f t="shared" si="21"/>
        <v>0</v>
      </c>
      <c r="F299" s="17">
        <f t="shared" si="22"/>
        <v>-9.9075297225891673E-3</v>
      </c>
      <c r="G299" s="17">
        <f t="shared" si="23"/>
        <v>0.67660969999999998</v>
      </c>
      <c r="H299" s="17">
        <f t="shared" si="24"/>
        <v>-1.9075297225891671E-3</v>
      </c>
    </row>
    <row r="300" spans="3:8" x14ac:dyDescent="0.2">
      <c r="C300" s="17">
        <v>42900</v>
      </c>
      <c r="D300" s="17">
        <f t="shared" si="20"/>
        <v>0</v>
      </c>
      <c r="E300" s="17">
        <f t="shared" si="21"/>
        <v>0</v>
      </c>
      <c r="F300" s="17">
        <f t="shared" si="22"/>
        <v>-9.9075297225891673E-3</v>
      </c>
      <c r="G300" s="17">
        <f t="shared" si="23"/>
        <v>0.67660969999999998</v>
      </c>
      <c r="H300" s="17">
        <f t="shared" si="24"/>
        <v>-1.9075297225891671E-3</v>
      </c>
    </row>
    <row r="301" spans="3:8" x14ac:dyDescent="0.2">
      <c r="C301" s="17">
        <v>42900</v>
      </c>
      <c r="D301" s="17">
        <f t="shared" si="20"/>
        <v>0</v>
      </c>
      <c r="E301" s="17">
        <f t="shared" si="21"/>
        <v>0</v>
      </c>
      <c r="F301" s="17">
        <f t="shared" si="22"/>
        <v>-9.9075297225891673E-3</v>
      </c>
      <c r="G301" s="17">
        <f t="shared" si="23"/>
        <v>0.67660969999999998</v>
      </c>
      <c r="H301" s="17">
        <f t="shared" si="24"/>
        <v>-1.9075297225891671E-3</v>
      </c>
    </row>
    <row r="302" spans="3:8" x14ac:dyDescent="0.2">
      <c r="C302" s="17">
        <v>42900</v>
      </c>
      <c r="D302" s="17">
        <f t="shared" si="20"/>
        <v>0</v>
      </c>
      <c r="E302" s="17">
        <f t="shared" si="21"/>
        <v>0</v>
      </c>
      <c r="F302" s="17">
        <f t="shared" si="22"/>
        <v>-9.9075297225891673E-3</v>
      </c>
      <c r="G302" s="17">
        <f t="shared" si="23"/>
        <v>0.67660969999999998</v>
      </c>
      <c r="H302" s="17">
        <f t="shared" si="24"/>
        <v>-1.9075297225891671E-3</v>
      </c>
    </row>
    <row r="303" spans="3:8" x14ac:dyDescent="0.2">
      <c r="C303" s="17">
        <v>42900</v>
      </c>
      <c r="D303" s="17">
        <f t="shared" si="20"/>
        <v>0</v>
      </c>
      <c r="E303" s="17">
        <f t="shared" si="21"/>
        <v>0</v>
      </c>
      <c r="F303" s="17">
        <f t="shared" si="22"/>
        <v>-9.9075297225891673E-3</v>
      </c>
      <c r="G303" s="17">
        <f t="shared" si="23"/>
        <v>0.67660969999999998</v>
      </c>
      <c r="H303" s="17">
        <f t="shared" si="24"/>
        <v>-1.9075297225891671E-3</v>
      </c>
    </row>
    <row r="304" spans="3:8" x14ac:dyDescent="0.2">
      <c r="C304" s="17">
        <v>42900</v>
      </c>
      <c r="D304" s="17">
        <f t="shared" si="20"/>
        <v>0</v>
      </c>
      <c r="E304" s="17">
        <f t="shared" si="21"/>
        <v>0</v>
      </c>
      <c r="F304" s="17">
        <f t="shared" si="22"/>
        <v>-9.9075297225891673E-3</v>
      </c>
      <c r="G304" s="17">
        <f t="shared" si="23"/>
        <v>0.67660969999999998</v>
      </c>
      <c r="H304" s="17">
        <f t="shared" si="24"/>
        <v>-1.9075297225891671E-3</v>
      </c>
    </row>
    <row r="305" spans="3:8" x14ac:dyDescent="0.2">
      <c r="C305" s="17">
        <v>42900</v>
      </c>
      <c r="D305" s="17">
        <f t="shared" si="20"/>
        <v>0</v>
      </c>
      <c r="E305" s="17">
        <f t="shared" si="21"/>
        <v>0</v>
      </c>
      <c r="F305" s="17">
        <f t="shared" si="22"/>
        <v>-9.9075297225891673E-3</v>
      </c>
      <c r="G305" s="17">
        <f t="shared" si="23"/>
        <v>0.67660969999999998</v>
      </c>
      <c r="H305" s="17">
        <f t="shared" si="24"/>
        <v>-1.9075297225891671E-3</v>
      </c>
    </row>
    <row r="306" spans="3:8" x14ac:dyDescent="0.2">
      <c r="C306" s="17">
        <v>42900</v>
      </c>
      <c r="D306" s="17">
        <f t="shared" si="20"/>
        <v>0</v>
      </c>
      <c r="E306" s="17">
        <f t="shared" si="21"/>
        <v>0</v>
      </c>
      <c r="F306" s="17">
        <f t="shared" si="22"/>
        <v>-9.9075297225891673E-3</v>
      </c>
      <c r="G306" s="17">
        <f t="shared" si="23"/>
        <v>0.67660969999999998</v>
      </c>
      <c r="H306" s="17">
        <f t="shared" si="24"/>
        <v>-1.9075297225891671E-3</v>
      </c>
    </row>
    <row r="307" spans="3:8" x14ac:dyDescent="0.2">
      <c r="C307" s="17">
        <v>42900</v>
      </c>
      <c r="D307" s="17">
        <f t="shared" si="20"/>
        <v>0</v>
      </c>
      <c r="E307" s="17">
        <f t="shared" si="21"/>
        <v>0</v>
      </c>
      <c r="F307" s="17">
        <f t="shared" si="22"/>
        <v>-9.9075297225891673E-3</v>
      </c>
      <c r="G307" s="17">
        <f t="shared" si="23"/>
        <v>0.67660969999999998</v>
      </c>
      <c r="H307" s="17">
        <f t="shared" si="24"/>
        <v>-1.9075297225891671E-3</v>
      </c>
    </row>
    <row r="308" spans="3:8" x14ac:dyDescent="0.2">
      <c r="C308" s="17">
        <v>42900</v>
      </c>
      <c r="D308" s="17">
        <f t="shared" si="20"/>
        <v>0</v>
      </c>
      <c r="E308" s="17">
        <f t="shared" si="21"/>
        <v>0</v>
      </c>
      <c r="F308" s="17">
        <f t="shared" si="22"/>
        <v>-9.9075297225891673E-3</v>
      </c>
      <c r="G308" s="17">
        <f t="shared" si="23"/>
        <v>0.67660969999999998</v>
      </c>
      <c r="H308" s="17">
        <f t="shared" si="24"/>
        <v>-1.9075297225891671E-3</v>
      </c>
    </row>
    <row r="309" spans="3:8" x14ac:dyDescent="0.2">
      <c r="C309" s="17">
        <v>42900</v>
      </c>
      <c r="D309" s="17">
        <f t="shared" si="20"/>
        <v>0</v>
      </c>
      <c r="E309" s="17">
        <f t="shared" si="21"/>
        <v>0</v>
      </c>
      <c r="F309" s="17">
        <f t="shared" si="22"/>
        <v>-9.9075297225891673E-3</v>
      </c>
      <c r="G309" s="17">
        <f t="shared" si="23"/>
        <v>0.67660969999999998</v>
      </c>
      <c r="H309" s="17">
        <f t="shared" si="24"/>
        <v>-1.9075297225891671E-3</v>
      </c>
    </row>
    <row r="310" spans="3:8" x14ac:dyDescent="0.2">
      <c r="C310" s="17">
        <v>42900</v>
      </c>
      <c r="D310" s="17">
        <f t="shared" si="20"/>
        <v>0</v>
      </c>
      <c r="E310" s="17">
        <f t="shared" si="21"/>
        <v>0</v>
      </c>
      <c r="F310" s="17">
        <f t="shared" si="22"/>
        <v>-9.9075297225891673E-3</v>
      </c>
      <c r="G310" s="17">
        <f t="shared" si="23"/>
        <v>0.67660969999999998</v>
      </c>
      <c r="H310" s="17">
        <f t="shared" si="24"/>
        <v>-1.9075297225891671E-3</v>
      </c>
    </row>
    <row r="311" spans="3:8" x14ac:dyDescent="0.2">
      <c r="C311" s="17">
        <v>42900</v>
      </c>
      <c r="D311" s="17">
        <f t="shared" si="20"/>
        <v>0</v>
      </c>
      <c r="E311" s="17">
        <f t="shared" si="21"/>
        <v>0</v>
      </c>
      <c r="F311" s="17">
        <f t="shared" si="22"/>
        <v>-9.9075297225891673E-3</v>
      </c>
      <c r="G311" s="17">
        <f t="shared" si="23"/>
        <v>0.67660969999999998</v>
      </c>
      <c r="H311" s="17">
        <f t="shared" si="24"/>
        <v>-1.9075297225891671E-3</v>
      </c>
    </row>
    <row r="312" spans="3:8" x14ac:dyDescent="0.2">
      <c r="C312" s="17">
        <v>42900</v>
      </c>
      <c r="D312" s="17">
        <f t="shared" si="20"/>
        <v>0</v>
      </c>
      <c r="E312" s="17">
        <f t="shared" si="21"/>
        <v>0</v>
      </c>
      <c r="F312" s="17">
        <f t="shared" si="22"/>
        <v>-9.9075297225891673E-3</v>
      </c>
      <c r="G312" s="17">
        <f t="shared" si="23"/>
        <v>0.67660969999999998</v>
      </c>
      <c r="H312" s="17">
        <f t="shared" si="24"/>
        <v>-1.9075297225891671E-3</v>
      </c>
    </row>
    <row r="313" spans="3:8" x14ac:dyDescent="0.2">
      <c r="C313" s="17">
        <v>42900</v>
      </c>
      <c r="D313" s="17">
        <f t="shared" si="20"/>
        <v>0</v>
      </c>
      <c r="E313" s="17">
        <f t="shared" si="21"/>
        <v>0</v>
      </c>
      <c r="F313" s="17">
        <f t="shared" si="22"/>
        <v>-9.9075297225891673E-3</v>
      </c>
      <c r="G313" s="17">
        <f t="shared" si="23"/>
        <v>0.67660969999999998</v>
      </c>
      <c r="H313" s="17">
        <f t="shared" si="24"/>
        <v>-1.9075297225891671E-3</v>
      </c>
    </row>
    <row r="314" spans="3:8" x14ac:dyDescent="0.2">
      <c r="C314" s="17">
        <v>42900</v>
      </c>
      <c r="D314" s="17">
        <f t="shared" si="20"/>
        <v>0</v>
      </c>
      <c r="E314" s="17">
        <f t="shared" si="21"/>
        <v>0</v>
      </c>
      <c r="F314" s="17">
        <f t="shared" si="22"/>
        <v>-9.9075297225891673E-3</v>
      </c>
      <c r="G314" s="17">
        <f t="shared" si="23"/>
        <v>0.67660969999999998</v>
      </c>
      <c r="H314" s="17">
        <f t="shared" si="24"/>
        <v>-1.9075297225891671E-3</v>
      </c>
    </row>
    <row r="315" spans="3:8" x14ac:dyDescent="0.2">
      <c r="C315" s="17">
        <v>42900</v>
      </c>
      <c r="D315" s="17">
        <f t="shared" si="20"/>
        <v>0</v>
      </c>
      <c r="E315" s="17">
        <f t="shared" si="21"/>
        <v>0</v>
      </c>
      <c r="F315" s="17">
        <f t="shared" si="22"/>
        <v>-9.9075297225891673E-3</v>
      </c>
      <c r="G315" s="17">
        <f t="shared" si="23"/>
        <v>0.67660969999999998</v>
      </c>
      <c r="H315" s="17">
        <f t="shared" si="24"/>
        <v>-1.9075297225891671E-3</v>
      </c>
    </row>
    <row r="316" spans="3:8" x14ac:dyDescent="0.2">
      <c r="C316" s="17">
        <v>42900</v>
      </c>
      <c r="D316" s="17">
        <f t="shared" si="20"/>
        <v>0</v>
      </c>
      <c r="E316" s="17">
        <f t="shared" si="21"/>
        <v>0</v>
      </c>
      <c r="F316" s="17">
        <f t="shared" si="22"/>
        <v>-9.9075297225891673E-3</v>
      </c>
      <c r="G316" s="17">
        <f t="shared" si="23"/>
        <v>0.67660969999999998</v>
      </c>
      <c r="H316" s="17">
        <f t="shared" si="24"/>
        <v>-1.9075297225891671E-3</v>
      </c>
    </row>
    <row r="317" spans="3:8" x14ac:dyDescent="0.2">
      <c r="C317" s="17">
        <v>42900</v>
      </c>
      <c r="D317" s="17">
        <f t="shared" si="20"/>
        <v>0</v>
      </c>
      <c r="E317" s="17">
        <f t="shared" si="21"/>
        <v>0</v>
      </c>
      <c r="F317" s="17">
        <f t="shared" si="22"/>
        <v>-9.9075297225891673E-3</v>
      </c>
      <c r="G317" s="17">
        <f t="shared" si="23"/>
        <v>0.67660969999999998</v>
      </c>
      <c r="H317" s="17">
        <f t="shared" si="24"/>
        <v>-1.9075297225891671E-3</v>
      </c>
    </row>
    <row r="318" spans="3:8" x14ac:dyDescent="0.2">
      <c r="C318" s="17">
        <v>42900</v>
      </c>
      <c r="D318" s="17">
        <f t="shared" si="20"/>
        <v>0</v>
      </c>
      <c r="E318" s="17">
        <f t="shared" si="21"/>
        <v>0</v>
      </c>
      <c r="F318" s="17">
        <f t="shared" si="22"/>
        <v>-9.9075297225891673E-3</v>
      </c>
      <c r="G318" s="17">
        <f t="shared" si="23"/>
        <v>0.67660969999999998</v>
      </c>
      <c r="H318" s="17">
        <f t="shared" si="24"/>
        <v>-1.9075297225891671E-3</v>
      </c>
    </row>
    <row r="319" spans="3:8" x14ac:dyDescent="0.2">
      <c r="C319" s="17">
        <v>42900</v>
      </c>
      <c r="D319" s="17">
        <f t="shared" si="20"/>
        <v>0</v>
      </c>
      <c r="E319" s="17">
        <f t="shared" si="21"/>
        <v>0</v>
      </c>
      <c r="F319" s="17">
        <f t="shared" si="22"/>
        <v>-9.9075297225891673E-3</v>
      </c>
      <c r="G319" s="17">
        <f t="shared" si="23"/>
        <v>0.67660969999999998</v>
      </c>
      <c r="H319" s="17">
        <f t="shared" si="24"/>
        <v>-1.9075297225891671E-3</v>
      </c>
    </row>
    <row r="320" spans="3:8" x14ac:dyDescent="0.2">
      <c r="C320" s="17">
        <v>42900</v>
      </c>
      <c r="D320" s="17">
        <f t="shared" si="20"/>
        <v>0</v>
      </c>
      <c r="E320" s="17">
        <f t="shared" si="21"/>
        <v>0</v>
      </c>
      <c r="F320" s="17">
        <f t="shared" si="22"/>
        <v>-9.9075297225891673E-3</v>
      </c>
      <c r="G320" s="17">
        <f t="shared" si="23"/>
        <v>0.67660969999999998</v>
      </c>
      <c r="H320" s="17">
        <f t="shared" si="24"/>
        <v>-1.9075297225891671E-3</v>
      </c>
    </row>
    <row r="321" spans="3:8" x14ac:dyDescent="0.2">
      <c r="C321" s="17">
        <v>42900</v>
      </c>
      <c r="D321" s="17">
        <f t="shared" si="20"/>
        <v>0</v>
      </c>
      <c r="E321" s="17">
        <f t="shared" si="21"/>
        <v>0</v>
      </c>
      <c r="F321" s="17">
        <f t="shared" si="22"/>
        <v>-9.9075297225891673E-3</v>
      </c>
      <c r="G321" s="17">
        <f t="shared" si="23"/>
        <v>0.67660969999999998</v>
      </c>
      <c r="H321" s="17">
        <f t="shared" si="24"/>
        <v>-1.9075297225891671E-3</v>
      </c>
    </row>
    <row r="322" spans="3:8" x14ac:dyDescent="0.2">
      <c r="C322" s="17">
        <v>42900</v>
      </c>
      <c r="D322" s="17">
        <f t="shared" si="20"/>
        <v>0</v>
      </c>
      <c r="E322" s="17">
        <f t="shared" si="21"/>
        <v>0</v>
      </c>
      <c r="F322" s="17">
        <f t="shared" si="22"/>
        <v>-9.9075297225891673E-3</v>
      </c>
      <c r="G322" s="17">
        <f t="shared" si="23"/>
        <v>0.67660969999999998</v>
      </c>
      <c r="H322" s="17">
        <f t="shared" si="24"/>
        <v>-1.9075297225891671E-3</v>
      </c>
    </row>
    <row r="323" spans="3:8" x14ac:dyDescent="0.2">
      <c r="C323" s="17">
        <v>42900</v>
      </c>
      <c r="D323" s="17">
        <f t="shared" si="20"/>
        <v>0</v>
      </c>
      <c r="E323" s="17">
        <f t="shared" si="21"/>
        <v>0</v>
      </c>
      <c r="F323" s="17">
        <f t="shared" si="22"/>
        <v>-9.9075297225891673E-3</v>
      </c>
      <c r="G323" s="17">
        <f t="shared" si="23"/>
        <v>0.67660969999999998</v>
      </c>
      <c r="H323" s="17">
        <f t="shared" si="24"/>
        <v>-1.9075297225891671E-3</v>
      </c>
    </row>
    <row r="324" spans="3:8" x14ac:dyDescent="0.2">
      <c r="C324" s="17">
        <v>42900</v>
      </c>
      <c r="D324" s="17">
        <f t="shared" si="20"/>
        <v>0</v>
      </c>
      <c r="E324" s="17">
        <f t="shared" si="21"/>
        <v>0</v>
      </c>
      <c r="F324" s="17">
        <f t="shared" si="22"/>
        <v>-9.9075297225891673E-3</v>
      </c>
      <c r="G324" s="17">
        <f t="shared" si="23"/>
        <v>0.67660969999999998</v>
      </c>
      <c r="H324" s="17">
        <f t="shared" si="24"/>
        <v>-1.9075297225891671E-3</v>
      </c>
    </row>
    <row r="325" spans="3:8" x14ac:dyDescent="0.2">
      <c r="C325" s="17">
        <v>42900</v>
      </c>
      <c r="D325" s="17">
        <f t="shared" si="20"/>
        <v>0</v>
      </c>
      <c r="E325" s="17">
        <f t="shared" si="21"/>
        <v>0</v>
      </c>
      <c r="F325" s="17">
        <f t="shared" si="22"/>
        <v>-9.9075297225891673E-3</v>
      </c>
      <c r="G325" s="17">
        <f t="shared" si="23"/>
        <v>0.67660969999999998</v>
      </c>
      <c r="H325" s="17">
        <f t="shared" si="24"/>
        <v>-1.9075297225891671E-3</v>
      </c>
    </row>
    <row r="326" spans="3:8" x14ac:dyDescent="0.2">
      <c r="C326" s="17">
        <v>42900</v>
      </c>
      <c r="D326" s="17">
        <f t="shared" si="20"/>
        <v>0</v>
      </c>
      <c r="E326" s="17">
        <f t="shared" si="21"/>
        <v>0</v>
      </c>
      <c r="F326" s="17">
        <f t="shared" si="22"/>
        <v>-9.9075297225891673E-3</v>
      </c>
      <c r="G326" s="17">
        <f t="shared" si="23"/>
        <v>0.67660969999999998</v>
      </c>
      <c r="H326" s="17">
        <f t="shared" si="24"/>
        <v>-1.9075297225891671E-3</v>
      </c>
    </row>
    <row r="327" spans="3:8" x14ac:dyDescent="0.2">
      <c r="C327" s="17">
        <v>42900</v>
      </c>
      <c r="D327" s="17">
        <f t="shared" si="20"/>
        <v>0</v>
      </c>
      <c r="E327" s="17">
        <f t="shared" si="21"/>
        <v>0</v>
      </c>
      <c r="F327" s="17">
        <f t="shared" si="22"/>
        <v>-9.9075297225891673E-3</v>
      </c>
      <c r="G327" s="17">
        <f t="shared" si="23"/>
        <v>0.67660969999999998</v>
      </c>
      <c r="H327" s="17">
        <f t="shared" si="24"/>
        <v>-1.9075297225891671E-3</v>
      </c>
    </row>
    <row r="328" spans="3:8" x14ac:dyDescent="0.2">
      <c r="C328" s="17">
        <v>42900</v>
      </c>
      <c r="D328" s="17">
        <f t="shared" si="20"/>
        <v>0</v>
      </c>
      <c r="E328" s="17">
        <f t="shared" si="21"/>
        <v>0</v>
      </c>
      <c r="F328" s="17">
        <f t="shared" si="22"/>
        <v>-9.9075297225891673E-3</v>
      </c>
      <c r="G328" s="17">
        <f t="shared" si="23"/>
        <v>0.67660969999999998</v>
      </c>
      <c r="H328" s="17">
        <f t="shared" si="24"/>
        <v>-1.9075297225891671E-3</v>
      </c>
    </row>
    <row r="329" spans="3:8" x14ac:dyDescent="0.2">
      <c r="C329" s="17">
        <v>42900</v>
      </c>
      <c r="D329" s="17">
        <f t="shared" si="20"/>
        <v>0</v>
      </c>
      <c r="E329" s="17">
        <f t="shared" si="21"/>
        <v>0</v>
      </c>
      <c r="F329" s="17">
        <f t="shared" si="22"/>
        <v>-9.9075297225891673E-3</v>
      </c>
      <c r="G329" s="17">
        <f t="shared" si="23"/>
        <v>0.67660969999999998</v>
      </c>
      <c r="H329" s="17">
        <f t="shared" si="24"/>
        <v>-1.9075297225891671E-3</v>
      </c>
    </row>
    <row r="330" spans="3:8" x14ac:dyDescent="0.2">
      <c r="C330" s="17">
        <v>42900</v>
      </c>
      <c r="D330" s="17">
        <f t="shared" ref="D330:D393" si="25">B330/C330</f>
        <v>0</v>
      </c>
      <c r="E330" s="17">
        <f t="shared" ref="E330:E393" si="26">D330/G330</f>
        <v>0</v>
      </c>
      <c r="F330" s="17">
        <f t="shared" ref="F330:F393" si="27">((A330-15)/(1+0.0162*(A330-15)))*(0.0005+(-0.0056)*E330^0.5+(-0.0066)*E330+(-0.0375)*E330^1.5+(0.0636)*E330^2+(-0.0144)*E330^2.5)</f>
        <v>-9.9075297225891673E-3</v>
      </c>
      <c r="G330" s="17">
        <f t="shared" ref="G330:G393" si="28">0.6766097+0.0200564*A330+0.0001104259*A330^2+(-6.9698*10^-7)*A330^3+(1.0031*10^-9)*A330^4</f>
        <v>0.67660969999999998</v>
      </c>
      <c r="H330" s="17">
        <f t="shared" ref="H330:H393" si="29">0.008+(-0.1692)*E330^0.5+25.3851*E330+14.0941*E330^1.5+(-7.0261)*E330^2+2.7081*E330^2.5+F330</f>
        <v>-1.9075297225891671E-3</v>
      </c>
    </row>
    <row r="331" spans="3:8" x14ac:dyDescent="0.2">
      <c r="C331" s="17">
        <v>42900</v>
      </c>
      <c r="D331" s="17">
        <f t="shared" si="25"/>
        <v>0</v>
      </c>
      <c r="E331" s="17">
        <f t="shared" si="26"/>
        <v>0</v>
      </c>
      <c r="F331" s="17">
        <f t="shared" si="27"/>
        <v>-9.9075297225891673E-3</v>
      </c>
      <c r="G331" s="17">
        <f t="shared" si="28"/>
        <v>0.67660969999999998</v>
      </c>
      <c r="H331" s="17">
        <f t="shared" si="29"/>
        <v>-1.9075297225891671E-3</v>
      </c>
    </row>
    <row r="332" spans="3:8" x14ac:dyDescent="0.2">
      <c r="C332" s="17">
        <v>42900</v>
      </c>
      <c r="D332" s="17">
        <f t="shared" si="25"/>
        <v>0</v>
      </c>
      <c r="E332" s="17">
        <f t="shared" si="26"/>
        <v>0</v>
      </c>
      <c r="F332" s="17">
        <f t="shared" si="27"/>
        <v>-9.9075297225891673E-3</v>
      </c>
      <c r="G332" s="17">
        <f t="shared" si="28"/>
        <v>0.67660969999999998</v>
      </c>
      <c r="H332" s="17">
        <f t="shared" si="29"/>
        <v>-1.9075297225891671E-3</v>
      </c>
    </row>
    <row r="333" spans="3:8" x14ac:dyDescent="0.2">
      <c r="C333" s="17">
        <v>42900</v>
      </c>
      <c r="D333" s="17">
        <f t="shared" si="25"/>
        <v>0</v>
      </c>
      <c r="E333" s="17">
        <f t="shared" si="26"/>
        <v>0</v>
      </c>
      <c r="F333" s="17">
        <f t="shared" si="27"/>
        <v>-9.9075297225891673E-3</v>
      </c>
      <c r="G333" s="17">
        <f t="shared" si="28"/>
        <v>0.67660969999999998</v>
      </c>
      <c r="H333" s="17">
        <f t="shared" si="29"/>
        <v>-1.9075297225891671E-3</v>
      </c>
    </row>
    <row r="334" spans="3:8" x14ac:dyDescent="0.2">
      <c r="C334" s="17">
        <v>42900</v>
      </c>
      <c r="D334" s="17">
        <f t="shared" si="25"/>
        <v>0</v>
      </c>
      <c r="E334" s="17">
        <f t="shared" si="26"/>
        <v>0</v>
      </c>
      <c r="F334" s="17">
        <f t="shared" si="27"/>
        <v>-9.9075297225891673E-3</v>
      </c>
      <c r="G334" s="17">
        <f t="shared" si="28"/>
        <v>0.67660969999999998</v>
      </c>
      <c r="H334" s="17">
        <f t="shared" si="29"/>
        <v>-1.9075297225891671E-3</v>
      </c>
    </row>
    <row r="335" spans="3:8" x14ac:dyDescent="0.2">
      <c r="C335" s="17">
        <v>42900</v>
      </c>
      <c r="D335" s="17">
        <f t="shared" si="25"/>
        <v>0</v>
      </c>
      <c r="E335" s="17">
        <f t="shared" si="26"/>
        <v>0</v>
      </c>
      <c r="F335" s="17">
        <f t="shared" si="27"/>
        <v>-9.9075297225891673E-3</v>
      </c>
      <c r="G335" s="17">
        <f t="shared" si="28"/>
        <v>0.67660969999999998</v>
      </c>
      <c r="H335" s="17">
        <f t="shared" si="29"/>
        <v>-1.9075297225891671E-3</v>
      </c>
    </row>
    <row r="336" spans="3:8" x14ac:dyDescent="0.2">
      <c r="C336" s="17">
        <v>42900</v>
      </c>
      <c r="D336" s="17">
        <f t="shared" si="25"/>
        <v>0</v>
      </c>
      <c r="E336" s="17">
        <f t="shared" si="26"/>
        <v>0</v>
      </c>
      <c r="F336" s="17">
        <f t="shared" si="27"/>
        <v>-9.9075297225891673E-3</v>
      </c>
      <c r="G336" s="17">
        <f t="shared" si="28"/>
        <v>0.67660969999999998</v>
      </c>
      <c r="H336" s="17">
        <f t="shared" si="29"/>
        <v>-1.9075297225891671E-3</v>
      </c>
    </row>
    <row r="337" spans="3:8" x14ac:dyDescent="0.2">
      <c r="C337" s="17">
        <v>42900</v>
      </c>
      <c r="D337" s="17">
        <f t="shared" si="25"/>
        <v>0</v>
      </c>
      <c r="E337" s="17">
        <f t="shared" si="26"/>
        <v>0</v>
      </c>
      <c r="F337" s="17">
        <f t="shared" si="27"/>
        <v>-9.9075297225891673E-3</v>
      </c>
      <c r="G337" s="17">
        <f t="shared" si="28"/>
        <v>0.67660969999999998</v>
      </c>
      <c r="H337" s="17">
        <f t="shared" si="29"/>
        <v>-1.9075297225891671E-3</v>
      </c>
    </row>
    <row r="338" spans="3:8" x14ac:dyDescent="0.2">
      <c r="C338" s="17">
        <v>42900</v>
      </c>
      <c r="D338" s="17">
        <f t="shared" si="25"/>
        <v>0</v>
      </c>
      <c r="E338" s="17">
        <f t="shared" si="26"/>
        <v>0</v>
      </c>
      <c r="F338" s="17">
        <f t="shared" si="27"/>
        <v>-9.9075297225891673E-3</v>
      </c>
      <c r="G338" s="17">
        <f t="shared" si="28"/>
        <v>0.67660969999999998</v>
      </c>
      <c r="H338" s="17">
        <f t="shared" si="29"/>
        <v>-1.9075297225891671E-3</v>
      </c>
    </row>
    <row r="339" spans="3:8" x14ac:dyDescent="0.2">
      <c r="C339" s="17">
        <v>42900</v>
      </c>
      <c r="D339" s="17">
        <f t="shared" si="25"/>
        <v>0</v>
      </c>
      <c r="E339" s="17">
        <f t="shared" si="26"/>
        <v>0</v>
      </c>
      <c r="F339" s="17">
        <f t="shared" si="27"/>
        <v>-9.9075297225891673E-3</v>
      </c>
      <c r="G339" s="17">
        <f t="shared" si="28"/>
        <v>0.67660969999999998</v>
      </c>
      <c r="H339" s="17">
        <f t="shared" si="29"/>
        <v>-1.9075297225891671E-3</v>
      </c>
    </row>
    <row r="340" spans="3:8" x14ac:dyDescent="0.2">
      <c r="C340" s="17">
        <v>42900</v>
      </c>
      <c r="D340" s="17">
        <f t="shared" si="25"/>
        <v>0</v>
      </c>
      <c r="E340" s="17">
        <f t="shared" si="26"/>
        <v>0</v>
      </c>
      <c r="F340" s="17">
        <f t="shared" si="27"/>
        <v>-9.9075297225891673E-3</v>
      </c>
      <c r="G340" s="17">
        <f t="shared" si="28"/>
        <v>0.67660969999999998</v>
      </c>
      <c r="H340" s="17">
        <f t="shared" si="29"/>
        <v>-1.9075297225891671E-3</v>
      </c>
    </row>
    <row r="341" spans="3:8" x14ac:dyDescent="0.2">
      <c r="C341" s="17">
        <v>42900</v>
      </c>
      <c r="D341" s="17">
        <f t="shared" si="25"/>
        <v>0</v>
      </c>
      <c r="E341" s="17">
        <f t="shared" si="26"/>
        <v>0</v>
      </c>
      <c r="F341" s="17">
        <f t="shared" si="27"/>
        <v>-9.9075297225891673E-3</v>
      </c>
      <c r="G341" s="17">
        <f t="shared" si="28"/>
        <v>0.67660969999999998</v>
      </c>
      <c r="H341" s="17">
        <f t="shared" si="29"/>
        <v>-1.9075297225891671E-3</v>
      </c>
    </row>
    <row r="342" spans="3:8" x14ac:dyDescent="0.2">
      <c r="C342" s="17">
        <v>42900</v>
      </c>
      <c r="D342" s="17">
        <f t="shared" si="25"/>
        <v>0</v>
      </c>
      <c r="E342" s="17">
        <f t="shared" si="26"/>
        <v>0</v>
      </c>
      <c r="F342" s="17">
        <f t="shared" si="27"/>
        <v>-9.9075297225891673E-3</v>
      </c>
      <c r="G342" s="17">
        <f t="shared" si="28"/>
        <v>0.67660969999999998</v>
      </c>
      <c r="H342" s="17">
        <f t="shared" si="29"/>
        <v>-1.9075297225891671E-3</v>
      </c>
    </row>
    <row r="343" spans="3:8" x14ac:dyDescent="0.2">
      <c r="C343" s="17">
        <v>42900</v>
      </c>
      <c r="D343" s="17">
        <f t="shared" si="25"/>
        <v>0</v>
      </c>
      <c r="E343" s="17">
        <f t="shared" si="26"/>
        <v>0</v>
      </c>
      <c r="F343" s="17">
        <f t="shared" si="27"/>
        <v>-9.9075297225891673E-3</v>
      </c>
      <c r="G343" s="17">
        <f t="shared" si="28"/>
        <v>0.67660969999999998</v>
      </c>
      <c r="H343" s="17">
        <f t="shared" si="29"/>
        <v>-1.9075297225891671E-3</v>
      </c>
    </row>
    <row r="344" spans="3:8" x14ac:dyDescent="0.2">
      <c r="C344" s="17">
        <v>42900</v>
      </c>
      <c r="D344" s="17">
        <f t="shared" si="25"/>
        <v>0</v>
      </c>
      <c r="E344" s="17">
        <f t="shared" si="26"/>
        <v>0</v>
      </c>
      <c r="F344" s="17">
        <f t="shared" si="27"/>
        <v>-9.9075297225891673E-3</v>
      </c>
      <c r="G344" s="17">
        <f t="shared" si="28"/>
        <v>0.67660969999999998</v>
      </c>
      <c r="H344" s="17">
        <f t="shared" si="29"/>
        <v>-1.9075297225891671E-3</v>
      </c>
    </row>
    <row r="345" spans="3:8" x14ac:dyDescent="0.2">
      <c r="C345" s="17">
        <v>42900</v>
      </c>
      <c r="D345" s="17">
        <f t="shared" si="25"/>
        <v>0</v>
      </c>
      <c r="E345" s="17">
        <f t="shared" si="26"/>
        <v>0</v>
      </c>
      <c r="F345" s="17">
        <f t="shared" si="27"/>
        <v>-9.9075297225891673E-3</v>
      </c>
      <c r="G345" s="17">
        <f t="shared" si="28"/>
        <v>0.67660969999999998</v>
      </c>
      <c r="H345" s="17">
        <f t="shared" si="29"/>
        <v>-1.9075297225891671E-3</v>
      </c>
    </row>
    <row r="346" spans="3:8" x14ac:dyDescent="0.2">
      <c r="C346" s="17">
        <v>42900</v>
      </c>
      <c r="D346" s="17">
        <f t="shared" si="25"/>
        <v>0</v>
      </c>
      <c r="E346" s="17">
        <f t="shared" si="26"/>
        <v>0</v>
      </c>
      <c r="F346" s="17">
        <f t="shared" si="27"/>
        <v>-9.9075297225891673E-3</v>
      </c>
      <c r="G346" s="17">
        <f t="shared" si="28"/>
        <v>0.67660969999999998</v>
      </c>
      <c r="H346" s="17">
        <f t="shared" si="29"/>
        <v>-1.9075297225891671E-3</v>
      </c>
    </row>
    <row r="347" spans="3:8" x14ac:dyDescent="0.2">
      <c r="C347" s="17">
        <v>42900</v>
      </c>
      <c r="D347" s="17">
        <f t="shared" si="25"/>
        <v>0</v>
      </c>
      <c r="E347" s="17">
        <f t="shared" si="26"/>
        <v>0</v>
      </c>
      <c r="F347" s="17">
        <f t="shared" si="27"/>
        <v>-9.9075297225891673E-3</v>
      </c>
      <c r="G347" s="17">
        <f t="shared" si="28"/>
        <v>0.67660969999999998</v>
      </c>
      <c r="H347" s="17">
        <f t="shared" si="29"/>
        <v>-1.9075297225891671E-3</v>
      </c>
    </row>
    <row r="348" spans="3:8" x14ac:dyDescent="0.2">
      <c r="C348" s="17">
        <v>42900</v>
      </c>
      <c r="D348" s="17">
        <f t="shared" si="25"/>
        <v>0</v>
      </c>
      <c r="E348" s="17">
        <f t="shared" si="26"/>
        <v>0</v>
      </c>
      <c r="F348" s="17">
        <f t="shared" si="27"/>
        <v>-9.9075297225891673E-3</v>
      </c>
      <c r="G348" s="17">
        <f t="shared" si="28"/>
        <v>0.67660969999999998</v>
      </c>
      <c r="H348" s="17">
        <f t="shared" si="29"/>
        <v>-1.9075297225891671E-3</v>
      </c>
    </row>
    <row r="349" spans="3:8" x14ac:dyDescent="0.2">
      <c r="C349" s="17">
        <v>42900</v>
      </c>
      <c r="D349" s="17">
        <f t="shared" si="25"/>
        <v>0</v>
      </c>
      <c r="E349" s="17">
        <f t="shared" si="26"/>
        <v>0</v>
      </c>
      <c r="F349" s="17">
        <f t="shared" si="27"/>
        <v>-9.9075297225891673E-3</v>
      </c>
      <c r="G349" s="17">
        <f t="shared" si="28"/>
        <v>0.67660969999999998</v>
      </c>
      <c r="H349" s="17">
        <f t="shared" si="29"/>
        <v>-1.9075297225891671E-3</v>
      </c>
    </row>
    <row r="350" spans="3:8" x14ac:dyDescent="0.2">
      <c r="C350" s="17">
        <v>42900</v>
      </c>
      <c r="D350" s="17">
        <f t="shared" si="25"/>
        <v>0</v>
      </c>
      <c r="E350" s="17">
        <f t="shared" si="26"/>
        <v>0</v>
      </c>
      <c r="F350" s="17">
        <f t="shared" si="27"/>
        <v>-9.9075297225891673E-3</v>
      </c>
      <c r="G350" s="17">
        <f t="shared" si="28"/>
        <v>0.67660969999999998</v>
      </c>
      <c r="H350" s="17">
        <f t="shared" si="29"/>
        <v>-1.9075297225891671E-3</v>
      </c>
    </row>
    <row r="351" spans="3:8" x14ac:dyDescent="0.2">
      <c r="C351" s="17">
        <v>42900</v>
      </c>
      <c r="D351" s="17">
        <f t="shared" si="25"/>
        <v>0</v>
      </c>
      <c r="E351" s="17">
        <f t="shared" si="26"/>
        <v>0</v>
      </c>
      <c r="F351" s="17">
        <f t="shared" si="27"/>
        <v>-9.9075297225891673E-3</v>
      </c>
      <c r="G351" s="17">
        <f t="shared" si="28"/>
        <v>0.67660969999999998</v>
      </c>
      <c r="H351" s="17">
        <f t="shared" si="29"/>
        <v>-1.9075297225891671E-3</v>
      </c>
    </row>
    <row r="352" spans="3:8" x14ac:dyDescent="0.2">
      <c r="C352" s="17">
        <v>42900</v>
      </c>
      <c r="D352" s="17">
        <f t="shared" si="25"/>
        <v>0</v>
      </c>
      <c r="E352" s="17">
        <f t="shared" si="26"/>
        <v>0</v>
      </c>
      <c r="F352" s="17">
        <f t="shared" si="27"/>
        <v>-9.9075297225891673E-3</v>
      </c>
      <c r="G352" s="17">
        <f t="shared" si="28"/>
        <v>0.67660969999999998</v>
      </c>
      <c r="H352" s="17">
        <f t="shared" si="29"/>
        <v>-1.9075297225891671E-3</v>
      </c>
    </row>
    <row r="353" spans="3:8" x14ac:dyDescent="0.2">
      <c r="C353" s="17">
        <v>42900</v>
      </c>
      <c r="D353" s="17">
        <f t="shared" si="25"/>
        <v>0</v>
      </c>
      <c r="E353" s="17">
        <f t="shared" si="26"/>
        <v>0</v>
      </c>
      <c r="F353" s="17">
        <f t="shared" si="27"/>
        <v>-9.9075297225891673E-3</v>
      </c>
      <c r="G353" s="17">
        <f t="shared" si="28"/>
        <v>0.67660969999999998</v>
      </c>
      <c r="H353" s="17">
        <f t="shared" si="29"/>
        <v>-1.9075297225891671E-3</v>
      </c>
    </row>
    <row r="354" spans="3:8" x14ac:dyDescent="0.2">
      <c r="C354" s="17">
        <v>42900</v>
      </c>
      <c r="D354" s="17">
        <f t="shared" si="25"/>
        <v>0</v>
      </c>
      <c r="E354" s="17">
        <f t="shared" si="26"/>
        <v>0</v>
      </c>
      <c r="F354" s="17">
        <f t="shared" si="27"/>
        <v>-9.9075297225891673E-3</v>
      </c>
      <c r="G354" s="17">
        <f t="shared" si="28"/>
        <v>0.67660969999999998</v>
      </c>
      <c r="H354" s="17">
        <f t="shared" si="29"/>
        <v>-1.9075297225891671E-3</v>
      </c>
    </row>
    <row r="355" spans="3:8" x14ac:dyDescent="0.2">
      <c r="C355" s="17">
        <v>42900</v>
      </c>
      <c r="D355" s="17">
        <f t="shared" si="25"/>
        <v>0</v>
      </c>
      <c r="E355" s="17">
        <f t="shared" si="26"/>
        <v>0</v>
      </c>
      <c r="F355" s="17">
        <f t="shared" si="27"/>
        <v>-9.9075297225891673E-3</v>
      </c>
      <c r="G355" s="17">
        <f t="shared" si="28"/>
        <v>0.67660969999999998</v>
      </c>
      <c r="H355" s="17">
        <f t="shared" si="29"/>
        <v>-1.9075297225891671E-3</v>
      </c>
    </row>
    <row r="356" spans="3:8" x14ac:dyDescent="0.2">
      <c r="C356" s="17">
        <v>42900</v>
      </c>
      <c r="D356" s="17">
        <f t="shared" si="25"/>
        <v>0</v>
      </c>
      <c r="E356" s="17">
        <f t="shared" si="26"/>
        <v>0</v>
      </c>
      <c r="F356" s="17">
        <f t="shared" si="27"/>
        <v>-9.9075297225891673E-3</v>
      </c>
      <c r="G356" s="17">
        <f t="shared" si="28"/>
        <v>0.67660969999999998</v>
      </c>
      <c r="H356" s="17">
        <f t="shared" si="29"/>
        <v>-1.9075297225891671E-3</v>
      </c>
    </row>
    <row r="357" spans="3:8" x14ac:dyDescent="0.2">
      <c r="C357" s="17">
        <v>42900</v>
      </c>
      <c r="D357" s="17">
        <f t="shared" si="25"/>
        <v>0</v>
      </c>
      <c r="E357" s="17">
        <f t="shared" si="26"/>
        <v>0</v>
      </c>
      <c r="F357" s="17">
        <f t="shared" si="27"/>
        <v>-9.9075297225891673E-3</v>
      </c>
      <c r="G357" s="17">
        <f t="shared" si="28"/>
        <v>0.67660969999999998</v>
      </c>
      <c r="H357" s="17">
        <f t="shared" si="29"/>
        <v>-1.9075297225891671E-3</v>
      </c>
    </row>
    <row r="358" spans="3:8" x14ac:dyDescent="0.2">
      <c r="C358" s="17">
        <v>42900</v>
      </c>
      <c r="D358" s="17">
        <f t="shared" si="25"/>
        <v>0</v>
      </c>
      <c r="E358" s="17">
        <f t="shared" si="26"/>
        <v>0</v>
      </c>
      <c r="F358" s="17">
        <f t="shared" si="27"/>
        <v>-9.9075297225891673E-3</v>
      </c>
      <c r="G358" s="17">
        <f t="shared" si="28"/>
        <v>0.67660969999999998</v>
      </c>
      <c r="H358" s="17">
        <f t="shared" si="29"/>
        <v>-1.9075297225891671E-3</v>
      </c>
    </row>
    <row r="359" spans="3:8" x14ac:dyDescent="0.2">
      <c r="C359" s="17">
        <v>42900</v>
      </c>
      <c r="D359" s="17">
        <f t="shared" si="25"/>
        <v>0</v>
      </c>
      <c r="E359" s="17">
        <f t="shared" si="26"/>
        <v>0</v>
      </c>
      <c r="F359" s="17">
        <f t="shared" si="27"/>
        <v>-9.9075297225891673E-3</v>
      </c>
      <c r="G359" s="17">
        <f t="shared" si="28"/>
        <v>0.67660969999999998</v>
      </c>
      <c r="H359" s="17">
        <f t="shared" si="29"/>
        <v>-1.9075297225891671E-3</v>
      </c>
    </row>
    <row r="360" spans="3:8" x14ac:dyDescent="0.2">
      <c r="C360" s="17">
        <v>42900</v>
      </c>
      <c r="D360" s="17">
        <f t="shared" si="25"/>
        <v>0</v>
      </c>
      <c r="E360" s="17">
        <f t="shared" si="26"/>
        <v>0</v>
      </c>
      <c r="F360" s="17">
        <f t="shared" si="27"/>
        <v>-9.9075297225891673E-3</v>
      </c>
      <c r="G360" s="17">
        <f t="shared" si="28"/>
        <v>0.67660969999999998</v>
      </c>
      <c r="H360" s="17">
        <f t="shared" si="29"/>
        <v>-1.9075297225891671E-3</v>
      </c>
    </row>
    <row r="361" spans="3:8" x14ac:dyDescent="0.2">
      <c r="C361" s="17">
        <v>42900</v>
      </c>
      <c r="D361" s="17">
        <f t="shared" si="25"/>
        <v>0</v>
      </c>
      <c r="E361" s="17">
        <f t="shared" si="26"/>
        <v>0</v>
      </c>
      <c r="F361" s="17">
        <f t="shared" si="27"/>
        <v>-9.9075297225891673E-3</v>
      </c>
      <c r="G361" s="17">
        <f t="shared" si="28"/>
        <v>0.67660969999999998</v>
      </c>
      <c r="H361" s="17">
        <f t="shared" si="29"/>
        <v>-1.9075297225891671E-3</v>
      </c>
    </row>
    <row r="362" spans="3:8" x14ac:dyDescent="0.2">
      <c r="C362" s="17">
        <v>42900</v>
      </c>
      <c r="D362" s="17">
        <f t="shared" si="25"/>
        <v>0</v>
      </c>
      <c r="E362" s="17">
        <f t="shared" si="26"/>
        <v>0</v>
      </c>
      <c r="F362" s="17">
        <f t="shared" si="27"/>
        <v>-9.9075297225891673E-3</v>
      </c>
      <c r="G362" s="17">
        <f t="shared" si="28"/>
        <v>0.67660969999999998</v>
      </c>
      <c r="H362" s="17">
        <f t="shared" si="29"/>
        <v>-1.9075297225891671E-3</v>
      </c>
    </row>
    <row r="363" spans="3:8" x14ac:dyDescent="0.2">
      <c r="C363" s="17">
        <v>42900</v>
      </c>
      <c r="D363" s="17">
        <f t="shared" si="25"/>
        <v>0</v>
      </c>
      <c r="E363" s="17">
        <f t="shared" si="26"/>
        <v>0</v>
      </c>
      <c r="F363" s="17">
        <f t="shared" si="27"/>
        <v>-9.9075297225891673E-3</v>
      </c>
      <c r="G363" s="17">
        <f t="shared" si="28"/>
        <v>0.67660969999999998</v>
      </c>
      <c r="H363" s="17">
        <f t="shared" si="29"/>
        <v>-1.9075297225891671E-3</v>
      </c>
    </row>
    <row r="364" spans="3:8" x14ac:dyDescent="0.2">
      <c r="C364" s="17">
        <v>42900</v>
      </c>
      <c r="D364" s="17">
        <f t="shared" si="25"/>
        <v>0</v>
      </c>
      <c r="E364" s="17">
        <f t="shared" si="26"/>
        <v>0</v>
      </c>
      <c r="F364" s="17">
        <f t="shared" si="27"/>
        <v>-9.9075297225891673E-3</v>
      </c>
      <c r="G364" s="17">
        <f t="shared" si="28"/>
        <v>0.67660969999999998</v>
      </c>
      <c r="H364" s="17">
        <f t="shared" si="29"/>
        <v>-1.9075297225891671E-3</v>
      </c>
    </row>
    <row r="365" spans="3:8" x14ac:dyDescent="0.2">
      <c r="C365" s="17">
        <v>42900</v>
      </c>
      <c r="D365" s="17">
        <f t="shared" si="25"/>
        <v>0</v>
      </c>
      <c r="E365" s="17">
        <f t="shared" si="26"/>
        <v>0</v>
      </c>
      <c r="F365" s="17">
        <f t="shared" si="27"/>
        <v>-9.9075297225891673E-3</v>
      </c>
      <c r="G365" s="17">
        <f t="shared" si="28"/>
        <v>0.67660969999999998</v>
      </c>
      <c r="H365" s="17">
        <f t="shared" si="29"/>
        <v>-1.9075297225891671E-3</v>
      </c>
    </row>
    <row r="366" spans="3:8" x14ac:dyDescent="0.2">
      <c r="C366" s="17">
        <v>42900</v>
      </c>
      <c r="D366" s="17">
        <f t="shared" si="25"/>
        <v>0</v>
      </c>
      <c r="E366" s="17">
        <f t="shared" si="26"/>
        <v>0</v>
      </c>
      <c r="F366" s="17">
        <f t="shared" si="27"/>
        <v>-9.9075297225891673E-3</v>
      </c>
      <c r="G366" s="17">
        <f t="shared" si="28"/>
        <v>0.67660969999999998</v>
      </c>
      <c r="H366" s="17">
        <f t="shared" si="29"/>
        <v>-1.9075297225891671E-3</v>
      </c>
    </row>
    <row r="367" spans="3:8" x14ac:dyDescent="0.2">
      <c r="C367" s="17">
        <v>42900</v>
      </c>
      <c r="D367" s="17">
        <f t="shared" si="25"/>
        <v>0</v>
      </c>
      <c r="E367" s="17">
        <f t="shared" si="26"/>
        <v>0</v>
      </c>
      <c r="F367" s="17">
        <f t="shared" si="27"/>
        <v>-9.9075297225891673E-3</v>
      </c>
      <c r="G367" s="17">
        <f t="shared" si="28"/>
        <v>0.67660969999999998</v>
      </c>
      <c r="H367" s="17">
        <f t="shared" si="29"/>
        <v>-1.9075297225891671E-3</v>
      </c>
    </row>
    <row r="368" spans="3:8" x14ac:dyDescent="0.2">
      <c r="C368" s="17">
        <v>42900</v>
      </c>
      <c r="D368" s="17">
        <f t="shared" si="25"/>
        <v>0</v>
      </c>
      <c r="E368" s="17">
        <f t="shared" si="26"/>
        <v>0</v>
      </c>
      <c r="F368" s="17">
        <f t="shared" si="27"/>
        <v>-9.9075297225891673E-3</v>
      </c>
      <c r="G368" s="17">
        <f t="shared" si="28"/>
        <v>0.67660969999999998</v>
      </c>
      <c r="H368" s="17">
        <f t="shared" si="29"/>
        <v>-1.9075297225891671E-3</v>
      </c>
    </row>
    <row r="369" spans="3:8" x14ac:dyDescent="0.2">
      <c r="C369" s="17">
        <v>42900</v>
      </c>
      <c r="D369" s="17">
        <f t="shared" si="25"/>
        <v>0</v>
      </c>
      <c r="E369" s="17">
        <f t="shared" si="26"/>
        <v>0</v>
      </c>
      <c r="F369" s="17">
        <f t="shared" si="27"/>
        <v>-9.9075297225891673E-3</v>
      </c>
      <c r="G369" s="17">
        <f t="shared" si="28"/>
        <v>0.67660969999999998</v>
      </c>
      <c r="H369" s="17">
        <f t="shared" si="29"/>
        <v>-1.9075297225891671E-3</v>
      </c>
    </row>
    <row r="370" spans="3:8" x14ac:dyDescent="0.2">
      <c r="C370" s="17">
        <v>42900</v>
      </c>
      <c r="D370" s="17">
        <f t="shared" si="25"/>
        <v>0</v>
      </c>
      <c r="E370" s="17">
        <f t="shared" si="26"/>
        <v>0</v>
      </c>
      <c r="F370" s="17">
        <f t="shared" si="27"/>
        <v>-9.9075297225891673E-3</v>
      </c>
      <c r="G370" s="17">
        <f t="shared" si="28"/>
        <v>0.67660969999999998</v>
      </c>
      <c r="H370" s="17">
        <f t="shared" si="29"/>
        <v>-1.9075297225891671E-3</v>
      </c>
    </row>
    <row r="371" spans="3:8" x14ac:dyDescent="0.2">
      <c r="C371" s="17">
        <v>42900</v>
      </c>
      <c r="D371" s="17">
        <f t="shared" si="25"/>
        <v>0</v>
      </c>
      <c r="E371" s="17">
        <f t="shared" si="26"/>
        <v>0</v>
      </c>
      <c r="F371" s="17">
        <f t="shared" si="27"/>
        <v>-9.9075297225891673E-3</v>
      </c>
      <c r="G371" s="17">
        <f t="shared" si="28"/>
        <v>0.67660969999999998</v>
      </c>
      <c r="H371" s="17">
        <f t="shared" si="29"/>
        <v>-1.9075297225891671E-3</v>
      </c>
    </row>
    <row r="372" spans="3:8" x14ac:dyDescent="0.2">
      <c r="C372" s="17">
        <v>42900</v>
      </c>
      <c r="D372" s="17">
        <f t="shared" si="25"/>
        <v>0</v>
      </c>
      <c r="E372" s="17">
        <f t="shared" si="26"/>
        <v>0</v>
      </c>
      <c r="F372" s="17">
        <f t="shared" si="27"/>
        <v>-9.9075297225891673E-3</v>
      </c>
      <c r="G372" s="17">
        <f t="shared" si="28"/>
        <v>0.67660969999999998</v>
      </c>
      <c r="H372" s="17">
        <f t="shared" si="29"/>
        <v>-1.9075297225891671E-3</v>
      </c>
    </row>
    <row r="373" spans="3:8" x14ac:dyDescent="0.2">
      <c r="C373" s="17">
        <v>42900</v>
      </c>
      <c r="D373" s="17">
        <f t="shared" si="25"/>
        <v>0</v>
      </c>
      <c r="E373" s="17">
        <f t="shared" si="26"/>
        <v>0</v>
      </c>
      <c r="F373" s="17">
        <f t="shared" si="27"/>
        <v>-9.9075297225891673E-3</v>
      </c>
      <c r="G373" s="17">
        <f t="shared" si="28"/>
        <v>0.67660969999999998</v>
      </c>
      <c r="H373" s="17">
        <f t="shared" si="29"/>
        <v>-1.9075297225891671E-3</v>
      </c>
    </row>
    <row r="374" spans="3:8" x14ac:dyDescent="0.2">
      <c r="C374" s="17">
        <v>42900</v>
      </c>
      <c r="D374" s="17">
        <f t="shared" si="25"/>
        <v>0</v>
      </c>
      <c r="E374" s="17">
        <f t="shared" si="26"/>
        <v>0</v>
      </c>
      <c r="F374" s="17">
        <f t="shared" si="27"/>
        <v>-9.9075297225891673E-3</v>
      </c>
      <c r="G374" s="17">
        <f t="shared" si="28"/>
        <v>0.67660969999999998</v>
      </c>
      <c r="H374" s="17">
        <f t="shared" si="29"/>
        <v>-1.9075297225891671E-3</v>
      </c>
    </row>
    <row r="375" spans="3:8" x14ac:dyDescent="0.2">
      <c r="C375" s="17">
        <v>42900</v>
      </c>
      <c r="D375" s="17">
        <f t="shared" si="25"/>
        <v>0</v>
      </c>
      <c r="E375" s="17">
        <f t="shared" si="26"/>
        <v>0</v>
      </c>
      <c r="F375" s="17">
        <f t="shared" si="27"/>
        <v>-9.9075297225891673E-3</v>
      </c>
      <c r="G375" s="17">
        <f t="shared" si="28"/>
        <v>0.67660969999999998</v>
      </c>
      <c r="H375" s="17">
        <f t="shared" si="29"/>
        <v>-1.9075297225891671E-3</v>
      </c>
    </row>
    <row r="376" spans="3:8" x14ac:dyDescent="0.2">
      <c r="C376" s="17">
        <v>42900</v>
      </c>
      <c r="D376" s="17">
        <f t="shared" si="25"/>
        <v>0</v>
      </c>
      <c r="E376" s="17">
        <f t="shared" si="26"/>
        <v>0</v>
      </c>
      <c r="F376" s="17">
        <f t="shared" si="27"/>
        <v>-9.9075297225891673E-3</v>
      </c>
      <c r="G376" s="17">
        <f t="shared" si="28"/>
        <v>0.67660969999999998</v>
      </c>
      <c r="H376" s="17">
        <f t="shared" si="29"/>
        <v>-1.9075297225891671E-3</v>
      </c>
    </row>
    <row r="377" spans="3:8" x14ac:dyDescent="0.2">
      <c r="C377" s="17">
        <v>42900</v>
      </c>
      <c r="D377" s="17">
        <f t="shared" si="25"/>
        <v>0</v>
      </c>
      <c r="E377" s="17">
        <f t="shared" si="26"/>
        <v>0</v>
      </c>
      <c r="F377" s="17">
        <f t="shared" si="27"/>
        <v>-9.9075297225891673E-3</v>
      </c>
      <c r="G377" s="17">
        <f t="shared" si="28"/>
        <v>0.67660969999999998</v>
      </c>
      <c r="H377" s="17">
        <f t="shared" si="29"/>
        <v>-1.9075297225891671E-3</v>
      </c>
    </row>
    <row r="378" spans="3:8" x14ac:dyDescent="0.2">
      <c r="C378" s="17">
        <v>42900</v>
      </c>
      <c r="D378" s="17">
        <f t="shared" si="25"/>
        <v>0</v>
      </c>
      <c r="E378" s="17">
        <f t="shared" si="26"/>
        <v>0</v>
      </c>
      <c r="F378" s="17">
        <f t="shared" si="27"/>
        <v>-9.9075297225891673E-3</v>
      </c>
      <c r="G378" s="17">
        <f t="shared" si="28"/>
        <v>0.67660969999999998</v>
      </c>
      <c r="H378" s="17">
        <f t="shared" si="29"/>
        <v>-1.9075297225891671E-3</v>
      </c>
    </row>
    <row r="379" spans="3:8" x14ac:dyDescent="0.2">
      <c r="C379" s="17">
        <v>42900</v>
      </c>
      <c r="D379" s="17">
        <f t="shared" si="25"/>
        <v>0</v>
      </c>
      <c r="E379" s="17">
        <f t="shared" si="26"/>
        <v>0</v>
      </c>
      <c r="F379" s="17">
        <f t="shared" si="27"/>
        <v>-9.9075297225891673E-3</v>
      </c>
      <c r="G379" s="17">
        <f t="shared" si="28"/>
        <v>0.67660969999999998</v>
      </c>
      <c r="H379" s="17">
        <f t="shared" si="29"/>
        <v>-1.9075297225891671E-3</v>
      </c>
    </row>
    <row r="380" spans="3:8" x14ac:dyDescent="0.2">
      <c r="C380" s="17">
        <v>42900</v>
      </c>
      <c r="D380" s="17">
        <f t="shared" si="25"/>
        <v>0</v>
      </c>
      <c r="E380" s="17">
        <f t="shared" si="26"/>
        <v>0</v>
      </c>
      <c r="F380" s="17">
        <f t="shared" si="27"/>
        <v>-9.9075297225891673E-3</v>
      </c>
      <c r="G380" s="17">
        <f t="shared" si="28"/>
        <v>0.67660969999999998</v>
      </c>
      <c r="H380" s="17">
        <f t="shared" si="29"/>
        <v>-1.9075297225891671E-3</v>
      </c>
    </row>
    <row r="381" spans="3:8" x14ac:dyDescent="0.2">
      <c r="C381" s="17">
        <v>42900</v>
      </c>
      <c r="D381" s="17">
        <f t="shared" si="25"/>
        <v>0</v>
      </c>
      <c r="E381" s="17">
        <f t="shared" si="26"/>
        <v>0</v>
      </c>
      <c r="F381" s="17">
        <f t="shared" si="27"/>
        <v>-9.9075297225891673E-3</v>
      </c>
      <c r="G381" s="17">
        <f t="shared" si="28"/>
        <v>0.67660969999999998</v>
      </c>
      <c r="H381" s="17">
        <f t="shared" si="29"/>
        <v>-1.9075297225891671E-3</v>
      </c>
    </row>
    <row r="382" spans="3:8" x14ac:dyDescent="0.2">
      <c r="C382" s="17">
        <v>42900</v>
      </c>
      <c r="D382" s="17">
        <f t="shared" si="25"/>
        <v>0</v>
      </c>
      <c r="E382" s="17">
        <f t="shared" si="26"/>
        <v>0</v>
      </c>
      <c r="F382" s="17">
        <f t="shared" si="27"/>
        <v>-9.9075297225891673E-3</v>
      </c>
      <c r="G382" s="17">
        <f t="shared" si="28"/>
        <v>0.67660969999999998</v>
      </c>
      <c r="H382" s="17">
        <f t="shared" si="29"/>
        <v>-1.9075297225891671E-3</v>
      </c>
    </row>
    <row r="383" spans="3:8" x14ac:dyDescent="0.2">
      <c r="C383" s="17">
        <v>42900</v>
      </c>
      <c r="D383" s="17">
        <f t="shared" si="25"/>
        <v>0</v>
      </c>
      <c r="E383" s="17">
        <f t="shared" si="26"/>
        <v>0</v>
      </c>
      <c r="F383" s="17">
        <f t="shared" si="27"/>
        <v>-9.9075297225891673E-3</v>
      </c>
      <c r="G383" s="17">
        <f t="shared" si="28"/>
        <v>0.67660969999999998</v>
      </c>
      <c r="H383" s="17">
        <f t="shared" si="29"/>
        <v>-1.9075297225891671E-3</v>
      </c>
    </row>
    <row r="384" spans="3:8" x14ac:dyDescent="0.2">
      <c r="C384" s="17">
        <v>42900</v>
      </c>
      <c r="D384" s="17">
        <f t="shared" si="25"/>
        <v>0</v>
      </c>
      <c r="E384" s="17">
        <f t="shared" si="26"/>
        <v>0</v>
      </c>
      <c r="F384" s="17">
        <f t="shared" si="27"/>
        <v>-9.9075297225891673E-3</v>
      </c>
      <c r="G384" s="17">
        <f t="shared" si="28"/>
        <v>0.67660969999999998</v>
      </c>
      <c r="H384" s="17">
        <f t="shared" si="29"/>
        <v>-1.9075297225891671E-3</v>
      </c>
    </row>
    <row r="385" spans="3:8" x14ac:dyDescent="0.2">
      <c r="C385" s="17">
        <v>42900</v>
      </c>
      <c r="D385" s="17">
        <f t="shared" si="25"/>
        <v>0</v>
      </c>
      <c r="E385" s="17">
        <f t="shared" si="26"/>
        <v>0</v>
      </c>
      <c r="F385" s="17">
        <f t="shared" si="27"/>
        <v>-9.9075297225891673E-3</v>
      </c>
      <c r="G385" s="17">
        <f t="shared" si="28"/>
        <v>0.67660969999999998</v>
      </c>
      <c r="H385" s="17">
        <f t="shared" si="29"/>
        <v>-1.9075297225891671E-3</v>
      </c>
    </row>
    <row r="386" spans="3:8" x14ac:dyDescent="0.2">
      <c r="C386" s="17">
        <v>42900</v>
      </c>
      <c r="D386" s="17">
        <f t="shared" si="25"/>
        <v>0</v>
      </c>
      <c r="E386" s="17">
        <f t="shared" si="26"/>
        <v>0</v>
      </c>
      <c r="F386" s="17">
        <f t="shared" si="27"/>
        <v>-9.9075297225891673E-3</v>
      </c>
      <c r="G386" s="17">
        <f t="shared" si="28"/>
        <v>0.67660969999999998</v>
      </c>
      <c r="H386" s="17">
        <f t="shared" si="29"/>
        <v>-1.9075297225891671E-3</v>
      </c>
    </row>
    <row r="387" spans="3:8" x14ac:dyDescent="0.2">
      <c r="C387" s="17">
        <v>42900</v>
      </c>
      <c r="D387" s="17">
        <f t="shared" si="25"/>
        <v>0</v>
      </c>
      <c r="E387" s="17">
        <f t="shared" si="26"/>
        <v>0</v>
      </c>
      <c r="F387" s="17">
        <f t="shared" si="27"/>
        <v>-9.9075297225891673E-3</v>
      </c>
      <c r="G387" s="17">
        <f t="shared" si="28"/>
        <v>0.67660969999999998</v>
      </c>
      <c r="H387" s="17">
        <f t="shared" si="29"/>
        <v>-1.9075297225891671E-3</v>
      </c>
    </row>
    <row r="388" spans="3:8" x14ac:dyDescent="0.2">
      <c r="C388" s="17">
        <v>42900</v>
      </c>
      <c r="D388" s="17">
        <f t="shared" si="25"/>
        <v>0</v>
      </c>
      <c r="E388" s="17">
        <f t="shared" si="26"/>
        <v>0</v>
      </c>
      <c r="F388" s="17">
        <f t="shared" si="27"/>
        <v>-9.9075297225891673E-3</v>
      </c>
      <c r="G388" s="17">
        <f t="shared" si="28"/>
        <v>0.67660969999999998</v>
      </c>
      <c r="H388" s="17">
        <f t="shared" si="29"/>
        <v>-1.9075297225891671E-3</v>
      </c>
    </row>
    <row r="389" spans="3:8" x14ac:dyDescent="0.2">
      <c r="C389" s="17">
        <v>42900</v>
      </c>
      <c r="D389" s="17">
        <f t="shared" si="25"/>
        <v>0</v>
      </c>
      <c r="E389" s="17">
        <f t="shared" si="26"/>
        <v>0</v>
      </c>
      <c r="F389" s="17">
        <f t="shared" si="27"/>
        <v>-9.9075297225891673E-3</v>
      </c>
      <c r="G389" s="17">
        <f t="shared" si="28"/>
        <v>0.67660969999999998</v>
      </c>
      <c r="H389" s="17">
        <f t="shared" si="29"/>
        <v>-1.9075297225891671E-3</v>
      </c>
    </row>
    <row r="390" spans="3:8" x14ac:dyDescent="0.2">
      <c r="C390" s="17">
        <v>42900</v>
      </c>
      <c r="D390" s="17">
        <f t="shared" si="25"/>
        <v>0</v>
      </c>
      <c r="E390" s="17">
        <f t="shared" si="26"/>
        <v>0</v>
      </c>
      <c r="F390" s="17">
        <f t="shared" si="27"/>
        <v>-9.9075297225891673E-3</v>
      </c>
      <c r="G390" s="17">
        <f t="shared" si="28"/>
        <v>0.67660969999999998</v>
      </c>
      <c r="H390" s="17">
        <f t="shared" si="29"/>
        <v>-1.9075297225891671E-3</v>
      </c>
    </row>
    <row r="391" spans="3:8" x14ac:dyDescent="0.2">
      <c r="C391" s="17">
        <v>42900</v>
      </c>
      <c r="D391" s="17">
        <f t="shared" si="25"/>
        <v>0</v>
      </c>
      <c r="E391" s="17">
        <f t="shared" si="26"/>
        <v>0</v>
      </c>
      <c r="F391" s="17">
        <f t="shared" si="27"/>
        <v>-9.9075297225891673E-3</v>
      </c>
      <c r="G391" s="17">
        <f t="shared" si="28"/>
        <v>0.67660969999999998</v>
      </c>
      <c r="H391" s="17">
        <f t="shared" si="29"/>
        <v>-1.9075297225891671E-3</v>
      </c>
    </row>
    <row r="392" spans="3:8" x14ac:dyDescent="0.2">
      <c r="C392" s="17">
        <v>42900</v>
      </c>
      <c r="D392" s="17">
        <f t="shared" si="25"/>
        <v>0</v>
      </c>
      <c r="E392" s="17">
        <f t="shared" si="26"/>
        <v>0</v>
      </c>
      <c r="F392" s="17">
        <f t="shared" si="27"/>
        <v>-9.9075297225891673E-3</v>
      </c>
      <c r="G392" s="17">
        <f t="shared" si="28"/>
        <v>0.67660969999999998</v>
      </c>
      <c r="H392" s="17">
        <f t="shared" si="29"/>
        <v>-1.9075297225891671E-3</v>
      </c>
    </row>
    <row r="393" spans="3:8" x14ac:dyDescent="0.2">
      <c r="C393" s="17">
        <v>42900</v>
      </c>
      <c r="D393" s="17">
        <f t="shared" si="25"/>
        <v>0</v>
      </c>
      <c r="E393" s="17">
        <f t="shared" si="26"/>
        <v>0</v>
      </c>
      <c r="F393" s="17">
        <f t="shared" si="27"/>
        <v>-9.9075297225891673E-3</v>
      </c>
      <c r="G393" s="17">
        <f t="shared" si="28"/>
        <v>0.67660969999999998</v>
      </c>
      <c r="H393" s="17">
        <f t="shared" si="29"/>
        <v>-1.9075297225891671E-3</v>
      </c>
    </row>
    <row r="394" spans="3:8" x14ac:dyDescent="0.2">
      <c r="C394" s="17">
        <v>42900</v>
      </c>
      <c r="D394" s="17">
        <f t="shared" ref="D394:D457" si="30">B394/C394</f>
        <v>0</v>
      </c>
      <c r="E394" s="17">
        <f t="shared" ref="E394:E457" si="31">D394/G394</f>
        <v>0</v>
      </c>
      <c r="F394" s="17">
        <f t="shared" ref="F394:F457" si="32">((A394-15)/(1+0.0162*(A394-15)))*(0.0005+(-0.0056)*E394^0.5+(-0.0066)*E394+(-0.0375)*E394^1.5+(0.0636)*E394^2+(-0.0144)*E394^2.5)</f>
        <v>-9.9075297225891673E-3</v>
      </c>
      <c r="G394" s="17">
        <f t="shared" ref="G394:G457" si="33">0.6766097+0.0200564*A394+0.0001104259*A394^2+(-6.9698*10^-7)*A394^3+(1.0031*10^-9)*A394^4</f>
        <v>0.67660969999999998</v>
      </c>
      <c r="H394" s="17">
        <f t="shared" ref="H394:H457" si="34">0.008+(-0.1692)*E394^0.5+25.3851*E394+14.0941*E394^1.5+(-7.0261)*E394^2+2.7081*E394^2.5+F394</f>
        <v>-1.9075297225891671E-3</v>
      </c>
    </row>
    <row r="395" spans="3:8" x14ac:dyDescent="0.2">
      <c r="C395" s="17">
        <v>42900</v>
      </c>
      <c r="D395" s="17">
        <f t="shared" si="30"/>
        <v>0</v>
      </c>
      <c r="E395" s="17">
        <f t="shared" si="31"/>
        <v>0</v>
      </c>
      <c r="F395" s="17">
        <f t="shared" si="32"/>
        <v>-9.9075297225891673E-3</v>
      </c>
      <c r="G395" s="17">
        <f t="shared" si="33"/>
        <v>0.67660969999999998</v>
      </c>
      <c r="H395" s="17">
        <f t="shared" si="34"/>
        <v>-1.9075297225891671E-3</v>
      </c>
    </row>
    <row r="396" spans="3:8" x14ac:dyDescent="0.2">
      <c r="C396" s="17">
        <v>42900</v>
      </c>
      <c r="D396" s="17">
        <f t="shared" si="30"/>
        <v>0</v>
      </c>
      <c r="E396" s="17">
        <f t="shared" si="31"/>
        <v>0</v>
      </c>
      <c r="F396" s="17">
        <f t="shared" si="32"/>
        <v>-9.9075297225891673E-3</v>
      </c>
      <c r="G396" s="17">
        <f t="shared" si="33"/>
        <v>0.67660969999999998</v>
      </c>
      <c r="H396" s="17">
        <f t="shared" si="34"/>
        <v>-1.9075297225891671E-3</v>
      </c>
    </row>
    <row r="397" spans="3:8" x14ac:dyDescent="0.2">
      <c r="C397" s="17">
        <v>42900</v>
      </c>
      <c r="D397" s="17">
        <f t="shared" si="30"/>
        <v>0</v>
      </c>
      <c r="E397" s="17">
        <f t="shared" si="31"/>
        <v>0</v>
      </c>
      <c r="F397" s="17">
        <f t="shared" si="32"/>
        <v>-9.9075297225891673E-3</v>
      </c>
      <c r="G397" s="17">
        <f t="shared" si="33"/>
        <v>0.67660969999999998</v>
      </c>
      <c r="H397" s="17">
        <f t="shared" si="34"/>
        <v>-1.9075297225891671E-3</v>
      </c>
    </row>
    <row r="398" spans="3:8" x14ac:dyDescent="0.2">
      <c r="C398" s="17">
        <v>42900</v>
      </c>
      <c r="D398" s="17">
        <f t="shared" si="30"/>
        <v>0</v>
      </c>
      <c r="E398" s="17">
        <f t="shared" si="31"/>
        <v>0</v>
      </c>
      <c r="F398" s="17">
        <f t="shared" si="32"/>
        <v>-9.9075297225891673E-3</v>
      </c>
      <c r="G398" s="17">
        <f t="shared" si="33"/>
        <v>0.67660969999999998</v>
      </c>
      <c r="H398" s="17">
        <f t="shared" si="34"/>
        <v>-1.9075297225891671E-3</v>
      </c>
    </row>
    <row r="399" spans="3:8" x14ac:dyDescent="0.2">
      <c r="C399" s="17">
        <v>42900</v>
      </c>
      <c r="D399" s="17">
        <f t="shared" si="30"/>
        <v>0</v>
      </c>
      <c r="E399" s="17">
        <f t="shared" si="31"/>
        <v>0</v>
      </c>
      <c r="F399" s="17">
        <f t="shared" si="32"/>
        <v>-9.9075297225891673E-3</v>
      </c>
      <c r="G399" s="17">
        <f t="shared" si="33"/>
        <v>0.67660969999999998</v>
      </c>
      <c r="H399" s="17">
        <f t="shared" si="34"/>
        <v>-1.9075297225891671E-3</v>
      </c>
    </row>
    <row r="400" spans="3:8" x14ac:dyDescent="0.2">
      <c r="C400" s="17">
        <v>42900</v>
      </c>
      <c r="D400" s="17">
        <f t="shared" si="30"/>
        <v>0</v>
      </c>
      <c r="E400" s="17">
        <f t="shared" si="31"/>
        <v>0</v>
      </c>
      <c r="F400" s="17">
        <f t="shared" si="32"/>
        <v>-9.9075297225891673E-3</v>
      </c>
      <c r="G400" s="17">
        <f t="shared" si="33"/>
        <v>0.67660969999999998</v>
      </c>
      <c r="H400" s="17">
        <f t="shared" si="34"/>
        <v>-1.9075297225891671E-3</v>
      </c>
    </row>
    <row r="401" spans="3:8" x14ac:dyDescent="0.2">
      <c r="C401" s="17">
        <v>42900</v>
      </c>
      <c r="D401" s="17">
        <f t="shared" si="30"/>
        <v>0</v>
      </c>
      <c r="E401" s="17">
        <f t="shared" si="31"/>
        <v>0</v>
      </c>
      <c r="F401" s="17">
        <f t="shared" si="32"/>
        <v>-9.9075297225891673E-3</v>
      </c>
      <c r="G401" s="17">
        <f t="shared" si="33"/>
        <v>0.67660969999999998</v>
      </c>
      <c r="H401" s="17">
        <f t="shared" si="34"/>
        <v>-1.9075297225891671E-3</v>
      </c>
    </row>
    <row r="402" spans="3:8" x14ac:dyDescent="0.2">
      <c r="C402" s="17">
        <v>42900</v>
      </c>
      <c r="D402" s="17">
        <f t="shared" si="30"/>
        <v>0</v>
      </c>
      <c r="E402" s="17">
        <f t="shared" si="31"/>
        <v>0</v>
      </c>
      <c r="F402" s="17">
        <f t="shared" si="32"/>
        <v>-9.9075297225891673E-3</v>
      </c>
      <c r="G402" s="17">
        <f t="shared" si="33"/>
        <v>0.67660969999999998</v>
      </c>
      <c r="H402" s="17">
        <f t="shared" si="34"/>
        <v>-1.9075297225891671E-3</v>
      </c>
    </row>
    <row r="403" spans="3:8" x14ac:dyDescent="0.2">
      <c r="C403" s="17">
        <v>42900</v>
      </c>
      <c r="D403" s="17">
        <f t="shared" si="30"/>
        <v>0</v>
      </c>
      <c r="E403" s="17">
        <f t="shared" si="31"/>
        <v>0</v>
      </c>
      <c r="F403" s="17">
        <f t="shared" si="32"/>
        <v>-9.9075297225891673E-3</v>
      </c>
      <c r="G403" s="17">
        <f t="shared" si="33"/>
        <v>0.67660969999999998</v>
      </c>
      <c r="H403" s="17">
        <f t="shared" si="34"/>
        <v>-1.9075297225891671E-3</v>
      </c>
    </row>
    <row r="404" spans="3:8" x14ac:dyDescent="0.2">
      <c r="C404" s="17">
        <v>42900</v>
      </c>
      <c r="D404" s="17">
        <f t="shared" si="30"/>
        <v>0</v>
      </c>
      <c r="E404" s="17">
        <f t="shared" si="31"/>
        <v>0</v>
      </c>
      <c r="F404" s="17">
        <f t="shared" si="32"/>
        <v>-9.9075297225891673E-3</v>
      </c>
      <c r="G404" s="17">
        <f t="shared" si="33"/>
        <v>0.67660969999999998</v>
      </c>
      <c r="H404" s="17">
        <f t="shared" si="34"/>
        <v>-1.9075297225891671E-3</v>
      </c>
    </row>
    <row r="405" spans="3:8" x14ac:dyDescent="0.2">
      <c r="C405" s="17">
        <v>42900</v>
      </c>
      <c r="D405" s="17">
        <f t="shared" si="30"/>
        <v>0</v>
      </c>
      <c r="E405" s="17">
        <f t="shared" si="31"/>
        <v>0</v>
      </c>
      <c r="F405" s="17">
        <f t="shared" si="32"/>
        <v>-9.9075297225891673E-3</v>
      </c>
      <c r="G405" s="17">
        <f t="shared" si="33"/>
        <v>0.67660969999999998</v>
      </c>
      <c r="H405" s="17">
        <f t="shared" si="34"/>
        <v>-1.9075297225891671E-3</v>
      </c>
    </row>
    <row r="406" spans="3:8" x14ac:dyDescent="0.2">
      <c r="C406" s="17">
        <v>42900</v>
      </c>
      <c r="D406" s="17">
        <f t="shared" si="30"/>
        <v>0</v>
      </c>
      <c r="E406" s="17">
        <f t="shared" si="31"/>
        <v>0</v>
      </c>
      <c r="F406" s="17">
        <f t="shared" si="32"/>
        <v>-9.9075297225891673E-3</v>
      </c>
      <c r="G406" s="17">
        <f t="shared" si="33"/>
        <v>0.67660969999999998</v>
      </c>
      <c r="H406" s="17">
        <f t="shared" si="34"/>
        <v>-1.9075297225891671E-3</v>
      </c>
    </row>
    <row r="407" spans="3:8" x14ac:dyDescent="0.2">
      <c r="C407" s="17">
        <v>42900</v>
      </c>
      <c r="D407" s="17">
        <f t="shared" si="30"/>
        <v>0</v>
      </c>
      <c r="E407" s="17">
        <f t="shared" si="31"/>
        <v>0</v>
      </c>
      <c r="F407" s="17">
        <f t="shared" si="32"/>
        <v>-9.9075297225891673E-3</v>
      </c>
      <c r="G407" s="17">
        <f t="shared" si="33"/>
        <v>0.67660969999999998</v>
      </c>
      <c r="H407" s="17">
        <f t="shared" si="34"/>
        <v>-1.9075297225891671E-3</v>
      </c>
    </row>
    <row r="408" spans="3:8" x14ac:dyDescent="0.2">
      <c r="C408" s="17">
        <v>42900</v>
      </c>
      <c r="D408" s="17">
        <f t="shared" si="30"/>
        <v>0</v>
      </c>
      <c r="E408" s="17">
        <f t="shared" si="31"/>
        <v>0</v>
      </c>
      <c r="F408" s="17">
        <f t="shared" si="32"/>
        <v>-9.9075297225891673E-3</v>
      </c>
      <c r="G408" s="17">
        <f t="shared" si="33"/>
        <v>0.67660969999999998</v>
      </c>
      <c r="H408" s="17">
        <f t="shared" si="34"/>
        <v>-1.9075297225891671E-3</v>
      </c>
    </row>
    <row r="409" spans="3:8" x14ac:dyDescent="0.2">
      <c r="C409" s="17">
        <v>42900</v>
      </c>
      <c r="D409" s="17">
        <f t="shared" si="30"/>
        <v>0</v>
      </c>
      <c r="E409" s="17">
        <f t="shared" si="31"/>
        <v>0</v>
      </c>
      <c r="F409" s="17">
        <f t="shared" si="32"/>
        <v>-9.9075297225891673E-3</v>
      </c>
      <c r="G409" s="17">
        <f t="shared" si="33"/>
        <v>0.67660969999999998</v>
      </c>
      <c r="H409" s="17">
        <f t="shared" si="34"/>
        <v>-1.9075297225891671E-3</v>
      </c>
    </row>
    <row r="410" spans="3:8" x14ac:dyDescent="0.2">
      <c r="C410" s="17">
        <v>42900</v>
      </c>
      <c r="D410" s="17">
        <f t="shared" si="30"/>
        <v>0</v>
      </c>
      <c r="E410" s="17">
        <f t="shared" si="31"/>
        <v>0</v>
      </c>
      <c r="F410" s="17">
        <f t="shared" si="32"/>
        <v>-9.9075297225891673E-3</v>
      </c>
      <c r="G410" s="17">
        <f t="shared" si="33"/>
        <v>0.67660969999999998</v>
      </c>
      <c r="H410" s="17">
        <f t="shared" si="34"/>
        <v>-1.9075297225891671E-3</v>
      </c>
    </row>
    <row r="411" spans="3:8" x14ac:dyDescent="0.2">
      <c r="C411" s="17">
        <v>42900</v>
      </c>
      <c r="D411" s="17">
        <f t="shared" si="30"/>
        <v>0</v>
      </c>
      <c r="E411" s="17">
        <f t="shared" si="31"/>
        <v>0</v>
      </c>
      <c r="F411" s="17">
        <f t="shared" si="32"/>
        <v>-9.9075297225891673E-3</v>
      </c>
      <c r="G411" s="17">
        <f t="shared" si="33"/>
        <v>0.67660969999999998</v>
      </c>
      <c r="H411" s="17">
        <f t="shared" si="34"/>
        <v>-1.9075297225891671E-3</v>
      </c>
    </row>
    <row r="412" spans="3:8" x14ac:dyDescent="0.2">
      <c r="C412" s="17">
        <v>42900</v>
      </c>
      <c r="D412" s="17">
        <f t="shared" si="30"/>
        <v>0</v>
      </c>
      <c r="E412" s="17">
        <f t="shared" si="31"/>
        <v>0</v>
      </c>
      <c r="F412" s="17">
        <f t="shared" si="32"/>
        <v>-9.9075297225891673E-3</v>
      </c>
      <c r="G412" s="17">
        <f t="shared" si="33"/>
        <v>0.67660969999999998</v>
      </c>
      <c r="H412" s="17">
        <f t="shared" si="34"/>
        <v>-1.9075297225891671E-3</v>
      </c>
    </row>
    <row r="413" spans="3:8" x14ac:dyDescent="0.2">
      <c r="C413" s="17">
        <v>42900</v>
      </c>
      <c r="D413" s="17">
        <f t="shared" si="30"/>
        <v>0</v>
      </c>
      <c r="E413" s="17">
        <f t="shared" si="31"/>
        <v>0</v>
      </c>
      <c r="F413" s="17">
        <f t="shared" si="32"/>
        <v>-9.9075297225891673E-3</v>
      </c>
      <c r="G413" s="17">
        <f t="shared" si="33"/>
        <v>0.67660969999999998</v>
      </c>
      <c r="H413" s="17">
        <f t="shared" si="34"/>
        <v>-1.9075297225891671E-3</v>
      </c>
    </row>
    <row r="414" spans="3:8" x14ac:dyDescent="0.2">
      <c r="C414" s="17">
        <v>42900</v>
      </c>
      <c r="D414" s="17">
        <f t="shared" si="30"/>
        <v>0</v>
      </c>
      <c r="E414" s="17">
        <f t="shared" si="31"/>
        <v>0</v>
      </c>
      <c r="F414" s="17">
        <f t="shared" si="32"/>
        <v>-9.9075297225891673E-3</v>
      </c>
      <c r="G414" s="17">
        <f t="shared" si="33"/>
        <v>0.67660969999999998</v>
      </c>
      <c r="H414" s="17">
        <f t="shared" si="34"/>
        <v>-1.9075297225891671E-3</v>
      </c>
    </row>
    <row r="415" spans="3:8" x14ac:dyDescent="0.2">
      <c r="C415" s="17">
        <v>42900</v>
      </c>
      <c r="D415" s="17">
        <f t="shared" si="30"/>
        <v>0</v>
      </c>
      <c r="E415" s="17">
        <f t="shared" si="31"/>
        <v>0</v>
      </c>
      <c r="F415" s="17">
        <f t="shared" si="32"/>
        <v>-9.9075297225891673E-3</v>
      </c>
      <c r="G415" s="17">
        <f t="shared" si="33"/>
        <v>0.67660969999999998</v>
      </c>
      <c r="H415" s="17">
        <f t="shared" si="34"/>
        <v>-1.9075297225891671E-3</v>
      </c>
    </row>
    <row r="416" spans="3:8" x14ac:dyDescent="0.2">
      <c r="C416" s="17">
        <v>42900</v>
      </c>
      <c r="D416" s="17">
        <f t="shared" si="30"/>
        <v>0</v>
      </c>
      <c r="E416" s="17">
        <f t="shared" si="31"/>
        <v>0</v>
      </c>
      <c r="F416" s="17">
        <f t="shared" si="32"/>
        <v>-9.9075297225891673E-3</v>
      </c>
      <c r="G416" s="17">
        <f t="shared" si="33"/>
        <v>0.67660969999999998</v>
      </c>
      <c r="H416" s="17">
        <f t="shared" si="34"/>
        <v>-1.9075297225891671E-3</v>
      </c>
    </row>
    <row r="417" spans="3:8" x14ac:dyDescent="0.2">
      <c r="C417" s="17">
        <v>42900</v>
      </c>
      <c r="D417" s="17">
        <f t="shared" si="30"/>
        <v>0</v>
      </c>
      <c r="E417" s="17">
        <f t="shared" si="31"/>
        <v>0</v>
      </c>
      <c r="F417" s="17">
        <f t="shared" si="32"/>
        <v>-9.9075297225891673E-3</v>
      </c>
      <c r="G417" s="17">
        <f t="shared" si="33"/>
        <v>0.67660969999999998</v>
      </c>
      <c r="H417" s="17">
        <f t="shared" si="34"/>
        <v>-1.9075297225891671E-3</v>
      </c>
    </row>
    <row r="418" spans="3:8" x14ac:dyDescent="0.2">
      <c r="C418" s="17">
        <v>42900</v>
      </c>
      <c r="D418" s="17">
        <f t="shared" si="30"/>
        <v>0</v>
      </c>
      <c r="E418" s="17">
        <f t="shared" si="31"/>
        <v>0</v>
      </c>
      <c r="F418" s="17">
        <f t="shared" si="32"/>
        <v>-9.9075297225891673E-3</v>
      </c>
      <c r="G418" s="17">
        <f t="shared" si="33"/>
        <v>0.67660969999999998</v>
      </c>
      <c r="H418" s="17">
        <f t="shared" si="34"/>
        <v>-1.9075297225891671E-3</v>
      </c>
    </row>
    <row r="419" spans="3:8" x14ac:dyDescent="0.2">
      <c r="C419" s="17">
        <v>42900</v>
      </c>
      <c r="D419" s="17">
        <f t="shared" si="30"/>
        <v>0</v>
      </c>
      <c r="E419" s="17">
        <f t="shared" si="31"/>
        <v>0</v>
      </c>
      <c r="F419" s="17">
        <f t="shared" si="32"/>
        <v>-9.9075297225891673E-3</v>
      </c>
      <c r="G419" s="17">
        <f t="shared" si="33"/>
        <v>0.67660969999999998</v>
      </c>
      <c r="H419" s="17">
        <f t="shared" si="34"/>
        <v>-1.9075297225891671E-3</v>
      </c>
    </row>
    <row r="420" spans="3:8" x14ac:dyDescent="0.2">
      <c r="C420" s="17">
        <v>42900</v>
      </c>
      <c r="D420" s="17">
        <f t="shared" si="30"/>
        <v>0</v>
      </c>
      <c r="E420" s="17">
        <f t="shared" si="31"/>
        <v>0</v>
      </c>
      <c r="F420" s="17">
        <f t="shared" si="32"/>
        <v>-9.9075297225891673E-3</v>
      </c>
      <c r="G420" s="17">
        <f t="shared" si="33"/>
        <v>0.67660969999999998</v>
      </c>
      <c r="H420" s="17">
        <f t="shared" si="34"/>
        <v>-1.9075297225891671E-3</v>
      </c>
    </row>
    <row r="421" spans="3:8" x14ac:dyDescent="0.2">
      <c r="C421" s="17">
        <v>42900</v>
      </c>
      <c r="D421" s="17">
        <f t="shared" si="30"/>
        <v>0</v>
      </c>
      <c r="E421" s="17">
        <f t="shared" si="31"/>
        <v>0</v>
      </c>
      <c r="F421" s="17">
        <f t="shared" si="32"/>
        <v>-9.9075297225891673E-3</v>
      </c>
      <c r="G421" s="17">
        <f t="shared" si="33"/>
        <v>0.67660969999999998</v>
      </c>
      <c r="H421" s="17">
        <f t="shared" si="34"/>
        <v>-1.9075297225891671E-3</v>
      </c>
    </row>
    <row r="422" spans="3:8" x14ac:dyDescent="0.2">
      <c r="C422" s="17">
        <v>42900</v>
      </c>
      <c r="D422" s="17">
        <f t="shared" si="30"/>
        <v>0</v>
      </c>
      <c r="E422" s="17">
        <f t="shared" si="31"/>
        <v>0</v>
      </c>
      <c r="F422" s="17">
        <f t="shared" si="32"/>
        <v>-9.9075297225891673E-3</v>
      </c>
      <c r="G422" s="17">
        <f t="shared" si="33"/>
        <v>0.67660969999999998</v>
      </c>
      <c r="H422" s="17">
        <f t="shared" si="34"/>
        <v>-1.9075297225891671E-3</v>
      </c>
    </row>
    <row r="423" spans="3:8" x14ac:dyDescent="0.2">
      <c r="C423" s="17">
        <v>42900</v>
      </c>
      <c r="D423" s="17">
        <f t="shared" si="30"/>
        <v>0</v>
      </c>
      <c r="E423" s="17">
        <f t="shared" si="31"/>
        <v>0</v>
      </c>
      <c r="F423" s="17">
        <f t="shared" si="32"/>
        <v>-9.9075297225891673E-3</v>
      </c>
      <c r="G423" s="17">
        <f t="shared" si="33"/>
        <v>0.67660969999999998</v>
      </c>
      <c r="H423" s="17">
        <f t="shared" si="34"/>
        <v>-1.9075297225891671E-3</v>
      </c>
    </row>
    <row r="424" spans="3:8" x14ac:dyDescent="0.2">
      <c r="C424" s="17">
        <v>42900</v>
      </c>
      <c r="D424" s="17">
        <f t="shared" si="30"/>
        <v>0</v>
      </c>
      <c r="E424" s="17">
        <f t="shared" si="31"/>
        <v>0</v>
      </c>
      <c r="F424" s="17">
        <f t="shared" si="32"/>
        <v>-9.9075297225891673E-3</v>
      </c>
      <c r="G424" s="17">
        <f t="shared" si="33"/>
        <v>0.67660969999999998</v>
      </c>
      <c r="H424" s="17">
        <f t="shared" si="34"/>
        <v>-1.9075297225891671E-3</v>
      </c>
    </row>
    <row r="425" spans="3:8" x14ac:dyDescent="0.2">
      <c r="C425" s="17">
        <v>42900</v>
      </c>
      <c r="D425" s="17">
        <f t="shared" si="30"/>
        <v>0</v>
      </c>
      <c r="E425" s="17">
        <f t="shared" si="31"/>
        <v>0</v>
      </c>
      <c r="F425" s="17">
        <f t="shared" si="32"/>
        <v>-9.9075297225891673E-3</v>
      </c>
      <c r="G425" s="17">
        <f t="shared" si="33"/>
        <v>0.67660969999999998</v>
      </c>
      <c r="H425" s="17">
        <f t="shared" si="34"/>
        <v>-1.9075297225891671E-3</v>
      </c>
    </row>
    <row r="426" spans="3:8" x14ac:dyDescent="0.2">
      <c r="C426" s="17">
        <v>42900</v>
      </c>
      <c r="D426" s="17">
        <f t="shared" si="30"/>
        <v>0</v>
      </c>
      <c r="E426" s="17">
        <f t="shared" si="31"/>
        <v>0</v>
      </c>
      <c r="F426" s="17">
        <f t="shared" si="32"/>
        <v>-9.9075297225891673E-3</v>
      </c>
      <c r="G426" s="17">
        <f t="shared" si="33"/>
        <v>0.67660969999999998</v>
      </c>
      <c r="H426" s="17">
        <f t="shared" si="34"/>
        <v>-1.9075297225891671E-3</v>
      </c>
    </row>
    <row r="427" spans="3:8" x14ac:dyDescent="0.2">
      <c r="C427" s="17">
        <v>42900</v>
      </c>
      <c r="D427" s="17">
        <f t="shared" si="30"/>
        <v>0</v>
      </c>
      <c r="E427" s="17">
        <f t="shared" si="31"/>
        <v>0</v>
      </c>
      <c r="F427" s="17">
        <f t="shared" si="32"/>
        <v>-9.9075297225891673E-3</v>
      </c>
      <c r="G427" s="17">
        <f t="shared" si="33"/>
        <v>0.67660969999999998</v>
      </c>
      <c r="H427" s="17">
        <f t="shared" si="34"/>
        <v>-1.9075297225891671E-3</v>
      </c>
    </row>
    <row r="428" spans="3:8" x14ac:dyDescent="0.2">
      <c r="C428" s="17">
        <v>42900</v>
      </c>
      <c r="D428" s="17">
        <f t="shared" si="30"/>
        <v>0</v>
      </c>
      <c r="E428" s="17">
        <f t="shared" si="31"/>
        <v>0</v>
      </c>
      <c r="F428" s="17">
        <f t="shared" si="32"/>
        <v>-9.9075297225891673E-3</v>
      </c>
      <c r="G428" s="17">
        <f t="shared" si="33"/>
        <v>0.67660969999999998</v>
      </c>
      <c r="H428" s="17">
        <f t="shared" si="34"/>
        <v>-1.9075297225891671E-3</v>
      </c>
    </row>
    <row r="429" spans="3:8" x14ac:dyDescent="0.2">
      <c r="C429" s="17">
        <v>42900</v>
      </c>
      <c r="D429" s="17">
        <f t="shared" si="30"/>
        <v>0</v>
      </c>
      <c r="E429" s="17">
        <f t="shared" si="31"/>
        <v>0</v>
      </c>
      <c r="F429" s="17">
        <f t="shared" si="32"/>
        <v>-9.9075297225891673E-3</v>
      </c>
      <c r="G429" s="17">
        <f t="shared" si="33"/>
        <v>0.67660969999999998</v>
      </c>
      <c r="H429" s="17">
        <f t="shared" si="34"/>
        <v>-1.9075297225891671E-3</v>
      </c>
    </row>
    <row r="430" spans="3:8" x14ac:dyDescent="0.2">
      <c r="C430" s="17">
        <v>42900</v>
      </c>
      <c r="D430" s="17">
        <f t="shared" si="30"/>
        <v>0</v>
      </c>
      <c r="E430" s="17">
        <f t="shared" si="31"/>
        <v>0</v>
      </c>
      <c r="F430" s="17">
        <f t="shared" si="32"/>
        <v>-9.9075297225891673E-3</v>
      </c>
      <c r="G430" s="17">
        <f t="shared" si="33"/>
        <v>0.67660969999999998</v>
      </c>
      <c r="H430" s="17">
        <f t="shared" si="34"/>
        <v>-1.9075297225891671E-3</v>
      </c>
    </row>
    <row r="431" spans="3:8" x14ac:dyDescent="0.2">
      <c r="C431" s="17">
        <v>42900</v>
      </c>
      <c r="D431" s="17">
        <f t="shared" si="30"/>
        <v>0</v>
      </c>
      <c r="E431" s="17">
        <f t="shared" si="31"/>
        <v>0</v>
      </c>
      <c r="F431" s="17">
        <f t="shared" si="32"/>
        <v>-9.9075297225891673E-3</v>
      </c>
      <c r="G431" s="17">
        <f t="shared" si="33"/>
        <v>0.67660969999999998</v>
      </c>
      <c r="H431" s="17">
        <f t="shared" si="34"/>
        <v>-1.9075297225891671E-3</v>
      </c>
    </row>
    <row r="432" spans="3:8" x14ac:dyDescent="0.2">
      <c r="C432" s="17">
        <v>42900</v>
      </c>
      <c r="D432" s="17">
        <f t="shared" si="30"/>
        <v>0</v>
      </c>
      <c r="E432" s="17">
        <f t="shared" si="31"/>
        <v>0</v>
      </c>
      <c r="F432" s="17">
        <f t="shared" si="32"/>
        <v>-9.9075297225891673E-3</v>
      </c>
      <c r="G432" s="17">
        <f t="shared" si="33"/>
        <v>0.67660969999999998</v>
      </c>
      <c r="H432" s="17">
        <f t="shared" si="34"/>
        <v>-1.9075297225891671E-3</v>
      </c>
    </row>
    <row r="433" spans="3:8" x14ac:dyDescent="0.2">
      <c r="C433" s="17">
        <v>42900</v>
      </c>
      <c r="D433" s="17">
        <f t="shared" si="30"/>
        <v>0</v>
      </c>
      <c r="E433" s="17">
        <f t="shared" si="31"/>
        <v>0</v>
      </c>
      <c r="F433" s="17">
        <f t="shared" si="32"/>
        <v>-9.9075297225891673E-3</v>
      </c>
      <c r="G433" s="17">
        <f t="shared" si="33"/>
        <v>0.67660969999999998</v>
      </c>
      <c r="H433" s="17">
        <f t="shared" si="34"/>
        <v>-1.9075297225891671E-3</v>
      </c>
    </row>
    <row r="434" spans="3:8" x14ac:dyDescent="0.2">
      <c r="C434" s="17">
        <v>42900</v>
      </c>
      <c r="D434" s="17">
        <f t="shared" si="30"/>
        <v>0</v>
      </c>
      <c r="E434" s="17">
        <f t="shared" si="31"/>
        <v>0</v>
      </c>
      <c r="F434" s="17">
        <f t="shared" si="32"/>
        <v>-9.9075297225891673E-3</v>
      </c>
      <c r="G434" s="17">
        <f t="shared" si="33"/>
        <v>0.67660969999999998</v>
      </c>
      <c r="H434" s="17">
        <f t="shared" si="34"/>
        <v>-1.9075297225891671E-3</v>
      </c>
    </row>
    <row r="435" spans="3:8" x14ac:dyDescent="0.2">
      <c r="C435" s="17">
        <v>42900</v>
      </c>
      <c r="D435" s="17">
        <f t="shared" si="30"/>
        <v>0</v>
      </c>
      <c r="E435" s="17">
        <f t="shared" si="31"/>
        <v>0</v>
      </c>
      <c r="F435" s="17">
        <f t="shared" si="32"/>
        <v>-9.9075297225891673E-3</v>
      </c>
      <c r="G435" s="17">
        <f t="shared" si="33"/>
        <v>0.67660969999999998</v>
      </c>
      <c r="H435" s="17">
        <f t="shared" si="34"/>
        <v>-1.9075297225891671E-3</v>
      </c>
    </row>
    <row r="436" spans="3:8" x14ac:dyDescent="0.2">
      <c r="C436" s="17">
        <v>42900</v>
      </c>
      <c r="D436" s="17">
        <f t="shared" si="30"/>
        <v>0</v>
      </c>
      <c r="E436" s="17">
        <f t="shared" si="31"/>
        <v>0</v>
      </c>
      <c r="F436" s="17">
        <f t="shared" si="32"/>
        <v>-9.9075297225891673E-3</v>
      </c>
      <c r="G436" s="17">
        <f t="shared" si="33"/>
        <v>0.67660969999999998</v>
      </c>
      <c r="H436" s="17">
        <f t="shared" si="34"/>
        <v>-1.9075297225891671E-3</v>
      </c>
    </row>
    <row r="437" spans="3:8" x14ac:dyDescent="0.2">
      <c r="C437" s="17">
        <v>42900</v>
      </c>
      <c r="D437" s="17">
        <f t="shared" si="30"/>
        <v>0</v>
      </c>
      <c r="E437" s="17">
        <f t="shared" si="31"/>
        <v>0</v>
      </c>
      <c r="F437" s="17">
        <f t="shared" si="32"/>
        <v>-9.9075297225891673E-3</v>
      </c>
      <c r="G437" s="17">
        <f t="shared" si="33"/>
        <v>0.67660969999999998</v>
      </c>
      <c r="H437" s="17">
        <f t="shared" si="34"/>
        <v>-1.9075297225891671E-3</v>
      </c>
    </row>
    <row r="438" spans="3:8" x14ac:dyDescent="0.2">
      <c r="C438" s="17">
        <v>42900</v>
      </c>
      <c r="D438" s="17">
        <f t="shared" si="30"/>
        <v>0</v>
      </c>
      <c r="E438" s="17">
        <f t="shared" si="31"/>
        <v>0</v>
      </c>
      <c r="F438" s="17">
        <f t="shared" si="32"/>
        <v>-9.9075297225891673E-3</v>
      </c>
      <c r="G438" s="17">
        <f t="shared" si="33"/>
        <v>0.67660969999999998</v>
      </c>
      <c r="H438" s="17">
        <f t="shared" si="34"/>
        <v>-1.9075297225891671E-3</v>
      </c>
    </row>
    <row r="439" spans="3:8" x14ac:dyDescent="0.2">
      <c r="C439" s="17">
        <v>42900</v>
      </c>
      <c r="D439" s="17">
        <f t="shared" si="30"/>
        <v>0</v>
      </c>
      <c r="E439" s="17">
        <f t="shared" si="31"/>
        <v>0</v>
      </c>
      <c r="F439" s="17">
        <f t="shared" si="32"/>
        <v>-9.9075297225891673E-3</v>
      </c>
      <c r="G439" s="17">
        <f t="shared" si="33"/>
        <v>0.67660969999999998</v>
      </c>
      <c r="H439" s="17">
        <f t="shared" si="34"/>
        <v>-1.9075297225891671E-3</v>
      </c>
    </row>
    <row r="440" spans="3:8" x14ac:dyDescent="0.2">
      <c r="C440" s="17">
        <v>42900</v>
      </c>
      <c r="D440" s="17">
        <f t="shared" si="30"/>
        <v>0</v>
      </c>
      <c r="E440" s="17">
        <f t="shared" si="31"/>
        <v>0</v>
      </c>
      <c r="F440" s="17">
        <f t="shared" si="32"/>
        <v>-9.9075297225891673E-3</v>
      </c>
      <c r="G440" s="17">
        <f t="shared" si="33"/>
        <v>0.67660969999999998</v>
      </c>
      <c r="H440" s="17">
        <f t="shared" si="34"/>
        <v>-1.9075297225891671E-3</v>
      </c>
    </row>
    <row r="441" spans="3:8" x14ac:dyDescent="0.2">
      <c r="C441" s="17">
        <v>42900</v>
      </c>
      <c r="D441" s="17">
        <f t="shared" si="30"/>
        <v>0</v>
      </c>
      <c r="E441" s="17">
        <f t="shared" si="31"/>
        <v>0</v>
      </c>
      <c r="F441" s="17">
        <f t="shared" si="32"/>
        <v>-9.9075297225891673E-3</v>
      </c>
      <c r="G441" s="17">
        <f t="shared" si="33"/>
        <v>0.67660969999999998</v>
      </c>
      <c r="H441" s="17">
        <f t="shared" si="34"/>
        <v>-1.9075297225891671E-3</v>
      </c>
    </row>
    <row r="442" spans="3:8" x14ac:dyDescent="0.2">
      <c r="C442" s="17">
        <v>42900</v>
      </c>
      <c r="D442" s="17">
        <f t="shared" si="30"/>
        <v>0</v>
      </c>
      <c r="E442" s="17">
        <f t="shared" si="31"/>
        <v>0</v>
      </c>
      <c r="F442" s="17">
        <f t="shared" si="32"/>
        <v>-9.9075297225891673E-3</v>
      </c>
      <c r="G442" s="17">
        <f t="shared" si="33"/>
        <v>0.67660969999999998</v>
      </c>
      <c r="H442" s="17">
        <f t="shared" si="34"/>
        <v>-1.9075297225891671E-3</v>
      </c>
    </row>
    <row r="443" spans="3:8" x14ac:dyDescent="0.2">
      <c r="C443" s="17">
        <v>42900</v>
      </c>
      <c r="D443" s="17">
        <f t="shared" si="30"/>
        <v>0</v>
      </c>
      <c r="E443" s="17">
        <f t="shared" si="31"/>
        <v>0</v>
      </c>
      <c r="F443" s="17">
        <f t="shared" si="32"/>
        <v>-9.9075297225891673E-3</v>
      </c>
      <c r="G443" s="17">
        <f t="shared" si="33"/>
        <v>0.67660969999999998</v>
      </c>
      <c r="H443" s="17">
        <f t="shared" si="34"/>
        <v>-1.9075297225891671E-3</v>
      </c>
    </row>
    <row r="444" spans="3:8" x14ac:dyDescent="0.2">
      <c r="C444" s="17">
        <v>42900</v>
      </c>
      <c r="D444" s="17">
        <f t="shared" si="30"/>
        <v>0</v>
      </c>
      <c r="E444" s="17">
        <f t="shared" si="31"/>
        <v>0</v>
      </c>
      <c r="F444" s="17">
        <f t="shared" si="32"/>
        <v>-9.9075297225891673E-3</v>
      </c>
      <c r="G444" s="17">
        <f t="shared" si="33"/>
        <v>0.67660969999999998</v>
      </c>
      <c r="H444" s="17">
        <f t="shared" si="34"/>
        <v>-1.9075297225891671E-3</v>
      </c>
    </row>
    <row r="445" spans="3:8" x14ac:dyDescent="0.2">
      <c r="C445" s="17">
        <v>42900</v>
      </c>
      <c r="D445" s="17">
        <f t="shared" si="30"/>
        <v>0</v>
      </c>
      <c r="E445" s="17">
        <f t="shared" si="31"/>
        <v>0</v>
      </c>
      <c r="F445" s="17">
        <f t="shared" si="32"/>
        <v>-9.9075297225891673E-3</v>
      </c>
      <c r="G445" s="17">
        <f t="shared" si="33"/>
        <v>0.67660969999999998</v>
      </c>
      <c r="H445" s="17">
        <f t="shared" si="34"/>
        <v>-1.9075297225891671E-3</v>
      </c>
    </row>
    <row r="446" spans="3:8" x14ac:dyDescent="0.2">
      <c r="C446" s="17">
        <v>42900</v>
      </c>
      <c r="D446" s="17">
        <f t="shared" si="30"/>
        <v>0</v>
      </c>
      <c r="E446" s="17">
        <f t="shared" si="31"/>
        <v>0</v>
      </c>
      <c r="F446" s="17">
        <f t="shared" si="32"/>
        <v>-9.9075297225891673E-3</v>
      </c>
      <c r="G446" s="17">
        <f t="shared" si="33"/>
        <v>0.67660969999999998</v>
      </c>
      <c r="H446" s="17">
        <f t="shared" si="34"/>
        <v>-1.9075297225891671E-3</v>
      </c>
    </row>
    <row r="447" spans="3:8" x14ac:dyDescent="0.2">
      <c r="C447" s="17">
        <v>42900</v>
      </c>
      <c r="D447" s="17">
        <f t="shared" si="30"/>
        <v>0</v>
      </c>
      <c r="E447" s="17">
        <f t="shared" si="31"/>
        <v>0</v>
      </c>
      <c r="F447" s="17">
        <f t="shared" si="32"/>
        <v>-9.9075297225891673E-3</v>
      </c>
      <c r="G447" s="17">
        <f t="shared" si="33"/>
        <v>0.67660969999999998</v>
      </c>
      <c r="H447" s="17">
        <f t="shared" si="34"/>
        <v>-1.9075297225891671E-3</v>
      </c>
    </row>
    <row r="448" spans="3:8" x14ac:dyDescent="0.2">
      <c r="C448" s="17">
        <v>42900</v>
      </c>
      <c r="D448" s="17">
        <f t="shared" si="30"/>
        <v>0</v>
      </c>
      <c r="E448" s="17">
        <f t="shared" si="31"/>
        <v>0</v>
      </c>
      <c r="F448" s="17">
        <f t="shared" si="32"/>
        <v>-9.9075297225891673E-3</v>
      </c>
      <c r="G448" s="17">
        <f t="shared" si="33"/>
        <v>0.67660969999999998</v>
      </c>
      <c r="H448" s="17">
        <f t="shared" si="34"/>
        <v>-1.9075297225891671E-3</v>
      </c>
    </row>
    <row r="449" spans="3:8" x14ac:dyDescent="0.2">
      <c r="C449" s="17">
        <v>42900</v>
      </c>
      <c r="D449" s="17">
        <f t="shared" si="30"/>
        <v>0</v>
      </c>
      <c r="E449" s="17">
        <f t="shared" si="31"/>
        <v>0</v>
      </c>
      <c r="F449" s="17">
        <f t="shared" si="32"/>
        <v>-9.9075297225891673E-3</v>
      </c>
      <c r="G449" s="17">
        <f t="shared" si="33"/>
        <v>0.67660969999999998</v>
      </c>
      <c r="H449" s="17">
        <f t="shared" si="34"/>
        <v>-1.9075297225891671E-3</v>
      </c>
    </row>
    <row r="450" spans="3:8" x14ac:dyDescent="0.2">
      <c r="C450" s="17">
        <v>42900</v>
      </c>
      <c r="D450" s="17">
        <f t="shared" si="30"/>
        <v>0</v>
      </c>
      <c r="E450" s="17">
        <f t="shared" si="31"/>
        <v>0</v>
      </c>
      <c r="F450" s="17">
        <f t="shared" si="32"/>
        <v>-9.9075297225891673E-3</v>
      </c>
      <c r="G450" s="17">
        <f t="shared" si="33"/>
        <v>0.67660969999999998</v>
      </c>
      <c r="H450" s="17">
        <f t="shared" si="34"/>
        <v>-1.9075297225891671E-3</v>
      </c>
    </row>
    <row r="451" spans="3:8" x14ac:dyDescent="0.2">
      <c r="C451" s="17">
        <v>42900</v>
      </c>
      <c r="D451" s="17">
        <f t="shared" si="30"/>
        <v>0</v>
      </c>
      <c r="E451" s="17">
        <f t="shared" si="31"/>
        <v>0</v>
      </c>
      <c r="F451" s="17">
        <f t="shared" si="32"/>
        <v>-9.9075297225891673E-3</v>
      </c>
      <c r="G451" s="17">
        <f t="shared" si="33"/>
        <v>0.67660969999999998</v>
      </c>
      <c r="H451" s="17">
        <f t="shared" si="34"/>
        <v>-1.9075297225891671E-3</v>
      </c>
    </row>
    <row r="452" spans="3:8" x14ac:dyDescent="0.2">
      <c r="C452" s="17">
        <v>42900</v>
      </c>
      <c r="D452" s="17">
        <f t="shared" si="30"/>
        <v>0</v>
      </c>
      <c r="E452" s="17">
        <f t="shared" si="31"/>
        <v>0</v>
      </c>
      <c r="F452" s="17">
        <f t="shared" si="32"/>
        <v>-9.9075297225891673E-3</v>
      </c>
      <c r="G452" s="17">
        <f t="shared" si="33"/>
        <v>0.67660969999999998</v>
      </c>
      <c r="H452" s="17">
        <f t="shared" si="34"/>
        <v>-1.9075297225891671E-3</v>
      </c>
    </row>
    <row r="453" spans="3:8" x14ac:dyDescent="0.2">
      <c r="C453" s="17">
        <v>42900</v>
      </c>
      <c r="D453" s="17">
        <f t="shared" si="30"/>
        <v>0</v>
      </c>
      <c r="E453" s="17">
        <f t="shared" si="31"/>
        <v>0</v>
      </c>
      <c r="F453" s="17">
        <f t="shared" si="32"/>
        <v>-9.9075297225891673E-3</v>
      </c>
      <c r="G453" s="17">
        <f t="shared" si="33"/>
        <v>0.67660969999999998</v>
      </c>
      <c r="H453" s="17">
        <f t="shared" si="34"/>
        <v>-1.9075297225891671E-3</v>
      </c>
    </row>
    <row r="454" spans="3:8" x14ac:dyDescent="0.2">
      <c r="C454" s="17">
        <v>42900</v>
      </c>
      <c r="D454" s="17">
        <f t="shared" si="30"/>
        <v>0</v>
      </c>
      <c r="E454" s="17">
        <f t="shared" si="31"/>
        <v>0</v>
      </c>
      <c r="F454" s="17">
        <f t="shared" si="32"/>
        <v>-9.9075297225891673E-3</v>
      </c>
      <c r="G454" s="17">
        <f t="shared" si="33"/>
        <v>0.67660969999999998</v>
      </c>
      <c r="H454" s="17">
        <f t="shared" si="34"/>
        <v>-1.9075297225891671E-3</v>
      </c>
    </row>
    <row r="455" spans="3:8" x14ac:dyDescent="0.2">
      <c r="C455" s="17">
        <v>42900</v>
      </c>
      <c r="D455" s="17">
        <f t="shared" si="30"/>
        <v>0</v>
      </c>
      <c r="E455" s="17">
        <f t="shared" si="31"/>
        <v>0</v>
      </c>
      <c r="F455" s="17">
        <f t="shared" si="32"/>
        <v>-9.9075297225891673E-3</v>
      </c>
      <c r="G455" s="17">
        <f t="shared" si="33"/>
        <v>0.67660969999999998</v>
      </c>
      <c r="H455" s="17">
        <f t="shared" si="34"/>
        <v>-1.9075297225891671E-3</v>
      </c>
    </row>
    <row r="456" spans="3:8" x14ac:dyDescent="0.2">
      <c r="C456" s="17">
        <v>42900</v>
      </c>
      <c r="D456" s="17">
        <f t="shared" si="30"/>
        <v>0</v>
      </c>
      <c r="E456" s="17">
        <f t="shared" si="31"/>
        <v>0</v>
      </c>
      <c r="F456" s="17">
        <f t="shared" si="32"/>
        <v>-9.9075297225891673E-3</v>
      </c>
      <c r="G456" s="17">
        <f t="shared" si="33"/>
        <v>0.67660969999999998</v>
      </c>
      <c r="H456" s="17">
        <f t="shared" si="34"/>
        <v>-1.9075297225891671E-3</v>
      </c>
    </row>
    <row r="457" spans="3:8" x14ac:dyDescent="0.2">
      <c r="C457" s="17">
        <v>42900</v>
      </c>
      <c r="D457" s="17">
        <f t="shared" si="30"/>
        <v>0</v>
      </c>
      <c r="E457" s="17">
        <f t="shared" si="31"/>
        <v>0</v>
      </c>
      <c r="F457" s="17">
        <f t="shared" si="32"/>
        <v>-9.9075297225891673E-3</v>
      </c>
      <c r="G457" s="17">
        <f t="shared" si="33"/>
        <v>0.67660969999999998</v>
      </c>
      <c r="H457" s="17">
        <f t="shared" si="34"/>
        <v>-1.9075297225891671E-3</v>
      </c>
    </row>
    <row r="458" spans="3:8" x14ac:dyDescent="0.2">
      <c r="C458" s="17">
        <v>42900</v>
      </c>
      <c r="D458" s="17">
        <f t="shared" ref="D458:D521" si="35">B458/C458</f>
        <v>0</v>
      </c>
      <c r="E458" s="17">
        <f t="shared" ref="E458:E521" si="36">D458/G458</f>
        <v>0</v>
      </c>
      <c r="F458" s="17">
        <f t="shared" ref="F458:F521" si="37">((A458-15)/(1+0.0162*(A458-15)))*(0.0005+(-0.0056)*E458^0.5+(-0.0066)*E458+(-0.0375)*E458^1.5+(0.0636)*E458^2+(-0.0144)*E458^2.5)</f>
        <v>-9.9075297225891673E-3</v>
      </c>
      <c r="G458" s="17">
        <f t="shared" ref="G458:G521" si="38">0.6766097+0.0200564*A458+0.0001104259*A458^2+(-6.9698*10^-7)*A458^3+(1.0031*10^-9)*A458^4</f>
        <v>0.67660969999999998</v>
      </c>
      <c r="H458" s="17">
        <f t="shared" ref="H458:H521" si="39">0.008+(-0.1692)*E458^0.5+25.3851*E458+14.0941*E458^1.5+(-7.0261)*E458^2+2.7081*E458^2.5+F458</f>
        <v>-1.9075297225891671E-3</v>
      </c>
    </row>
    <row r="459" spans="3:8" x14ac:dyDescent="0.2">
      <c r="C459" s="17">
        <v>42900</v>
      </c>
      <c r="D459" s="17">
        <f t="shared" si="35"/>
        <v>0</v>
      </c>
      <c r="E459" s="17">
        <f t="shared" si="36"/>
        <v>0</v>
      </c>
      <c r="F459" s="17">
        <f t="shared" si="37"/>
        <v>-9.9075297225891673E-3</v>
      </c>
      <c r="G459" s="17">
        <f t="shared" si="38"/>
        <v>0.67660969999999998</v>
      </c>
      <c r="H459" s="17">
        <f t="shared" si="39"/>
        <v>-1.9075297225891671E-3</v>
      </c>
    </row>
    <row r="460" spans="3:8" x14ac:dyDescent="0.2">
      <c r="C460" s="17">
        <v>42900</v>
      </c>
      <c r="D460" s="17">
        <f t="shared" si="35"/>
        <v>0</v>
      </c>
      <c r="E460" s="17">
        <f t="shared" si="36"/>
        <v>0</v>
      </c>
      <c r="F460" s="17">
        <f t="shared" si="37"/>
        <v>-9.9075297225891673E-3</v>
      </c>
      <c r="G460" s="17">
        <f t="shared" si="38"/>
        <v>0.67660969999999998</v>
      </c>
      <c r="H460" s="17">
        <f t="shared" si="39"/>
        <v>-1.9075297225891671E-3</v>
      </c>
    </row>
    <row r="461" spans="3:8" x14ac:dyDescent="0.2">
      <c r="C461" s="17">
        <v>42900</v>
      </c>
      <c r="D461" s="17">
        <f t="shared" si="35"/>
        <v>0</v>
      </c>
      <c r="E461" s="17">
        <f t="shared" si="36"/>
        <v>0</v>
      </c>
      <c r="F461" s="17">
        <f t="shared" si="37"/>
        <v>-9.9075297225891673E-3</v>
      </c>
      <c r="G461" s="17">
        <f t="shared" si="38"/>
        <v>0.67660969999999998</v>
      </c>
      <c r="H461" s="17">
        <f t="shared" si="39"/>
        <v>-1.9075297225891671E-3</v>
      </c>
    </row>
    <row r="462" spans="3:8" x14ac:dyDescent="0.2">
      <c r="C462" s="17">
        <v>42900</v>
      </c>
      <c r="D462" s="17">
        <f t="shared" si="35"/>
        <v>0</v>
      </c>
      <c r="E462" s="17">
        <f t="shared" si="36"/>
        <v>0</v>
      </c>
      <c r="F462" s="17">
        <f t="shared" si="37"/>
        <v>-9.9075297225891673E-3</v>
      </c>
      <c r="G462" s="17">
        <f t="shared" si="38"/>
        <v>0.67660969999999998</v>
      </c>
      <c r="H462" s="17">
        <f t="shared" si="39"/>
        <v>-1.9075297225891671E-3</v>
      </c>
    </row>
    <row r="463" spans="3:8" x14ac:dyDescent="0.2">
      <c r="C463" s="17">
        <v>42900</v>
      </c>
      <c r="D463" s="17">
        <f t="shared" si="35"/>
        <v>0</v>
      </c>
      <c r="E463" s="17">
        <f t="shared" si="36"/>
        <v>0</v>
      </c>
      <c r="F463" s="17">
        <f t="shared" si="37"/>
        <v>-9.9075297225891673E-3</v>
      </c>
      <c r="G463" s="17">
        <f t="shared" si="38"/>
        <v>0.67660969999999998</v>
      </c>
      <c r="H463" s="17">
        <f t="shared" si="39"/>
        <v>-1.9075297225891671E-3</v>
      </c>
    </row>
    <row r="464" spans="3:8" x14ac:dyDescent="0.2">
      <c r="C464" s="17">
        <v>42900</v>
      </c>
      <c r="D464" s="17">
        <f t="shared" si="35"/>
        <v>0</v>
      </c>
      <c r="E464" s="17">
        <f t="shared" si="36"/>
        <v>0</v>
      </c>
      <c r="F464" s="17">
        <f t="shared" si="37"/>
        <v>-9.9075297225891673E-3</v>
      </c>
      <c r="G464" s="17">
        <f t="shared" si="38"/>
        <v>0.67660969999999998</v>
      </c>
      <c r="H464" s="17">
        <f t="shared" si="39"/>
        <v>-1.9075297225891671E-3</v>
      </c>
    </row>
    <row r="465" spans="3:8" x14ac:dyDescent="0.2">
      <c r="C465" s="17">
        <v>42900</v>
      </c>
      <c r="D465" s="17">
        <f t="shared" si="35"/>
        <v>0</v>
      </c>
      <c r="E465" s="17">
        <f t="shared" si="36"/>
        <v>0</v>
      </c>
      <c r="F465" s="17">
        <f t="shared" si="37"/>
        <v>-9.9075297225891673E-3</v>
      </c>
      <c r="G465" s="17">
        <f t="shared" si="38"/>
        <v>0.67660969999999998</v>
      </c>
      <c r="H465" s="17">
        <f t="shared" si="39"/>
        <v>-1.9075297225891671E-3</v>
      </c>
    </row>
    <row r="466" spans="3:8" x14ac:dyDescent="0.2">
      <c r="C466" s="17">
        <v>42900</v>
      </c>
      <c r="D466" s="17">
        <f t="shared" si="35"/>
        <v>0</v>
      </c>
      <c r="E466" s="17">
        <f t="shared" si="36"/>
        <v>0</v>
      </c>
      <c r="F466" s="17">
        <f t="shared" si="37"/>
        <v>-9.9075297225891673E-3</v>
      </c>
      <c r="G466" s="17">
        <f t="shared" si="38"/>
        <v>0.67660969999999998</v>
      </c>
      <c r="H466" s="17">
        <f t="shared" si="39"/>
        <v>-1.9075297225891671E-3</v>
      </c>
    </row>
    <row r="467" spans="3:8" x14ac:dyDescent="0.2">
      <c r="C467" s="17">
        <v>42900</v>
      </c>
      <c r="D467" s="17">
        <f t="shared" si="35"/>
        <v>0</v>
      </c>
      <c r="E467" s="17">
        <f t="shared" si="36"/>
        <v>0</v>
      </c>
      <c r="F467" s="17">
        <f t="shared" si="37"/>
        <v>-9.9075297225891673E-3</v>
      </c>
      <c r="G467" s="17">
        <f t="shared" si="38"/>
        <v>0.67660969999999998</v>
      </c>
      <c r="H467" s="17">
        <f t="shared" si="39"/>
        <v>-1.9075297225891671E-3</v>
      </c>
    </row>
    <row r="468" spans="3:8" x14ac:dyDescent="0.2">
      <c r="C468" s="17">
        <v>42900</v>
      </c>
      <c r="D468" s="17">
        <f t="shared" si="35"/>
        <v>0</v>
      </c>
      <c r="E468" s="17">
        <f t="shared" si="36"/>
        <v>0</v>
      </c>
      <c r="F468" s="17">
        <f t="shared" si="37"/>
        <v>-9.9075297225891673E-3</v>
      </c>
      <c r="G468" s="17">
        <f t="shared" si="38"/>
        <v>0.67660969999999998</v>
      </c>
      <c r="H468" s="17">
        <f t="shared" si="39"/>
        <v>-1.9075297225891671E-3</v>
      </c>
    </row>
    <row r="469" spans="3:8" x14ac:dyDescent="0.2">
      <c r="C469" s="17">
        <v>42900</v>
      </c>
      <c r="D469" s="17">
        <f t="shared" si="35"/>
        <v>0</v>
      </c>
      <c r="E469" s="17">
        <f t="shared" si="36"/>
        <v>0</v>
      </c>
      <c r="F469" s="17">
        <f t="shared" si="37"/>
        <v>-9.9075297225891673E-3</v>
      </c>
      <c r="G469" s="17">
        <f t="shared" si="38"/>
        <v>0.67660969999999998</v>
      </c>
      <c r="H469" s="17">
        <f t="shared" si="39"/>
        <v>-1.9075297225891671E-3</v>
      </c>
    </row>
    <row r="470" spans="3:8" x14ac:dyDescent="0.2">
      <c r="C470" s="17">
        <v>42900</v>
      </c>
      <c r="D470" s="17">
        <f t="shared" si="35"/>
        <v>0</v>
      </c>
      <c r="E470" s="17">
        <f t="shared" si="36"/>
        <v>0</v>
      </c>
      <c r="F470" s="17">
        <f t="shared" si="37"/>
        <v>-9.9075297225891673E-3</v>
      </c>
      <c r="G470" s="17">
        <f t="shared" si="38"/>
        <v>0.67660969999999998</v>
      </c>
      <c r="H470" s="17">
        <f t="shared" si="39"/>
        <v>-1.9075297225891671E-3</v>
      </c>
    </row>
    <row r="471" spans="3:8" x14ac:dyDescent="0.2">
      <c r="C471" s="17">
        <v>42900</v>
      </c>
      <c r="D471" s="17">
        <f t="shared" si="35"/>
        <v>0</v>
      </c>
      <c r="E471" s="17">
        <f t="shared" si="36"/>
        <v>0</v>
      </c>
      <c r="F471" s="17">
        <f t="shared" si="37"/>
        <v>-9.9075297225891673E-3</v>
      </c>
      <c r="G471" s="17">
        <f t="shared" si="38"/>
        <v>0.67660969999999998</v>
      </c>
      <c r="H471" s="17">
        <f t="shared" si="39"/>
        <v>-1.9075297225891671E-3</v>
      </c>
    </row>
    <row r="472" spans="3:8" x14ac:dyDescent="0.2">
      <c r="C472" s="17">
        <v>42900</v>
      </c>
      <c r="D472" s="17">
        <f t="shared" si="35"/>
        <v>0</v>
      </c>
      <c r="E472" s="17">
        <f t="shared" si="36"/>
        <v>0</v>
      </c>
      <c r="F472" s="17">
        <f t="shared" si="37"/>
        <v>-9.9075297225891673E-3</v>
      </c>
      <c r="G472" s="17">
        <f t="shared" si="38"/>
        <v>0.67660969999999998</v>
      </c>
      <c r="H472" s="17">
        <f t="shared" si="39"/>
        <v>-1.9075297225891671E-3</v>
      </c>
    </row>
    <row r="473" spans="3:8" x14ac:dyDescent="0.2">
      <c r="C473" s="17">
        <v>42900</v>
      </c>
      <c r="D473" s="17">
        <f t="shared" si="35"/>
        <v>0</v>
      </c>
      <c r="E473" s="17">
        <f t="shared" si="36"/>
        <v>0</v>
      </c>
      <c r="F473" s="17">
        <f t="shared" si="37"/>
        <v>-9.9075297225891673E-3</v>
      </c>
      <c r="G473" s="17">
        <f t="shared" si="38"/>
        <v>0.67660969999999998</v>
      </c>
      <c r="H473" s="17">
        <f t="shared" si="39"/>
        <v>-1.9075297225891671E-3</v>
      </c>
    </row>
    <row r="474" spans="3:8" x14ac:dyDescent="0.2">
      <c r="C474" s="17">
        <v>42900</v>
      </c>
      <c r="D474" s="17">
        <f t="shared" si="35"/>
        <v>0</v>
      </c>
      <c r="E474" s="17">
        <f t="shared" si="36"/>
        <v>0</v>
      </c>
      <c r="F474" s="17">
        <f t="shared" si="37"/>
        <v>-9.9075297225891673E-3</v>
      </c>
      <c r="G474" s="17">
        <f t="shared" si="38"/>
        <v>0.67660969999999998</v>
      </c>
      <c r="H474" s="17">
        <f t="shared" si="39"/>
        <v>-1.9075297225891671E-3</v>
      </c>
    </row>
    <row r="475" spans="3:8" x14ac:dyDescent="0.2">
      <c r="C475" s="17">
        <v>42900</v>
      </c>
      <c r="D475" s="17">
        <f t="shared" si="35"/>
        <v>0</v>
      </c>
      <c r="E475" s="17">
        <f t="shared" si="36"/>
        <v>0</v>
      </c>
      <c r="F475" s="17">
        <f t="shared" si="37"/>
        <v>-9.9075297225891673E-3</v>
      </c>
      <c r="G475" s="17">
        <f t="shared" si="38"/>
        <v>0.67660969999999998</v>
      </c>
      <c r="H475" s="17">
        <f t="shared" si="39"/>
        <v>-1.9075297225891671E-3</v>
      </c>
    </row>
    <row r="476" spans="3:8" x14ac:dyDescent="0.2">
      <c r="C476" s="17">
        <v>42900</v>
      </c>
      <c r="D476" s="17">
        <f t="shared" si="35"/>
        <v>0</v>
      </c>
      <c r="E476" s="17">
        <f t="shared" si="36"/>
        <v>0</v>
      </c>
      <c r="F476" s="17">
        <f t="shared" si="37"/>
        <v>-9.9075297225891673E-3</v>
      </c>
      <c r="G476" s="17">
        <f t="shared" si="38"/>
        <v>0.67660969999999998</v>
      </c>
      <c r="H476" s="17">
        <f t="shared" si="39"/>
        <v>-1.9075297225891671E-3</v>
      </c>
    </row>
    <row r="477" spans="3:8" x14ac:dyDescent="0.2">
      <c r="C477" s="17">
        <v>42900</v>
      </c>
      <c r="D477" s="17">
        <f t="shared" si="35"/>
        <v>0</v>
      </c>
      <c r="E477" s="17">
        <f t="shared" si="36"/>
        <v>0</v>
      </c>
      <c r="F477" s="17">
        <f t="shared" si="37"/>
        <v>-9.9075297225891673E-3</v>
      </c>
      <c r="G477" s="17">
        <f t="shared" si="38"/>
        <v>0.67660969999999998</v>
      </c>
      <c r="H477" s="17">
        <f t="shared" si="39"/>
        <v>-1.9075297225891671E-3</v>
      </c>
    </row>
    <row r="478" spans="3:8" x14ac:dyDescent="0.2">
      <c r="C478" s="17">
        <v>42900</v>
      </c>
      <c r="D478" s="17">
        <f t="shared" si="35"/>
        <v>0</v>
      </c>
      <c r="E478" s="17">
        <f t="shared" si="36"/>
        <v>0</v>
      </c>
      <c r="F478" s="17">
        <f t="shared" si="37"/>
        <v>-9.9075297225891673E-3</v>
      </c>
      <c r="G478" s="17">
        <f t="shared" si="38"/>
        <v>0.67660969999999998</v>
      </c>
      <c r="H478" s="17">
        <f t="shared" si="39"/>
        <v>-1.9075297225891671E-3</v>
      </c>
    </row>
    <row r="479" spans="3:8" x14ac:dyDescent="0.2">
      <c r="C479" s="17">
        <v>42900</v>
      </c>
      <c r="D479" s="17">
        <f t="shared" si="35"/>
        <v>0</v>
      </c>
      <c r="E479" s="17">
        <f t="shared" si="36"/>
        <v>0</v>
      </c>
      <c r="F479" s="17">
        <f t="shared" si="37"/>
        <v>-9.9075297225891673E-3</v>
      </c>
      <c r="G479" s="17">
        <f t="shared" si="38"/>
        <v>0.67660969999999998</v>
      </c>
      <c r="H479" s="17">
        <f t="shared" si="39"/>
        <v>-1.9075297225891671E-3</v>
      </c>
    </row>
    <row r="480" spans="3:8" x14ac:dyDescent="0.2">
      <c r="C480" s="17">
        <v>42900</v>
      </c>
      <c r="D480" s="17">
        <f t="shared" si="35"/>
        <v>0</v>
      </c>
      <c r="E480" s="17">
        <f t="shared" si="36"/>
        <v>0</v>
      </c>
      <c r="F480" s="17">
        <f t="shared" si="37"/>
        <v>-9.9075297225891673E-3</v>
      </c>
      <c r="G480" s="17">
        <f t="shared" si="38"/>
        <v>0.67660969999999998</v>
      </c>
      <c r="H480" s="17">
        <f t="shared" si="39"/>
        <v>-1.9075297225891671E-3</v>
      </c>
    </row>
    <row r="481" spans="3:8" x14ac:dyDescent="0.2">
      <c r="C481" s="17">
        <v>42900</v>
      </c>
      <c r="D481" s="17">
        <f t="shared" si="35"/>
        <v>0</v>
      </c>
      <c r="E481" s="17">
        <f t="shared" si="36"/>
        <v>0</v>
      </c>
      <c r="F481" s="17">
        <f t="shared" si="37"/>
        <v>-9.9075297225891673E-3</v>
      </c>
      <c r="G481" s="17">
        <f t="shared" si="38"/>
        <v>0.67660969999999998</v>
      </c>
      <c r="H481" s="17">
        <f t="shared" si="39"/>
        <v>-1.9075297225891671E-3</v>
      </c>
    </row>
    <row r="482" spans="3:8" x14ac:dyDescent="0.2">
      <c r="C482" s="17">
        <v>42900</v>
      </c>
      <c r="D482" s="17">
        <f t="shared" si="35"/>
        <v>0</v>
      </c>
      <c r="E482" s="17">
        <f t="shared" si="36"/>
        <v>0</v>
      </c>
      <c r="F482" s="17">
        <f t="shared" si="37"/>
        <v>-9.9075297225891673E-3</v>
      </c>
      <c r="G482" s="17">
        <f t="shared" si="38"/>
        <v>0.67660969999999998</v>
      </c>
      <c r="H482" s="17">
        <f t="shared" si="39"/>
        <v>-1.9075297225891671E-3</v>
      </c>
    </row>
    <row r="483" spans="3:8" x14ac:dyDescent="0.2">
      <c r="C483" s="17">
        <v>42900</v>
      </c>
      <c r="D483" s="17">
        <f t="shared" si="35"/>
        <v>0</v>
      </c>
      <c r="E483" s="17">
        <f t="shared" si="36"/>
        <v>0</v>
      </c>
      <c r="F483" s="17">
        <f t="shared" si="37"/>
        <v>-9.9075297225891673E-3</v>
      </c>
      <c r="G483" s="17">
        <f t="shared" si="38"/>
        <v>0.67660969999999998</v>
      </c>
      <c r="H483" s="17">
        <f t="shared" si="39"/>
        <v>-1.9075297225891671E-3</v>
      </c>
    </row>
    <row r="484" spans="3:8" x14ac:dyDescent="0.2">
      <c r="C484" s="17">
        <v>42900</v>
      </c>
      <c r="D484" s="17">
        <f t="shared" si="35"/>
        <v>0</v>
      </c>
      <c r="E484" s="17">
        <f t="shared" si="36"/>
        <v>0</v>
      </c>
      <c r="F484" s="17">
        <f t="shared" si="37"/>
        <v>-9.9075297225891673E-3</v>
      </c>
      <c r="G484" s="17">
        <f t="shared" si="38"/>
        <v>0.67660969999999998</v>
      </c>
      <c r="H484" s="17">
        <f t="shared" si="39"/>
        <v>-1.9075297225891671E-3</v>
      </c>
    </row>
    <row r="485" spans="3:8" x14ac:dyDescent="0.2">
      <c r="C485" s="17">
        <v>42900</v>
      </c>
      <c r="D485" s="17">
        <f t="shared" si="35"/>
        <v>0</v>
      </c>
      <c r="E485" s="17">
        <f t="shared" si="36"/>
        <v>0</v>
      </c>
      <c r="F485" s="17">
        <f t="shared" si="37"/>
        <v>-9.9075297225891673E-3</v>
      </c>
      <c r="G485" s="17">
        <f t="shared" si="38"/>
        <v>0.67660969999999998</v>
      </c>
      <c r="H485" s="17">
        <f t="shared" si="39"/>
        <v>-1.9075297225891671E-3</v>
      </c>
    </row>
    <row r="486" spans="3:8" x14ac:dyDescent="0.2">
      <c r="C486" s="17">
        <v>42900</v>
      </c>
      <c r="D486" s="17">
        <f t="shared" si="35"/>
        <v>0</v>
      </c>
      <c r="E486" s="17">
        <f t="shared" si="36"/>
        <v>0</v>
      </c>
      <c r="F486" s="17">
        <f t="shared" si="37"/>
        <v>-9.9075297225891673E-3</v>
      </c>
      <c r="G486" s="17">
        <f t="shared" si="38"/>
        <v>0.67660969999999998</v>
      </c>
      <c r="H486" s="17">
        <f t="shared" si="39"/>
        <v>-1.9075297225891671E-3</v>
      </c>
    </row>
    <row r="487" spans="3:8" x14ac:dyDescent="0.2">
      <c r="C487" s="17">
        <v>42900</v>
      </c>
      <c r="D487" s="17">
        <f t="shared" si="35"/>
        <v>0</v>
      </c>
      <c r="E487" s="17">
        <f t="shared" si="36"/>
        <v>0</v>
      </c>
      <c r="F487" s="17">
        <f t="shared" si="37"/>
        <v>-9.9075297225891673E-3</v>
      </c>
      <c r="G487" s="17">
        <f t="shared" si="38"/>
        <v>0.67660969999999998</v>
      </c>
      <c r="H487" s="17">
        <f t="shared" si="39"/>
        <v>-1.9075297225891671E-3</v>
      </c>
    </row>
    <row r="488" spans="3:8" x14ac:dyDescent="0.2">
      <c r="C488" s="17">
        <v>42900</v>
      </c>
      <c r="D488" s="17">
        <f t="shared" si="35"/>
        <v>0</v>
      </c>
      <c r="E488" s="17">
        <f t="shared" si="36"/>
        <v>0</v>
      </c>
      <c r="F488" s="17">
        <f t="shared" si="37"/>
        <v>-9.9075297225891673E-3</v>
      </c>
      <c r="G488" s="17">
        <f t="shared" si="38"/>
        <v>0.67660969999999998</v>
      </c>
      <c r="H488" s="17">
        <f t="shared" si="39"/>
        <v>-1.9075297225891671E-3</v>
      </c>
    </row>
    <row r="489" spans="3:8" x14ac:dyDescent="0.2">
      <c r="C489" s="17">
        <v>42900</v>
      </c>
      <c r="D489" s="17">
        <f t="shared" si="35"/>
        <v>0</v>
      </c>
      <c r="E489" s="17">
        <f t="shared" si="36"/>
        <v>0</v>
      </c>
      <c r="F489" s="17">
        <f t="shared" si="37"/>
        <v>-9.9075297225891673E-3</v>
      </c>
      <c r="G489" s="17">
        <f t="shared" si="38"/>
        <v>0.67660969999999998</v>
      </c>
      <c r="H489" s="17">
        <f t="shared" si="39"/>
        <v>-1.9075297225891671E-3</v>
      </c>
    </row>
    <row r="490" spans="3:8" x14ac:dyDescent="0.2">
      <c r="C490" s="17">
        <v>42900</v>
      </c>
      <c r="D490" s="17">
        <f t="shared" si="35"/>
        <v>0</v>
      </c>
      <c r="E490" s="17">
        <f t="shared" si="36"/>
        <v>0</v>
      </c>
      <c r="F490" s="17">
        <f t="shared" si="37"/>
        <v>-9.9075297225891673E-3</v>
      </c>
      <c r="G490" s="17">
        <f t="shared" si="38"/>
        <v>0.67660969999999998</v>
      </c>
      <c r="H490" s="17">
        <f t="shared" si="39"/>
        <v>-1.9075297225891671E-3</v>
      </c>
    </row>
    <row r="491" spans="3:8" x14ac:dyDescent="0.2">
      <c r="C491" s="17">
        <v>42900</v>
      </c>
      <c r="D491" s="17">
        <f t="shared" si="35"/>
        <v>0</v>
      </c>
      <c r="E491" s="17">
        <f t="shared" si="36"/>
        <v>0</v>
      </c>
      <c r="F491" s="17">
        <f t="shared" si="37"/>
        <v>-9.9075297225891673E-3</v>
      </c>
      <c r="G491" s="17">
        <f t="shared" si="38"/>
        <v>0.67660969999999998</v>
      </c>
      <c r="H491" s="17">
        <f t="shared" si="39"/>
        <v>-1.9075297225891671E-3</v>
      </c>
    </row>
    <row r="492" spans="3:8" x14ac:dyDescent="0.2">
      <c r="C492" s="17">
        <v>42900</v>
      </c>
      <c r="D492" s="17">
        <f t="shared" si="35"/>
        <v>0</v>
      </c>
      <c r="E492" s="17">
        <f t="shared" si="36"/>
        <v>0</v>
      </c>
      <c r="F492" s="17">
        <f t="shared" si="37"/>
        <v>-9.9075297225891673E-3</v>
      </c>
      <c r="G492" s="17">
        <f t="shared" si="38"/>
        <v>0.67660969999999998</v>
      </c>
      <c r="H492" s="17">
        <f t="shared" si="39"/>
        <v>-1.9075297225891671E-3</v>
      </c>
    </row>
    <row r="493" spans="3:8" x14ac:dyDescent="0.2">
      <c r="C493" s="17">
        <v>42900</v>
      </c>
      <c r="D493" s="17">
        <f t="shared" si="35"/>
        <v>0</v>
      </c>
      <c r="E493" s="17">
        <f t="shared" si="36"/>
        <v>0</v>
      </c>
      <c r="F493" s="17">
        <f t="shared" si="37"/>
        <v>-9.9075297225891673E-3</v>
      </c>
      <c r="G493" s="17">
        <f t="shared" si="38"/>
        <v>0.67660969999999998</v>
      </c>
      <c r="H493" s="17">
        <f t="shared" si="39"/>
        <v>-1.9075297225891671E-3</v>
      </c>
    </row>
    <row r="494" spans="3:8" x14ac:dyDescent="0.2">
      <c r="C494" s="17">
        <v>42900</v>
      </c>
      <c r="D494" s="17">
        <f t="shared" si="35"/>
        <v>0</v>
      </c>
      <c r="E494" s="17">
        <f t="shared" si="36"/>
        <v>0</v>
      </c>
      <c r="F494" s="17">
        <f t="shared" si="37"/>
        <v>-9.9075297225891673E-3</v>
      </c>
      <c r="G494" s="17">
        <f t="shared" si="38"/>
        <v>0.67660969999999998</v>
      </c>
      <c r="H494" s="17">
        <f t="shared" si="39"/>
        <v>-1.9075297225891671E-3</v>
      </c>
    </row>
    <row r="495" spans="3:8" x14ac:dyDescent="0.2">
      <c r="C495" s="17">
        <v>42900</v>
      </c>
      <c r="D495" s="17">
        <f t="shared" si="35"/>
        <v>0</v>
      </c>
      <c r="E495" s="17">
        <f t="shared" si="36"/>
        <v>0</v>
      </c>
      <c r="F495" s="17">
        <f t="shared" si="37"/>
        <v>-9.9075297225891673E-3</v>
      </c>
      <c r="G495" s="17">
        <f t="shared" si="38"/>
        <v>0.67660969999999998</v>
      </c>
      <c r="H495" s="17">
        <f t="shared" si="39"/>
        <v>-1.9075297225891671E-3</v>
      </c>
    </row>
    <row r="496" spans="3:8" x14ac:dyDescent="0.2">
      <c r="C496" s="17">
        <v>42900</v>
      </c>
      <c r="D496" s="17">
        <f t="shared" si="35"/>
        <v>0</v>
      </c>
      <c r="E496" s="17">
        <f t="shared" si="36"/>
        <v>0</v>
      </c>
      <c r="F496" s="17">
        <f t="shared" si="37"/>
        <v>-9.9075297225891673E-3</v>
      </c>
      <c r="G496" s="17">
        <f t="shared" si="38"/>
        <v>0.67660969999999998</v>
      </c>
      <c r="H496" s="17">
        <f t="shared" si="39"/>
        <v>-1.9075297225891671E-3</v>
      </c>
    </row>
    <row r="497" spans="3:8" x14ac:dyDescent="0.2">
      <c r="C497" s="17">
        <v>42900</v>
      </c>
      <c r="D497" s="17">
        <f t="shared" si="35"/>
        <v>0</v>
      </c>
      <c r="E497" s="17">
        <f t="shared" si="36"/>
        <v>0</v>
      </c>
      <c r="F497" s="17">
        <f t="shared" si="37"/>
        <v>-9.9075297225891673E-3</v>
      </c>
      <c r="G497" s="17">
        <f t="shared" si="38"/>
        <v>0.67660969999999998</v>
      </c>
      <c r="H497" s="17">
        <f t="shared" si="39"/>
        <v>-1.9075297225891671E-3</v>
      </c>
    </row>
    <row r="498" spans="3:8" x14ac:dyDescent="0.2">
      <c r="C498" s="17">
        <v>42900</v>
      </c>
      <c r="D498" s="17">
        <f t="shared" si="35"/>
        <v>0</v>
      </c>
      <c r="E498" s="17">
        <f t="shared" si="36"/>
        <v>0</v>
      </c>
      <c r="F498" s="17">
        <f t="shared" si="37"/>
        <v>-9.9075297225891673E-3</v>
      </c>
      <c r="G498" s="17">
        <f t="shared" si="38"/>
        <v>0.67660969999999998</v>
      </c>
      <c r="H498" s="17">
        <f t="shared" si="39"/>
        <v>-1.9075297225891671E-3</v>
      </c>
    </row>
    <row r="499" spans="3:8" x14ac:dyDescent="0.2">
      <c r="C499" s="17">
        <v>42900</v>
      </c>
      <c r="D499" s="17">
        <f t="shared" si="35"/>
        <v>0</v>
      </c>
      <c r="E499" s="17">
        <f t="shared" si="36"/>
        <v>0</v>
      </c>
      <c r="F499" s="17">
        <f t="shared" si="37"/>
        <v>-9.9075297225891673E-3</v>
      </c>
      <c r="G499" s="17">
        <f t="shared" si="38"/>
        <v>0.67660969999999998</v>
      </c>
      <c r="H499" s="17">
        <f t="shared" si="39"/>
        <v>-1.9075297225891671E-3</v>
      </c>
    </row>
    <row r="500" spans="3:8" x14ac:dyDescent="0.2">
      <c r="C500" s="17">
        <v>42900</v>
      </c>
      <c r="D500" s="17">
        <f t="shared" si="35"/>
        <v>0</v>
      </c>
      <c r="E500" s="17">
        <f t="shared" si="36"/>
        <v>0</v>
      </c>
      <c r="F500" s="17">
        <f t="shared" si="37"/>
        <v>-9.9075297225891673E-3</v>
      </c>
      <c r="G500" s="17">
        <f t="shared" si="38"/>
        <v>0.67660969999999998</v>
      </c>
      <c r="H500" s="17">
        <f t="shared" si="39"/>
        <v>-1.9075297225891671E-3</v>
      </c>
    </row>
    <row r="501" spans="3:8" x14ac:dyDescent="0.2">
      <c r="C501" s="17">
        <v>42900</v>
      </c>
      <c r="D501" s="17">
        <f t="shared" si="35"/>
        <v>0</v>
      </c>
      <c r="E501" s="17">
        <f t="shared" si="36"/>
        <v>0</v>
      </c>
      <c r="F501" s="17">
        <f t="shared" si="37"/>
        <v>-9.9075297225891673E-3</v>
      </c>
      <c r="G501" s="17">
        <f t="shared" si="38"/>
        <v>0.67660969999999998</v>
      </c>
      <c r="H501" s="17">
        <f t="shared" si="39"/>
        <v>-1.9075297225891671E-3</v>
      </c>
    </row>
    <row r="502" spans="3:8" x14ac:dyDescent="0.2">
      <c r="C502" s="17">
        <v>42900</v>
      </c>
      <c r="D502" s="17">
        <f t="shared" si="35"/>
        <v>0</v>
      </c>
      <c r="E502" s="17">
        <f t="shared" si="36"/>
        <v>0</v>
      </c>
      <c r="F502" s="17">
        <f t="shared" si="37"/>
        <v>-9.9075297225891673E-3</v>
      </c>
      <c r="G502" s="17">
        <f t="shared" si="38"/>
        <v>0.67660969999999998</v>
      </c>
      <c r="H502" s="17">
        <f t="shared" si="39"/>
        <v>-1.9075297225891671E-3</v>
      </c>
    </row>
    <row r="503" spans="3:8" x14ac:dyDescent="0.2">
      <c r="C503" s="17">
        <v>42900</v>
      </c>
      <c r="D503" s="17">
        <f t="shared" si="35"/>
        <v>0</v>
      </c>
      <c r="E503" s="17">
        <f t="shared" si="36"/>
        <v>0</v>
      </c>
      <c r="F503" s="17">
        <f t="shared" si="37"/>
        <v>-9.9075297225891673E-3</v>
      </c>
      <c r="G503" s="17">
        <f t="shared" si="38"/>
        <v>0.67660969999999998</v>
      </c>
      <c r="H503" s="17">
        <f t="shared" si="39"/>
        <v>-1.9075297225891671E-3</v>
      </c>
    </row>
    <row r="504" spans="3:8" x14ac:dyDescent="0.2">
      <c r="C504" s="17">
        <v>42900</v>
      </c>
      <c r="D504" s="17">
        <f t="shared" si="35"/>
        <v>0</v>
      </c>
      <c r="E504" s="17">
        <f t="shared" si="36"/>
        <v>0</v>
      </c>
      <c r="F504" s="17">
        <f t="shared" si="37"/>
        <v>-9.9075297225891673E-3</v>
      </c>
      <c r="G504" s="17">
        <f t="shared" si="38"/>
        <v>0.67660969999999998</v>
      </c>
      <c r="H504" s="17">
        <f t="shared" si="39"/>
        <v>-1.9075297225891671E-3</v>
      </c>
    </row>
    <row r="505" spans="3:8" x14ac:dyDescent="0.2">
      <c r="C505" s="17">
        <v>42900</v>
      </c>
      <c r="D505" s="17">
        <f t="shared" si="35"/>
        <v>0</v>
      </c>
      <c r="E505" s="17">
        <f t="shared" si="36"/>
        <v>0</v>
      </c>
      <c r="F505" s="17">
        <f t="shared" si="37"/>
        <v>-9.9075297225891673E-3</v>
      </c>
      <c r="G505" s="17">
        <f t="shared" si="38"/>
        <v>0.67660969999999998</v>
      </c>
      <c r="H505" s="17">
        <f t="shared" si="39"/>
        <v>-1.9075297225891671E-3</v>
      </c>
    </row>
    <row r="506" spans="3:8" x14ac:dyDescent="0.2">
      <c r="C506" s="17">
        <v>42900</v>
      </c>
      <c r="D506" s="17">
        <f t="shared" si="35"/>
        <v>0</v>
      </c>
      <c r="E506" s="17">
        <f t="shared" si="36"/>
        <v>0</v>
      </c>
      <c r="F506" s="17">
        <f t="shared" si="37"/>
        <v>-9.9075297225891673E-3</v>
      </c>
      <c r="G506" s="17">
        <f t="shared" si="38"/>
        <v>0.67660969999999998</v>
      </c>
      <c r="H506" s="17">
        <f t="shared" si="39"/>
        <v>-1.9075297225891671E-3</v>
      </c>
    </row>
    <row r="507" spans="3:8" x14ac:dyDescent="0.2">
      <c r="C507" s="17">
        <v>42900</v>
      </c>
      <c r="D507" s="17">
        <f t="shared" si="35"/>
        <v>0</v>
      </c>
      <c r="E507" s="17">
        <f t="shared" si="36"/>
        <v>0</v>
      </c>
      <c r="F507" s="17">
        <f t="shared" si="37"/>
        <v>-9.9075297225891673E-3</v>
      </c>
      <c r="G507" s="17">
        <f t="shared" si="38"/>
        <v>0.67660969999999998</v>
      </c>
      <c r="H507" s="17">
        <f t="shared" si="39"/>
        <v>-1.9075297225891671E-3</v>
      </c>
    </row>
    <row r="508" spans="3:8" x14ac:dyDescent="0.2">
      <c r="C508" s="17">
        <v>42900</v>
      </c>
      <c r="D508" s="17">
        <f t="shared" si="35"/>
        <v>0</v>
      </c>
      <c r="E508" s="17">
        <f t="shared" si="36"/>
        <v>0</v>
      </c>
      <c r="F508" s="17">
        <f t="shared" si="37"/>
        <v>-9.9075297225891673E-3</v>
      </c>
      <c r="G508" s="17">
        <f t="shared" si="38"/>
        <v>0.67660969999999998</v>
      </c>
      <c r="H508" s="17">
        <f t="shared" si="39"/>
        <v>-1.9075297225891671E-3</v>
      </c>
    </row>
    <row r="509" spans="3:8" x14ac:dyDescent="0.2">
      <c r="C509" s="17">
        <v>42900</v>
      </c>
      <c r="D509" s="17">
        <f t="shared" si="35"/>
        <v>0</v>
      </c>
      <c r="E509" s="17">
        <f t="shared" si="36"/>
        <v>0</v>
      </c>
      <c r="F509" s="17">
        <f t="shared" si="37"/>
        <v>-9.9075297225891673E-3</v>
      </c>
      <c r="G509" s="17">
        <f t="shared" si="38"/>
        <v>0.67660969999999998</v>
      </c>
      <c r="H509" s="17">
        <f t="shared" si="39"/>
        <v>-1.9075297225891671E-3</v>
      </c>
    </row>
    <row r="510" spans="3:8" x14ac:dyDescent="0.2">
      <c r="C510" s="17">
        <v>42900</v>
      </c>
      <c r="D510" s="17">
        <f t="shared" si="35"/>
        <v>0</v>
      </c>
      <c r="E510" s="17">
        <f t="shared" si="36"/>
        <v>0</v>
      </c>
      <c r="F510" s="17">
        <f t="shared" si="37"/>
        <v>-9.9075297225891673E-3</v>
      </c>
      <c r="G510" s="17">
        <f t="shared" si="38"/>
        <v>0.67660969999999998</v>
      </c>
      <c r="H510" s="17">
        <f t="shared" si="39"/>
        <v>-1.9075297225891671E-3</v>
      </c>
    </row>
    <row r="511" spans="3:8" x14ac:dyDescent="0.2">
      <c r="C511" s="17">
        <v>42900</v>
      </c>
      <c r="D511" s="17">
        <f t="shared" si="35"/>
        <v>0</v>
      </c>
      <c r="E511" s="17">
        <f t="shared" si="36"/>
        <v>0</v>
      </c>
      <c r="F511" s="17">
        <f t="shared" si="37"/>
        <v>-9.9075297225891673E-3</v>
      </c>
      <c r="G511" s="17">
        <f t="shared" si="38"/>
        <v>0.67660969999999998</v>
      </c>
      <c r="H511" s="17">
        <f t="shared" si="39"/>
        <v>-1.9075297225891671E-3</v>
      </c>
    </row>
    <row r="512" spans="3:8" x14ac:dyDescent="0.2">
      <c r="C512" s="17">
        <v>42900</v>
      </c>
      <c r="D512" s="17">
        <f t="shared" si="35"/>
        <v>0</v>
      </c>
      <c r="E512" s="17">
        <f t="shared" si="36"/>
        <v>0</v>
      </c>
      <c r="F512" s="17">
        <f t="shared" si="37"/>
        <v>-9.9075297225891673E-3</v>
      </c>
      <c r="G512" s="17">
        <f t="shared" si="38"/>
        <v>0.67660969999999998</v>
      </c>
      <c r="H512" s="17">
        <f t="shared" si="39"/>
        <v>-1.9075297225891671E-3</v>
      </c>
    </row>
    <row r="513" spans="3:8" x14ac:dyDescent="0.2">
      <c r="C513" s="17">
        <v>42900</v>
      </c>
      <c r="D513" s="17">
        <f t="shared" si="35"/>
        <v>0</v>
      </c>
      <c r="E513" s="17">
        <f t="shared" si="36"/>
        <v>0</v>
      </c>
      <c r="F513" s="17">
        <f t="shared" si="37"/>
        <v>-9.9075297225891673E-3</v>
      </c>
      <c r="G513" s="17">
        <f t="shared" si="38"/>
        <v>0.67660969999999998</v>
      </c>
      <c r="H513" s="17">
        <f t="shared" si="39"/>
        <v>-1.9075297225891671E-3</v>
      </c>
    </row>
    <row r="514" spans="3:8" x14ac:dyDescent="0.2">
      <c r="C514" s="17">
        <v>42900</v>
      </c>
      <c r="D514" s="17">
        <f t="shared" si="35"/>
        <v>0</v>
      </c>
      <c r="E514" s="17">
        <f t="shared" si="36"/>
        <v>0</v>
      </c>
      <c r="F514" s="17">
        <f t="shared" si="37"/>
        <v>-9.9075297225891673E-3</v>
      </c>
      <c r="G514" s="17">
        <f t="shared" si="38"/>
        <v>0.67660969999999998</v>
      </c>
      <c r="H514" s="17">
        <f t="shared" si="39"/>
        <v>-1.9075297225891671E-3</v>
      </c>
    </row>
    <row r="515" spans="3:8" x14ac:dyDescent="0.2">
      <c r="C515" s="17">
        <v>42900</v>
      </c>
      <c r="D515" s="17">
        <f t="shared" si="35"/>
        <v>0</v>
      </c>
      <c r="E515" s="17">
        <f t="shared" si="36"/>
        <v>0</v>
      </c>
      <c r="F515" s="17">
        <f t="shared" si="37"/>
        <v>-9.9075297225891673E-3</v>
      </c>
      <c r="G515" s="17">
        <f t="shared" si="38"/>
        <v>0.67660969999999998</v>
      </c>
      <c r="H515" s="17">
        <f t="shared" si="39"/>
        <v>-1.9075297225891671E-3</v>
      </c>
    </row>
    <row r="516" spans="3:8" x14ac:dyDescent="0.2">
      <c r="C516" s="17">
        <v>42900</v>
      </c>
      <c r="D516" s="17">
        <f t="shared" si="35"/>
        <v>0</v>
      </c>
      <c r="E516" s="17">
        <f t="shared" si="36"/>
        <v>0</v>
      </c>
      <c r="F516" s="17">
        <f t="shared" si="37"/>
        <v>-9.9075297225891673E-3</v>
      </c>
      <c r="G516" s="17">
        <f t="shared" si="38"/>
        <v>0.67660969999999998</v>
      </c>
      <c r="H516" s="17">
        <f t="shared" si="39"/>
        <v>-1.9075297225891671E-3</v>
      </c>
    </row>
    <row r="517" spans="3:8" x14ac:dyDescent="0.2">
      <c r="C517" s="17">
        <v>42900</v>
      </c>
      <c r="D517" s="17">
        <f t="shared" si="35"/>
        <v>0</v>
      </c>
      <c r="E517" s="17">
        <f t="shared" si="36"/>
        <v>0</v>
      </c>
      <c r="F517" s="17">
        <f t="shared" si="37"/>
        <v>-9.9075297225891673E-3</v>
      </c>
      <c r="G517" s="17">
        <f t="shared" si="38"/>
        <v>0.67660969999999998</v>
      </c>
      <c r="H517" s="17">
        <f t="shared" si="39"/>
        <v>-1.9075297225891671E-3</v>
      </c>
    </row>
    <row r="518" spans="3:8" x14ac:dyDescent="0.2">
      <c r="C518" s="17">
        <v>42900</v>
      </c>
      <c r="D518" s="17">
        <f t="shared" si="35"/>
        <v>0</v>
      </c>
      <c r="E518" s="17">
        <f t="shared" si="36"/>
        <v>0</v>
      </c>
      <c r="F518" s="17">
        <f t="shared" si="37"/>
        <v>-9.9075297225891673E-3</v>
      </c>
      <c r="G518" s="17">
        <f t="shared" si="38"/>
        <v>0.67660969999999998</v>
      </c>
      <c r="H518" s="17">
        <f t="shared" si="39"/>
        <v>-1.9075297225891671E-3</v>
      </c>
    </row>
    <row r="519" spans="3:8" x14ac:dyDescent="0.2">
      <c r="C519" s="17">
        <v>42900</v>
      </c>
      <c r="D519" s="17">
        <f t="shared" si="35"/>
        <v>0</v>
      </c>
      <c r="E519" s="17">
        <f t="shared" si="36"/>
        <v>0</v>
      </c>
      <c r="F519" s="17">
        <f t="shared" si="37"/>
        <v>-9.9075297225891673E-3</v>
      </c>
      <c r="G519" s="17">
        <f t="shared" si="38"/>
        <v>0.67660969999999998</v>
      </c>
      <c r="H519" s="17">
        <f t="shared" si="39"/>
        <v>-1.9075297225891671E-3</v>
      </c>
    </row>
    <row r="520" spans="3:8" x14ac:dyDescent="0.2">
      <c r="C520" s="17">
        <v>42900</v>
      </c>
      <c r="D520" s="17">
        <f t="shared" si="35"/>
        <v>0</v>
      </c>
      <c r="E520" s="17">
        <f t="shared" si="36"/>
        <v>0</v>
      </c>
      <c r="F520" s="17">
        <f t="shared" si="37"/>
        <v>-9.9075297225891673E-3</v>
      </c>
      <c r="G520" s="17">
        <f t="shared" si="38"/>
        <v>0.67660969999999998</v>
      </c>
      <c r="H520" s="17">
        <f t="shared" si="39"/>
        <v>-1.9075297225891671E-3</v>
      </c>
    </row>
    <row r="521" spans="3:8" x14ac:dyDescent="0.2">
      <c r="C521" s="17">
        <v>42900</v>
      </c>
      <c r="D521" s="17">
        <f t="shared" si="35"/>
        <v>0</v>
      </c>
      <c r="E521" s="17">
        <f t="shared" si="36"/>
        <v>0</v>
      </c>
      <c r="F521" s="17">
        <f t="shared" si="37"/>
        <v>-9.9075297225891673E-3</v>
      </c>
      <c r="G521" s="17">
        <f t="shared" si="38"/>
        <v>0.67660969999999998</v>
      </c>
      <c r="H521" s="17">
        <f t="shared" si="39"/>
        <v>-1.9075297225891671E-3</v>
      </c>
    </row>
    <row r="522" spans="3:8" x14ac:dyDescent="0.2">
      <c r="C522" s="17">
        <v>42900</v>
      </c>
      <c r="D522" s="17">
        <f t="shared" ref="D522:D585" si="40">B522/C522</f>
        <v>0</v>
      </c>
      <c r="E522" s="17">
        <f t="shared" ref="E522:E585" si="41">D522/G522</f>
        <v>0</v>
      </c>
      <c r="F522" s="17">
        <f t="shared" ref="F522:F585" si="42">((A522-15)/(1+0.0162*(A522-15)))*(0.0005+(-0.0056)*E522^0.5+(-0.0066)*E522+(-0.0375)*E522^1.5+(0.0636)*E522^2+(-0.0144)*E522^2.5)</f>
        <v>-9.9075297225891673E-3</v>
      </c>
      <c r="G522" s="17">
        <f t="shared" ref="G522:G585" si="43">0.6766097+0.0200564*A522+0.0001104259*A522^2+(-6.9698*10^-7)*A522^3+(1.0031*10^-9)*A522^4</f>
        <v>0.67660969999999998</v>
      </c>
      <c r="H522" s="17">
        <f t="shared" ref="H522:H585" si="44">0.008+(-0.1692)*E522^0.5+25.3851*E522+14.0941*E522^1.5+(-7.0261)*E522^2+2.7081*E522^2.5+F522</f>
        <v>-1.9075297225891671E-3</v>
      </c>
    </row>
    <row r="523" spans="3:8" x14ac:dyDescent="0.2">
      <c r="C523" s="17">
        <v>42900</v>
      </c>
      <c r="D523" s="17">
        <f t="shared" si="40"/>
        <v>0</v>
      </c>
      <c r="E523" s="17">
        <f t="shared" si="41"/>
        <v>0</v>
      </c>
      <c r="F523" s="17">
        <f t="shared" si="42"/>
        <v>-9.9075297225891673E-3</v>
      </c>
      <c r="G523" s="17">
        <f t="shared" si="43"/>
        <v>0.67660969999999998</v>
      </c>
      <c r="H523" s="17">
        <f t="shared" si="44"/>
        <v>-1.9075297225891671E-3</v>
      </c>
    </row>
    <row r="524" spans="3:8" x14ac:dyDescent="0.2">
      <c r="C524" s="17">
        <v>42900</v>
      </c>
      <c r="D524" s="17">
        <f t="shared" si="40"/>
        <v>0</v>
      </c>
      <c r="E524" s="17">
        <f t="shared" si="41"/>
        <v>0</v>
      </c>
      <c r="F524" s="17">
        <f t="shared" si="42"/>
        <v>-9.9075297225891673E-3</v>
      </c>
      <c r="G524" s="17">
        <f t="shared" si="43"/>
        <v>0.67660969999999998</v>
      </c>
      <c r="H524" s="17">
        <f t="shared" si="44"/>
        <v>-1.9075297225891671E-3</v>
      </c>
    </row>
    <row r="525" spans="3:8" x14ac:dyDescent="0.2">
      <c r="C525" s="17">
        <v>42900</v>
      </c>
      <c r="D525" s="17">
        <f t="shared" si="40"/>
        <v>0</v>
      </c>
      <c r="E525" s="17">
        <f t="shared" si="41"/>
        <v>0</v>
      </c>
      <c r="F525" s="17">
        <f t="shared" si="42"/>
        <v>-9.9075297225891673E-3</v>
      </c>
      <c r="G525" s="17">
        <f t="shared" si="43"/>
        <v>0.67660969999999998</v>
      </c>
      <c r="H525" s="17">
        <f t="shared" si="44"/>
        <v>-1.9075297225891671E-3</v>
      </c>
    </row>
    <row r="526" spans="3:8" x14ac:dyDescent="0.2">
      <c r="C526" s="17">
        <v>42900</v>
      </c>
      <c r="D526" s="17">
        <f t="shared" si="40"/>
        <v>0</v>
      </c>
      <c r="E526" s="17">
        <f t="shared" si="41"/>
        <v>0</v>
      </c>
      <c r="F526" s="17">
        <f t="shared" si="42"/>
        <v>-9.9075297225891673E-3</v>
      </c>
      <c r="G526" s="17">
        <f t="shared" si="43"/>
        <v>0.67660969999999998</v>
      </c>
      <c r="H526" s="17">
        <f t="shared" si="44"/>
        <v>-1.9075297225891671E-3</v>
      </c>
    </row>
    <row r="527" spans="3:8" x14ac:dyDescent="0.2">
      <c r="C527" s="17">
        <v>42900</v>
      </c>
      <c r="D527" s="17">
        <f t="shared" si="40"/>
        <v>0</v>
      </c>
      <c r="E527" s="17">
        <f t="shared" si="41"/>
        <v>0</v>
      </c>
      <c r="F527" s="17">
        <f t="shared" si="42"/>
        <v>-9.9075297225891673E-3</v>
      </c>
      <c r="G527" s="17">
        <f t="shared" si="43"/>
        <v>0.67660969999999998</v>
      </c>
      <c r="H527" s="17">
        <f t="shared" si="44"/>
        <v>-1.9075297225891671E-3</v>
      </c>
    </row>
    <row r="528" spans="3:8" x14ac:dyDescent="0.2">
      <c r="C528" s="17">
        <v>42900</v>
      </c>
      <c r="D528" s="17">
        <f t="shared" si="40"/>
        <v>0</v>
      </c>
      <c r="E528" s="17">
        <f t="shared" si="41"/>
        <v>0</v>
      </c>
      <c r="F528" s="17">
        <f t="shared" si="42"/>
        <v>-9.9075297225891673E-3</v>
      </c>
      <c r="G528" s="17">
        <f t="shared" si="43"/>
        <v>0.67660969999999998</v>
      </c>
      <c r="H528" s="17">
        <f t="shared" si="44"/>
        <v>-1.9075297225891671E-3</v>
      </c>
    </row>
    <row r="529" spans="3:8" x14ac:dyDescent="0.2">
      <c r="C529" s="17">
        <v>42900</v>
      </c>
      <c r="D529" s="17">
        <f t="shared" si="40"/>
        <v>0</v>
      </c>
      <c r="E529" s="17">
        <f t="shared" si="41"/>
        <v>0</v>
      </c>
      <c r="F529" s="17">
        <f t="shared" si="42"/>
        <v>-9.9075297225891673E-3</v>
      </c>
      <c r="G529" s="17">
        <f t="shared" si="43"/>
        <v>0.67660969999999998</v>
      </c>
      <c r="H529" s="17">
        <f t="shared" si="44"/>
        <v>-1.9075297225891671E-3</v>
      </c>
    </row>
    <row r="530" spans="3:8" x14ac:dyDescent="0.2">
      <c r="C530" s="17">
        <v>42900</v>
      </c>
      <c r="D530" s="17">
        <f t="shared" si="40"/>
        <v>0</v>
      </c>
      <c r="E530" s="17">
        <f t="shared" si="41"/>
        <v>0</v>
      </c>
      <c r="F530" s="17">
        <f t="shared" si="42"/>
        <v>-9.9075297225891673E-3</v>
      </c>
      <c r="G530" s="17">
        <f t="shared" si="43"/>
        <v>0.67660969999999998</v>
      </c>
      <c r="H530" s="17">
        <f t="shared" si="44"/>
        <v>-1.9075297225891671E-3</v>
      </c>
    </row>
    <row r="531" spans="3:8" x14ac:dyDescent="0.2">
      <c r="C531" s="17">
        <v>42900</v>
      </c>
      <c r="D531" s="17">
        <f t="shared" si="40"/>
        <v>0</v>
      </c>
      <c r="E531" s="17">
        <f t="shared" si="41"/>
        <v>0</v>
      </c>
      <c r="F531" s="17">
        <f t="shared" si="42"/>
        <v>-9.9075297225891673E-3</v>
      </c>
      <c r="G531" s="17">
        <f t="shared" si="43"/>
        <v>0.67660969999999998</v>
      </c>
      <c r="H531" s="17">
        <f t="shared" si="44"/>
        <v>-1.9075297225891671E-3</v>
      </c>
    </row>
    <row r="532" spans="3:8" x14ac:dyDescent="0.2">
      <c r="C532" s="17">
        <v>42900</v>
      </c>
      <c r="D532" s="17">
        <f t="shared" si="40"/>
        <v>0</v>
      </c>
      <c r="E532" s="17">
        <f t="shared" si="41"/>
        <v>0</v>
      </c>
      <c r="F532" s="17">
        <f t="shared" si="42"/>
        <v>-9.9075297225891673E-3</v>
      </c>
      <c r="G532" s="17">
        <f t="shared" si="43"/>
        <v>0.67660969999999998</v>
      </c>
      <c r="H532" s="17">
        <f t="shared" si="44"/>
        <v>-1.9075297225891671E-3</v>
      </c>
    </row>
    <row r="533" spans="3:8" x14ac:dyDescent="0.2">
      <c r="C533" s="17">
        <v>42900</v>
      </c>
      <c r="D533" s="17">
        <f t="shared" si="40"/>
        <v>0</v>
      </c>
      <c r="E533" s="17">
        <f t="shared" si="41"/>
        <v>0</v>
      </c>
      <c r="F533" s="17">
        <f t="shared" si="42"/>
        <v>-9.9075297225891673E-3</v>
      </c>
      <c r="G533" s="17">
        <f t="shared" si="43"/>
        <v>0.67660969999999998</v>
      </c>
      <c r="H533" s="17">
        <f t="shared" si="44"/>
        <v>-1.9075297225891671E-3</v>
      </c>
    </row>
    <row r="534" spans="3:8" x14ac:dyDescent="0.2">
      <c r="C534" s="17">
        <v>42900</v>
      </c>
      <c r="D534" s="17">
        <f t="shared" si="40"/>
        <v>0</v>
      </c>
      <c r="E534" s="17">
        <f t="shared" si="41"/>
        <v>0</v>
      </c>
      <c r="F534" s="17">
        <f t="shared" si="42"/>
        <v>-9.9075297225891673E-3</v>
      </c>
      <c r="G534" s="17">
        <f t="shared" si="43"/>
        <v>0.67660969999999998</v>
      </c>
      <c r="H534" s="17">
        <f t="shared" si="44"/>
        <v>-1.9075297225891671E-3</v>
      </c>
    </row>
    <row r="535" spans="3:8" x14ac:dyDescent="0.2">
      <c r="C535" s="17">
        <v>42900</v>
      </c>
      <c r="D535" s="17">
        <f t="shared" si="40"/>
        <v>0</v>
      </c>
      <c r="E535" s="17">
        <f t="shared" si="41"/>
        <v>0</v>
      </c>
      <c r="F535" s="17">
        <f t="shared" si="42"/>
        <v>-9.9075297225891673E-3</v>
      </c>
      <c r="G535" s="17">
        <f t="shared" si="43"/>
        <v>0.67660969999999998</v>
      </c>
      <c r="H535" s="17">
        <f t="shared" si="44"/>
        <v>-1.9075297225891671E-3</v>
      </c>
    </row>
    <row r="536" spans="3:8" x14ac:dyDescent="0.2">
      <c r="C536" s="17">
        <v>42900</v>
      </c>
      <c r="D536" s="17">
        <f t="shared" si="40"/>
        <v>0</v>
      </c>
      <c r="E536" s="17">
        <f t="shared" si="41"/>
        <v>0</v>
      </c>
      <c r="F536" s="17">
        <f t="shared" si="42"/>
        <v>-9.9075297225891673E-3</v>
      </c>
      <c r="G536" s="17">
        <f t="shared" si="43"/>
        <v>0.67660969999999998</v>
      </c>
      <c r="H536" s="17">
        <f t="shared" si="44"/>
        <v>-1.9075297225891671E-3</v>
      </c>
    </row>
    <row r="537" spans="3:8" x14ac:dyDescent="0.2">
      <c r="C537" s="17">
        <v>42900</v>
      </c>
      <c r="D537" s="17">
        <f t="shared" si="40"/>
        <v>0</v>
      </c>
      <c r="E537" s="17">
        <f t="shared" si="41"/>
        <v>0</v>
      </c>
      <c r="F537" s="17">
        <f t="shared" si="42"/>
        <v>-9.9075297225891673E-3</v>
      </c>
      <c r="G537" s="17">
        <f t="shared" si="43"/>
        <v>0.67660969999999998</v>
      </c>
      <c r="H537" s="17">
        <f t="shared" si="44"/>
        <v>-1.9075297225891671E-3</v>
      </c>
    </row>
    <row r="538" spans="3:8" x14ac:dyDescent="0.2">
      <c r="C538" s="17">
        <v>42900</v>
      </c>
      <c r="D538" s="17">
        <f t="shared" si="40"/>
        <v>0</v>
      </c>
      <c r="E538" s="17">
        <f t="shared" si="41"/>
        <v>0</v>
      </c>
      <c r="F538" s="17">
        <f t="shared" si="42"/>
        <v>-9.9075297225891673E-3</v>
      </c>
      <c r="G538" s="17">
        <f t="shared" si="43"/>
        <v>0.67660969999999998</v>
      </c>
      <c r="H538" s="17">
        <f t="shared" si="44"/>
        <v>-1.9075297225891671E-3</v>
      </c>
    </row>
    <row r="539" spans="3:8" x14ac:dyDescent="0.2">
      <c r="C539" s="17">
        <v>42900</v>
      </c>
      <c r="D539" s="17">
        <f t="shared" si="40"/>
        <v>0</v>
      </c>
      <c r="E539" s="17">
        <f t="shared" si="41"/>
        <v>0</v>
      </c>
      <c r="F539" s="17">
        <f t="shared" si="42"/>
        <v>-9.9075297225891673E-3</v>
      </c>
      <c r="G539" s="17">
        <f t="shared" si="43"/>
        <v>0.67660969999999998</v>
      </c>
      <c r="H539" s="17">
        <f t="shared" si="44"/>
        <v>-1.9075297225891671E-3</v>
      </c>
    </row>
    <row r="540" spans="3:8" x14ac:dyDescent="0.2">
      <c r="C540" s="17">
        <v>42900</v>
      </c>
      <c r="D540" s="17">
        <f t="shared" si="40"/>
        <v>0</v>
      </c>
      <c r="E540" s="17">
        <f t="shared" si="41"/>
        <v>0</v>
      </c>
      <c r="F540" s="17">
        <f t="shared" si="42"/>
        <v>-9.9075297225891673E-3</v>
      </c>
      <c r="G540" s="17">
        <f t="shared" si="43"/>
        <v>0.67660969999999998</v>
      </c>
      <c r="H540" s="17">
        <f t="shared" si="44"/>
        <v>-1.9075297225891671E-3</v>
      </c>
    </row>
    <row r="541" spans="3:8" x14ac:dyDescent="0.2">
      <c r="C541" s="17">
        <v>42900</v>
      </c>
      <c r="D541" s="17">
        <f t="shared" si="40"/>
        <v>0</v>
      </c>
      <c r="E541" s="17">
        <f t="shared" si="41"/>
        <v>0</v>
      </c>
      <c r="F541" s="17">
        <f t="shared" si="42"/>
        <v>-9.9075297225891673E-3</v>
      </c>
      <c r="G541" s="17">
        <f t="shared" si="43"/>
        <v>0.67660969999999998</v>
      </c>
      <c r="H541" s="17">
        <f t="shared" si="44"/>
        <v>-1.9075297225891671E-3</v>
      </c>
    </row>
    <row r="542" spans="3:8" x14ac:dyDescent="0.2">
      <c r="C542" s="17">
        <v>42900</v>
      </c>
      <c r="D542" s="17">
        <f t="shared" si="40"/>
        <v>0</v>
      </c>
      <c r="E542" s="17">
        <f t="shared" si="41"/>
        <v>0</v>
      </c>
      <c r="F542" s="17">
        <f t="shared" si="42"/>
        <v>-9.9075297225891673E-3</v>
      </c>
      <c r="G542" s="17">
        <f t="shared" si="43"/>
        <v>0.67660969999999998</v>
      </c>
      <c r="H542" s="17">
        <f t="shared" si="44"/>
        <v>-1.9075297225891671E-3</v>
      </c>
    </row>
    <row r="543" spans="3:8" x14ac:dyDescent="0.2">
      <c r="C543" s="17">
        <v>42900</v>
      </c>
      <c r="D543" s="17">
        <f t="shared" si="40"/>
        <v>0</v>
      </c>
      <c r="E543" s="17">
        <f t="shared" si="41"/>
        <v>0</v>
      </c>
      <c r="F543" s="17">
        <f t="shared" si="42"/>
        <v>-9.9075297225891673E-3</v>
      </c>
      <c r="G543" s="17">
        <f t="shared" si="43"/>
        <v>0.67660969999999998</v>
      </c>
      <c r="H543" s="17">
        <f t="shared" si="44"/>
        <v>-1.9075297225891671E-3</v>
      </c>
    </row>
    <row r="544" spans="3:8" x14ac:dyDescent="0.2">
      <c r="C544" s="17">
        <v>42900</v>
      </c>
      <c r="D544" s="17">
        <f t="shared" si="40"/>
        <v>0</v>
      </c>
      <c r="E544" s="17">
        <f t="shared" si="41"/>
        <v>0</v>
      </c>
      <c r="F544" s="17">
        <f t="shared" si="42"/>
        <v>-9.9075297225891673E-3</v>
      </c>
      <c r="G544" s="17">
        <f t="shared" si="43"/>
        <v>0.67660969999999998</v>
      </c>
      <c r="H544" s="17">
        <f t="shared" si="44"/>
        <v>-1.9075297225891671E-3</v>
      </c>
    </row>
    <row r="545" spans="3:8" x14ac:dyDescent="0.2">
      <c r="C545" s="17">
        <v>42900</v>
      </c>
      <c r="D545" s="17">
        <f t="shared" si="40"/>
        <v>0</v>
      </c>
      <c r="E545" s="17">
        <f t="shared" si="41"/>
        <v>0</v>
      </c>
      <c r="F545" s="17">
        <f t="shared" si="42"/>
        <v>-9.9075297225891673E-3</v>
      </c>
      <c r="G545" s="17">
        <f t="shared" si="43"/>
        <v>0.67660969999999998</v>
      </c>
      <c r="H545" s="17">
        <f t="shared" si="44"/>
        <v>-1.9075297225891671E-3</v>
      </c>
    </row>
    <row r="546" spans="3:8" x14ac:dyDescent="0.2">
      <c r="C546" s="17">
        <v>42900</v>
      </c>
      <c r="D546" s="17">
        <f t="shared" si="40"/>
        <v>0</v>
      </c>
      <c r="E546" s="17">
        <f t="shared" si="41"/>
        <v>0</v>
      </c>
      <c r="F546" s="17">
        <f t="shared" si="42"/>
        <v>-9.9075297225891673E-3</v>
      </c>
      <c r="G546" s="17">
        <f t="shared" si="43"/>
        <v>0.67660969999999998</v>
      </c>
      <c r="H546" s="17">
        <f t="shared" si="44"/>
        <v>-1.9075297225891671E-3</v>
      </c>
    </row>
    <row r="547" spans="3:8" x14ac:dyDescent="0.2">
      <c r="C547" s="17">
        <v>42900</v>
      </c>
      <c r="D547" s="17">
        <f t="shared" si="40"/>
        <v>0</v>
      </c>
      <c r="E547" s="17">
        <f t="shared" si="41"/>
        <v>0</v>
      </c>
      <c r="F547" s="17">
        <f t="shared" si="42"/>
        <v>-9.9075297225891673E-3</v>
      </c>
      <c r="G547" s="17">
        <f t="shared" si="43"/>
        <v>0.67660969999999998</v>
      </c>
      <c r="H547" s="17">
        <f t="shared" si="44"/>
        <v>-1.9075297225891671E-3</v>
      </c>
    </row>
    <row r="548" spans="3:8" x14ac:dyDescent="0.2">
      <c r="C548" s="17">
        <v>42900</v>
      </c>
      <c r="D548" s="17">
        <f t="shared" si="40"/>
        <v>0</v>
      </c>
      <c r="E548" s="17">
        <f t="shared" si="41"/>
        <v>0</v>
      </c>
      <c r="F548" s="17">
        <f t="shared" si="42"/>
        <v>-9.9075297225891673E-3</v>
      </c>
      <c r="G548" s="17">
        <f t="shared" si="43"/>
        <v>0.67660969999999998</v>
      </c>
      <c r="H548" s="17">
        <f t="shared" si="44"/>
        <v>-1.9075297225891671E-3</v>
      </c>
    </row>
    <row r="549" spans="3:8" x14ac:dyDescent="0.2">
      <c r="C549" s="17">
        <v>42900</v>
      </c>
      <c r="D549" s="17">
        <f t="shared" si="40"/>
        <v>0</v>
      </c>
      <c r="E549" s="17">
        <f t="shared" si="41"/>
        <v>0</v>
      </c>
      <c r="F549" s="17">
        <f t="shared" si="42"/>
        <v>-9.9075297225891673E-3</v>
      </c>
      <c r="G549" s="17">
        <f t="shared" si="43"/>
        <v>0.67660969999999998</v>
      </c>
      <c r="H549" s="17">
        <f t="shared" si="44"/>
        <v>-1.9075297225891671E-3</v>
      </c>
    </row>
    <row r="550" spans="3:8" x14ac:dyDescent="0.2">
      <c r="C550" s="17">
        <v>42900</v>
      </c>
      <c r="D550" s="17">
        <f t="shared" si="40"/>
        <v>0</v>
      </c>
      <c r="E550" s="17">
        <f t="shared" si="41"/>
        <v>0</v>
      </c>
      <c r="F550" s="17">
        <f t="shared" si="42"/>
        <v>-9.9075297225891673E-3</v>
      </c>
      <c r="G550" s="17">
        <f t="shared" si="43"/>
        <v>0.67660969999999998</v>
      </c>
      <c r="H550" s="17">
        <f t="shared" si="44"/>
        <v>-1.9075297225891671E-3</v>
      </c>
    </row>
    <row r="551" spans="3:8" x14ac:dyDescent="0.2">
      <c r="C551" s="17">
        <v>42900</v>
      </c>
      <c r="D551" s="17">
        <f t="shared" si="40"/>
        <v>0</v>
      </c>
      <c r="E551" s="17">
        <f t="shared" si="41"/>
        <v>0</v>
      </c>
      <c r="F551" s="17">
        <f t="shared" si="42"/>
        <v>-9.9075297225891673E-3</v>
      </c>
      <c r="G551" s="17">
        <f t="shared" si="43"/>
        <v>0.67660969999999998</v>
      </c>
      <c r="H551" s="17">
        <f t="shared" si="44"/>
        <v>-1.9075297225891671E-3</v>
      </c>
    </row>
    <row r="552" spans="3:8" x14ac:dyDescent="0.2">
      <c r="C552" s="17">
        <v>42900</v>
      </c>
      <c r="D552" s="17">
        <f t="shared" si="40"/>
        <v>0</v>
      </c>
      <c r="E552" s="17">
        <f t="shared" si="41"/>
        <v>0</v>
      </c>
      <c r="F552" s="17">
        <f t="shared" si="42"/>
        <v>-9.9075297225891673E-3</v>
      </c>
      <c r="G552" s="17">
        <f t="shared" si="43"/>
        <v>0.67660969999999998</v>
      </c>
      <c r="H552" s="17">
        <f t="shared" si="44"/>
        <v>-1.9075297225891671E-3</v>
      </c>
    </row>
    <row r="553" spans="3:8" x14ac:dyDescent="0.2">
      <c r="C553" s="17">
        <v>42900</v>
      </c>
      <c r="D553" s="17">
        <f t="shared" si="40"/>
        <v>0</v>
      </c>
      <c r="E553" s="17">
        <f t="shared" si="41"/>
        <v>0</v>
      </c>
      <c r="F553" s="17">
        <f t="shared" si="42"/>
        <v>-9.9075297225891673E-3</v>
      </c>
      <c r="G553" s="17">
        <f t="shared" si="43"/>
        <v>0.67660969999999998</v>
      </c>
      <c r="H553" s="17">
        <f t="shared" si="44"/>
        <v>-1.9075297225891671E-3</v>
      </c>
    </row>
    <row r="554" spans="3:8" x14ac:dyDescent="0.2">
      <c r="C554" s="17">
        <v>42900</v>
      </c>
      <c r="D554" s="17">
        <f t="shared" si="40"/>
        <v>0</v>
      </c>
      <c r="E554" s="17">
        <f t="shared" si="41"/>
        <v>0</v>
      </c>
      <c r="F554" s="17">
        <f t="shared" si="42"/>
        <v>-9.9075297225891673E-3</v>
      </c>
      <c r="G554" s="17">
        <f t="shared" si="43"/>
        <v>0.67660969999999998</v>
      </c>
      <c r="H554" s="17">
        <f t="shared" si="44"/>
        <v>-1.9075297225891671E-3</v>
      </c>
    </row>
    <row r="555" spans="3:8" x14ac:dyDescent="0.2">
      <c r="C555" s="17">
        <v>42900</v>
      </c>
      <c r="D555" s="17">
        <f t="shared" si="40"/>
        <v>0</v>
      </c>
      <c r="E555" s="17">
        <f t="shared" si="41"/>
        <v>0</v>
      </c>
      <c r="F555" s="17">
        <f t="shared" si="42"/>
        <v>-9.9075297225891673E-3</v>
      </c>
      <c r="G555" s="17">
        <f t="shared" si="43"/>
        <v>0.67660969999999998</v>
      </c>
      <c r="H555" s="17">
        <f t="shared" si="44"/>
        <v>-1.9075297225891671E-3</v>
      </c>
    </row>
    <row r="556" spans="3:8" x14ac:dyDescent="0.2">
      <c r="C556" s="17">
        <v>42900</v>
      </c>
      <c r="D556" s="17">
        <f t="shared" si="40"/>
        <v>0</v>
      </c>
      <c r="E556" s="17">
        <f t="shared" si="41"/>
        <v>0</v>
      </c>
      <c r="F556" s="17">
        <f t="shared" si="42"/>
        <v>-9.9075297225891673E-3</v>
      </c>
      <c r="G556" s="17">
        <f t="shared" si="43"/>
        <v>0.67660969999999998</v>
      </c>
      <c r="H556" s="17">
        <f t="shared" si="44"/>
        <v>-1.9075297225891671E-3</v>
      </c>
    </row>
    <row r="557" spans="3:8" x14ac:dyDescent="0.2">
      <c r="C557" s="17">
        <v>42900</v>
      </c>
      <c r="D557" s="17">
        <f t="shared" si="40"/>
        <v>0</v>
      </c>
      <c r="E557" s="17">
        <f t="shared" si="41"/>
        <v>0</v>
      </c>
      <c r="F557" s="17">
        <f t="shared" si="42"/>
        <v>-9.9075297225891673E-3</v>
      </c>
      <c r="G557" s="17">
        <f t="shared" si="43"/>
        <v>0.67660969999999998</v>
      </c>
      <c r="H557" s="17">
        <f t="shared" si="44"/>
        <v>-1.9075297225891671E-3</v>
      </c>
    </row>
    <row r="558" spans="3:8" x14ac:dyDescent="0.2">
      <c r="C558" s="17">
        <v>42900</v>
      </c>
      <c r="D558" s="17">
        <f t="shared" si="40"/>
        <v>0</v>
      </c>
      <c r="E558" s="17">
        <f t="shared" si="41"/>
        <v>0</v>
      </c>
      <c r="F558" s="17">
        <f t="shared" si="42"/>
        <v>-9.9075297225891673E-3</v>
      </c>
      <c r="G558" s="17">
        <f t="shared" si="43"/>
        <v>0.67660969999999998</v>
      </c>
      <c r="H558" s="17">
        <f t="shared" si="44"/>
        <v>-1.9075297225891671E-3</v>
      </c>
    </row>
    <row r="559" spans="3:8" x14ac:dyDescent="0.2">
      <c r="C559" s="17">
        <v>42900</v>
      </c>
      <c r="D559" s="17">
        <f t="shared" si="40"/>
        <v>0</v>
      </c>
      <c r="E559" s="17">
        <f t="shared" si="41"/>
        <v>0</v>
      </c>
      <c r="F559" s="17">
        <f t="shared" si="42"/>
        <v>-9.9075297225891673E-3</v>
      </c>
      <c r="G559" s="17">
        <f t="shared" si="43"/>
        <v>0.67660969999999998</v>
      </c>
      <c r="H559" s="17">
        <f t="shared" si="44"/>
        <v>-1.9075297225891671E-3</v>
      </c>
    </row>
    <row r="560" spans="3:8" x14ac:dyDescent="0.2">
      <c r="C560" s="17">
        <v>42900</v>
      </c>
      <c r="D560" s="17">
        <f t="shared" si="40"/>
        <v>0</v>
      </c>
      <c r="E560" s="17">
        <f t="shared" si="41"/>
        <v>0</v>
      </c>
      <c r="F560" s="17">
        <f t="shared" si="42"/>
        <v>-9.9075297225891673E-3</v>
      </c>
      <c r="G560" s="17">
        <f t="shared" si="43"/>
        <v>0.67660969999999998</v>
      </c>
      <c r="H560" s="17">
        <f t="shared" si="44"/>
        <v>-1.9075297225891671E-3</v>
      </c>
    </row>
    <row r="561" spans="3:8" x14ac:dyDescent="0.2">
      <c r="C561" s="17">
        <v>42900</v>
      </c>
      <c r="D561" s="17">
        <f t="shared" si="40"/>
        <v>0</v>
      </c>
      <c r="E561" s="17">
        <f t="shared" si="41"/>
        <v>0</v>
      </c>
      <c r="F561" s="17">
        <f t="shared" si="42"/>
        <v>-9.9075297225891673E-3</v>
      </c>
      <c r="G561" s="17">
        <f t="shared" si="43"/>
        <v>0.67660969999999998</v>
      </c>
      <c r="H561" s="17">
        <f t="shared" si="44"/>
        <v>-1.9075297225891671E-3</v>
      </c>
    </row>
    <row r="562" spans="3:8" x14ac:dyDescent="0.2">
      <c r="C562" s="17">
        <v>42900</v>
      </c>
      <c r="D562" s="17">
        <f t="shared" si="40"/>
        <v>0</v>
      </c>
      <c r="E562" s="17">
        <f t="shared" si="41"/>
        <v>0</v>
      </c>
      <c r="F562" s="17">
        <f t="shared" si="42"/>
        <v>-9.9075297225891673E-3</v>
      </c>
      <c r="G562" s="17">
        <f t="shared" si="43"/>
        <v>0.67660969999999998</v>
      </c>
      <c r="H562" s="17">
        <f t="shared" si="44"/>
        <v>-1.9075297225891671E-3</v>
      </c>
    </row>
    <row r="563" spans="3:8" x14ac:dyDescent="0.2">
      <c r="C563" s="17">
        <v>42900</v>
      </c>
      <c r="D563" s="17">
        <f t="shared" si="40"/>
        <v>0</v>
      </c>
      <c r="E563" s="17">
        <f t="shared" si="41"/>
        <v>0</v>
      </c>
      <c r="F563" s="17">
        <f t="shared" si="42"/>
        <v>-9.9075297225891673E-3</v>
      </c>
      <c r="G563" s="17">
        <f t="shared" si="43"/>
        <v>0.67660969999999998</v>
      </c>
      <c r="H563" s="17">
        <f t="shared" si="44"/>
        <v>-1.9075297225891671E-3</v>
      </c>
    </row>
    <row r="564" spans="3:8" x14ac:dyDescent="0.2">
      <c r="C564" s="17">
        <v>42900</v>
      </c>
      <c r="D564" s="17">
        <f t="shared" si="40"/>
        <v>0</v>
      </c>
      <c r="E564" s="17">
        <f t="shared" si="41"/>
        <v>0</v>
      </c>
      <c r="F564" s="17">
        <f t="shared" si="42"/>
        <v>-9.9075297225891673E-3</v>
      </c>
      <c r="G564" s="17">
        <f t="shared" si="43"/>
        <v>0.67660969999999998</v>
      </c>
      <c r="H564" s="17">
        <f t="shared" si="44"/>
        <v>-1.9075297225891671E-3</v>
      </c>
    </row>
    <row r="565" spans="3:8" x14ac:dyDescent="0.2">
      <c r="C565" s="17">
        <v>42900</v>
      </c>
      <c r="D565" s="17">
        <f t="shared" si="40"/>
        <v>0</v>
      </c>
      <c r="E565" s="17">
        <f t="shared" si="41"/>
        <v>0</v>
      </c>
      <c r="F565" s="17">
        <f t="shared" si="42"/>
        <v>-9.9075297225891673E-3</v>
      </c>
      <c r="G565" s="17">
        <f t="shared" si="43"/>
        <v>0.67660969999999998</v>
      </c>
      <c r="H565" s="17">
        <f t="shared" si="44"/>
        <v>-1.9075297225891671E-3</v>
      </c>
    </row>
    <row r="566" spans="3:8" x14ac:dyDescent="0.2">
      <c r="C566" s="17">
        <v>42900</v>
      </c>
      <c r="D566" s="17">
        <f t="shared" si="40"/>
        <v>0</v>
      </c>
      <c r="E566" s="17">
        <f t="shared" si="41"/>
        <v>0</v>
      </c>
      <c r="F566" s="17">
        <f t="shared" si="42"/>
        <v>-9.9075297225891673E-3</v>
      </c>
      <c r="G566" s="17">
        <f t="shared" si="43"/>
        <v>0.67660969999999998</v>
      </c>
      <c r="H566" s="17">
        <f t="shared" si="44"/>
        <v>-1.9075297225891671E-3</v>
      </c>
    </row>
    <row r="567" spans="3:8" x14ac:dyDescent="0.2">
      <c r="C567" s="17">
        <v>42900</v>
      </c>
      <c r="D567" s="17">
        <f t="shared" si="40"/>
        <v>0</v>
      </c>
      <c r="E567" s="17">
        <f t="shared" si="41"/>
        <v>0</v>
      </c>
      <c r="F567" s="17">
        <f t="shared" si="42"/>
        <v>-9.9075297225891673E-3</v>
      </c>
      <c r="G567" s="17">
        <f t="shared" si="43"/>
        <v>0.67660969999999998</v>
      </c>
      <c r="H567" s="17">
        <f t="shared" si="44"/>
        <v>-1.9075297225891671E-3</v>
      </c>
    </row>
    <row r="568" spans="3:8" x14ac:dyDescent="0.2">
      <c r="C568" s="17">
        <v>42900</v>
      </c>
      <c r="D568" s="17">
        <f t="shared" si="40"/>
        <v>0</v>
      </c>
      <c r="E568" s="17">
        <f t="shared" si="41"/>
        <v>0</v>
      </c>
      <c r="F568" s="17">
        <f t="shared" si="42"/>
        <v>-9.9075297225891673E-3</v>
      </c>
      <c r="G568" s="17">
        <f t="shared" si="43"/>
        <v>0.67660969999999998</v>
      </c>
      <c r="H568" s="17">
        <f t="shared" si="44"/>
        <v>-1.9075297225891671E-3</v>
      </c>
    </row>
    <row r="569" spans="3:8" x14ac:dyDescent="0.2">
      <c r="C569" s="17">
        <v>42900</v>
      </c>
      <c r="D569" s="17">
        <f t="shared" si="40"/>
        <v>0</v>
      </c>
      <c r="E569" s="17">
        <f t="shared" si="41"/>
        <v>0</v>
      </c>
      <c r="F569" s="17">
        <f t="shared" si="42"/>
        <v>-9.9075297225891673E-3</v>
      </c>
      <c r="G569" s="17">
        <f t="shared" si="43"/>
        <v>0.67660969999999998</v>
      </c>
      <c r="H569" s="17">
        <f t="shared" si="44"/>
        <v>-1.9075297225891671E-3</v>
      </c>
    </row>
    <row r="570" spans="3:8" x14ac:dyDescent="0.2">
      <c r="C570" s="17">
        <v>42900</v>
      </c>
      <c r="D570" s="17">
        <f t="shared" si="40"/>
        <v>0</v>
      </c>
      <c r="E570" s="17">
        <f t="shared" si="41"/>
        <v>0</v>
      </c>
      <c r="F570" s="17">
        <f t="shared" si="42"/>
        <v>-9.9075297225891673E-3</v>
      </c>
      <c r="G570" s="17">
        <f t="shared" si="43"/>
        <v>0.67660969999999998</v>
      </c>
      <c r="H570" s="17">
        <f t="shared" si="44"/>
        <v>-1.9075297225891671E-3</v>
      </c>
    </row>
    <row r="571" spans="3:8" x14ac:dyDescent="0.2">
      <c r="C571" s="17">
        <v>42900</v>
      </c>
      <c r="D571" s="17">
        <f t="shared" si="40"/>
        <v>0</v>
      </c>
      <c r="E571" s="17">
        <f t="shared" si="41"/>
        <v>0</v>
      </c>
      <c r="F571" s="17">
        <f t="shared" si="42"/>
        <v>-9.9075297225891673E-3</v>
      </c>
      <c r="G571" s="17">
        <f t="shared" si="43"/>
        <v>0.67660969999999998</v>
      </c>
      <c r="H571" s="17">
        <f t="shared" si="44"/>
        <v>-1.9075297225891671E-3</v>
      </c>
    </row>
    <row r="572" spans="3:8" x14ac:dyDescent="0.2">
      <c r="C572" s="17">
        <v>42900</v>
      </c>
      <c r="D572" s="17">
        <f t="shared" si="40"/>
        <v>0</v>
      </c>
      <c r="E572" s="17">
        <f t="shared" si="41"/>
        <v>0</v>
      </c>
      <c r="F572" s="17">
        <f t="shared" si="42"/>
        <v>-9.9075297225891673E-3</v>
      </c>
      <c r="G572" s="17">
        <f t="shared" si="43"/>
        <v>0.67660969999999998</v>
      </c>
      <c r="H572" s="17">
        <f t="shared" si="44"/>
        <v>-1.9075297225891671E-3</v>
      </c>
    </row>
    <row r="573" spans="3:8" x14ac:dyDescent="0.2">
      <c r="C573" s="17">
        <v>42900</v>
      </c>
      <c r="D573" s="17">
        <f t="shared" si="40"/>
        <v>0</v>
      </c>
      <c r="E573" s="17">
        <f t="shared" si="41"/>
        <v>0</v>
      </c>
      <c r="F573" s="17">
        <f t="shared" si="42"/>
        <v>-9.9075297225891673E-3</v>
      </c>
      <c r="G573" s="17">
        <f t="shared" si="43"/>
        <v>0.67660969999999998</v>
      </c>
      <c r="H573" s="17">
        <f t="shared" si="44"/>
        <v>-1.9075297225891671E-3</v>
      </c>
    </row>
    <row r="574" spans="3:8" x14ac:dyDescent="0.2">
      <c r="C574" s="17">
        <v>42900</v>
      </c>
      <c r="D574" s="17">
        <f t="shared" si="40"/>
        <v>0</v>
      </c>
      <c r="E574" s="17">
        <f t="shared" si="41"/>
        <v>0</v>
      </c>
      <c r="F574" s="17">
        <f t="shared" si="42"/>
        <v>-9.9075297225891673E-3</v>
      </c>
      <c r="G574" s="17">
        <f t="shared" si="43"/>
        <v>0.67660969999999998</v>
      </c>
      <c r="H574" s="17">
        <f t="shared" si="44"/>
        <v>-1.9075297225891671E-3</v>
      </c>
    </row>
    <row r="575" spans="3:8" x14ac:dyDescent="0.2">
      <c r="C575" s="17">
        <v>42900</v>
      </c>
      <c r="D575" s="17">
        <f t="shared" si="40"/>
        <v>0</v>
      </c>
      <c r="E575" s="17">
        <f t="shared" si="41"/>
        <v>0</v>
      </c>
      <c r="F575" s="17">
        <f t="shared" si="42"/>
        <v>-9.9075297225891673E-3</v>
      </c>
      <c r="G575" s="17">
        <f t="shared" si="43"/>
        <v>0.67660969999999998</v>
      </c>
      <c r="H575" s="17">
        <f t="shared" si="44"/>
        <v>-1.9075297225891671E-3</v>
      </c>
    </row>
    <row r="576" spans="3:8" x14ac:dyDescent="0.2">
      <c r="C576" s="17">
        <v>42900</v>
      </c>
      <c r="D576" s="17">
        <f t="shared" si="40"/>
        <v>0</v>
      </c>
      <c r="E576" s="17">
        <f t="shared" si="41"/>
        <v>0</v>
      </c>
      <c r="F576" s="17">
        <f t="shared" si="42"/>
        <v>-9.9075297225891673E-3</v>
      </c>
      <c r="G576" s="17">
        <f t="shared" si="43"/>
        <v>0.67660969999999998</v>
      </c>
      <c r="H576" s="17">
        <f t="shared" si="44"/>
        <v>-1.9075297225891671E-3</v>
      </c>
    </row>
    <row r="577" spans="3:8" x14ac:dyDescent="0.2">
      <c r="C577" s="17">
        <v>42900</v>
      </c>
      <c r="D577" s="17">
        <f t="shared" si="40"/>
        <v>0</v>
      </c>
      <c r="E577" s="17">
        <f t="shared" si="41"/>
        <v>0</v>
      </c>
      <c r="F577" s="17">
        <f t="shared" si="42"/>
        <v>-9.9075297225891673E-3</v>
      </c>
      <c r="G577" s="17">
        <f t="shared" si="43"/>
        <v>0.67660969999999998</v>
      </c>
      <c r="H577" s="17">
        <f t="shared" si="44"/>
        <v>-1.9075297225891671E-3</v>
      </c>
    </row>
    <row r="578" spans="3:8" x14ac:dyDescent="0.2">
      <c r="C578" s="17">
        <v>42900</v>
      </c>
      <c r="D578" s="17">
        <f t="shared" si="40"/>
        <v>0</v>
      </c>
      <c r="E578" s="17">
        <f t="shared" si="41"/>
        <v>0</v>
      </c>
      <c r="F578" s="17">
        <f t="shared" si="42"/>
        <v>-9.9075297225891673E-3</v>
      </c>
      <c r="G578" s="17">
        <f t="shared" si="43"/>
        <v>0.67660969999999998</v>
      </c>
      <c r="H578" s="17">
        <f t="shared" si="44"/>
        <v>-1.9075297225891671E-3</v>
      </c>
    </row>
    <row r="579" spans="3:8" x14ac:dyDescent="0.2">
      <c r="C579" s="17">
        <v>42900</v>
      </c>
      <c r="D579" s="17">
        <f t="shared" si="40"/>
        <v>0</v>
      </c>
      <c r="E579" s="17">
        <f t="shared" si="41"/>
        <v>0</v>
      </c>
      <c r="F579" s="17">
        <f t="shared" si="42"/>
        <v>-9.9075297225891673E-3</v>
      </c>
      <c r="G579" s="17">
        <f t="shared" si="43"/>
        <v>0.67660969999999998</v>
      </c>
      <c r="H579" s="17">
        <f t="shared" si="44"/>
        <v>-1.9075297225891671E-3</v>
      </c>
    </row>
    <row r="580" spans="3:8" x14ac:dyDescent="0.2">
      <c r="C580" s="17">
        <v>42900</v>
      </c>
      <c r="D580" s="17">
        <f t="shared" si="40"/>
        <v>0</v>
      </c>
      <c r="E580" s="17">
        <f t="shared" si="41"/>
        <v>0</v>
      </c>
      <c r="F580" s="17">
        <f t="shared" si="42"/>
        <v>-9.9075297225891673E-3</v>
      </c>
      <c r="G580" s="17">
        <f t="shared" si="43"/>
        <v>0.67660969999999998</v>
      </c>
      <c r="H580" s="17">
        <f t="shared" si="44"/>
        <v>-1.9075297225891671E-3</v>
      </c>
    </row>
    <row r="581" spans="3:8" x14ac:dyDescent="0.2">
      <c r="C581" s="17">
        <v>42900</v>
      </c>
      <c r="D581" s="17">
        <f t="shared" si="40"/>
        <v>0</v>
      </c>
      <c r="E581" s="17">
        <f t="shared" si="41"/>
        <v>0</v>
      </c>
      <c r="F581" s="17">
        <f t="shared" si="42"/>
        <v>-9.9075297225891673E-3</v>
      </c>
      <c r="G581" s="17">
        <f t="shared" si="43"/>
        <v>0.67660969999999998</v>
      </c>
      <c r="H581" s="17">
        <f t="shared" si="44"/>
        <v>-1.9075297225891671E-3</v>
      </c>
    </row>
    <row r="582" spans="3:8" x14ac:dyDescent="0.2">
      <c r="C582" s="17">
        <v>42900</v>
      </c>
      <c r="D582" s="17">
        <f t="shared" si="40"/>
        <v>0</v>
      </c>
      <c r="E582" s="17">
        <f t="shared" si="41"/>
        <v>0</v>
      </c>
      <c r="F582" s="17">
        <f t="shared" si="42"/>
        <v>-9.9075297225891673E-3</v>
      </c>
      <c r="G582" s="17">
        <f t="shared" si="43"/>
        <v>0.67660969999999998</v>
      </c>
      <c r="H582" s="17">
        <f t="shared" si="44"/>
        <v>-1.9075297225891671E-3</v>
      </c>
    </row>
    <row r="583" spans="3:8" x14ac:dyDescent="0.2">
      <c r="C583" s="17">
        <v>42900</v>
      </c>
      <c r="D583" s="17">
        <f t="shared" si="40"/>
        <v>0</v>
      </c>
      <c r="E583" s="17">
        <f t="shared" si="41"/>
        <v>0</v>
      </c>
      <c r="F583" s="17">
        <f t="shared" si="42"/>
        <v>-9.9075297225891673E-3</v>
      </c>
      <c r="G583" s="17">
        <f t="shared" si="43"/>
        <v>0.67660969999999998</v>
      </c>
      <c r="H583" s="17">
        <f t="shared" si="44"/>
        <v>-1.9075297225891671E-3</v>
      </c>
    </row>
    <row r="584" spans="3:8" x14ac:dyDescent="0.2">
      <c r="C584" s="17">
        <v>42900</v>
      </c>
      <c r="D584" s="17">
        <f t="shared" si="40"/>
        <v>0</v>
      </c>
      <c r="E584" s="17">
        <f t="shared" si="41"/>
        <v>0</v>
      </c>
      <c r="F584" s="17">
        <f t="shared" si="42"/>
        <v>-9.9075297225891673E-3</v>
      </c>
      <c r="G584" s="17">
        <f t="shared" si="43"/>
        <v>0.67660969999999998</v>
      </c>
      <c r="H584" s="17">
        <f t="shared" si="44"/>
        <v>-1.9075297225891671E-3</v>
      </c>
    </row>
    <row r="585" spans="3:8" x14ac:dyDescent="0.2">
      <c r="C585" s="17">
        <v>42900</v>
      </c>
      <c r="D585" s="17">
        <f t="shared" si="40"/>
        <v>0</v>
      </c>
      <c r="E585" s="17">
        <f t="shared" si="41"/>
        <v>0</v>
      </c>
      <c r="F585" s="17">
        <f t="shared" si="42"/>
        <v>-9.9075297225891673E-3</v>
      </c>
      <c r="G585" s="17">
        <f t="shared" si="43"/>
        <v>0.67660969999999998</v>
      </c>
      <c r="H585" s="17">
        <f t="shared" si="44"/>
        <v>-1.9075297225891671E-3</v>
      </c>
    </row>
    <row r="586" spans="3:8" x14ac:dyDescent="0.2">
      <c r="C586" s="17">
        <v>42900</v>
      </c>
      <c r="D586" s="17">
        <f t="shared" ref="D586:D649" si="45">B586/C586</f>
        <v>0</v>
      </c>
      <c r="E586" s="17">
        <f t="shared" ref="E586:E649" si="46">D586/G586</f>
        <v>0</v>
      </c>
      <c r="F586" s="17">
        <f t="shared" ref="F586:F649" si="47">((A586-15)/(1+0.0162*(A586-15)))*(0.0005+(-0.0056)*E586^0.5+(-0.0066)*E586+(-0.0375)*E586^1.5+(0.0636)*E586^2+(-0.0144)*E586^2.5)</f>
        <v>-9.9075297225891673E-3</v>
      </c>
      <c r="G586" s="17">
        <f t="shared" ref="G586:G650" si="48">0.6766097+0.0200564*A586+0.0001104259*A586^2+(-6.9698*10^-7)*A586^3+(1.0031*10^-9)*A586^4</f>
        <v>0.67660969999999998</v>
      </c>
      <c r="H586" s="17">
        <f t="shared" ref="H586:H650" si="49">0.008+(-0.1692)*E586^0.5+25.3851*E586+14.0941*E586^1.5+(-7.0261)*E586^2+2.7081*E586^2.5+F586</f>
        <v>-1.9075297225891671E-3</v>
      </c>
    </row>
    <row r="587" spans="3:8" x14ac:dyDescent="0.2">
      <c r="C587" s="17">
        <v>42900</v>
      </c>
      <c r="D587" s="17">
        <f t="shared" si="45"/>
        <v>0</v>
      </c>
      <c r="E587" s="17">
        <f t="shared" si="46"/>
        <v>0</v>
      </c>
      <c r="F587" s="17">
        <f t="shared" si="47"/>
        <v>-9.9075297225891673E-3</v>
      </c>
      <c r="G587" s="17">
        <f t="shared" si="48"/>
        <v>0.67660969999999998</v>
      </c>
      <c r="H587" s="17">
        <f t="shared" si="49"/>
        <v>-1.9075297225891671E-3</v>
      </c>
    </row>
    <row r="588" spans="3:8" x14ac:dyDescent="0.2">
      <c r="C588" s="17">
        <v>42900</v>
      </c>
      <c r="D588" s="17">
        <f t="shared" si="45"/>
        <v>0</v>
      </c>
      <c r="E588" s="17">
        <f t="shared" si="46"/>
        <v>0</v>
      </c>
      <c r="F588" s="17">
        <f t="shared" si="47"/>
        <v>-9.9075297225891673E-3</v>
      </c>
      <c r="G588" s="17">
        <f t="shared" si="48"/>
        <v>0.67660969999999998</v>
      </c>
      <c r="H588" s="17">
        <f t="shared" si="49"/>
        <v>-1.9075297225891671E-3</v>
      </c>
    </row>
    <row r="589" spans="3:8" x14ac:dyDescent="0.2">
      <c r="C589" s="17">
        <v>42900</v>
      </c>
      <c r="D589" s="17">
        <f t="shared" si="45"/>
        <v>0</v>
      </c>
      <c r="E589" s="17">
        <f t="shared" si="46"/>
        <v>0</v>
      </c>
      <c r="F589" s="17">
        <f t="shared" si="47"/>
        <v>-9.9075297225891673E-3</v>
      </c>
      <c r="G589" s="17">
        <f t="shared" si="48"/>
        <v>0.67660969999999998</v>
      </c>
      <c r="H589" s="17">
        <f t="shared" si="49"/>
        <v>-1.9075297225891671E-3</v>
      </c>
    </row>
    <row r="590" spans="3:8" x14ac:dyDescent="0.2">
      <c r="C590" s="17">
        <v>42900</v>
      </c>
      <c r="D590" s="17">
        <f t="shared" si="45"/>
        <v>0</v>
      </c>
      <c r="E590" s="17">
        <f t="shared" si="46"/>
        <v>0</v>
      </c>
      <c r="F590" s="17">
        <f t="shared" si="47"/>
        <v>-9.9075297225891673E-3</v>
      </c>
      <c r="G590" s="17">
        <f t="shared" si="48"/>
        <v>0.67660969999999998</v>
      </c>
      <c r="H590" s="17">
        <f t="shared" si="49"/>
        <v>-1.9075297225891671E-3</v>
      </c>
    </row>
    <row r="591" spans="3:8" x14ac:dyDescent="0.2">
      <c r="C591" s="17">
        <v>42900</v>
      </c>
      <c r="D591" s="17">
        <f t="shared" si="45"/>
        <v>0</v>
      </c>
      <c r="E591" s="17">
        <f t="shared" si="46"/>
        <v>0</v>
      </c>
      <c r="F591" s="17">
        <f t="shared" si="47"/>
        <v>-9.9075297225891673E-3</v>
      </c>
      <c r="G591" s="17">
        <f t="shared" si="48"/>
        <v>0.67660969999999998</v>
      </c>
      <c r="H591" s="17">
        <f t="shared" si="49"/>
        <v>-1.9075297225891671E-3</v>
      </c>
    </row>
    <row r="592" spans="3:8" x14ac:dyDescent="0.2">
      <c r="C592" s="17">
        <v>42900</v>
      </c>
      <c r="D592" s="17">
        <f t="shared" si="45"/>
        <v>0</v>
      </c>
      <c r="E592" s="17">
        <f t="shared" si="46"/>
        <v>0</v>
      </c>
      <c r="F592" s="17">
        <f t="shared" si="47"/>
        <v>-9.9075297225891673E-3</v>
      </c>
      <c r="G592" s="17">
        <f t="shared" si="48"/>
        <v>0.67660969999999998</v>
      </c>
      <c r="H592" s="17">
        <f t="shared" si="49"/>
        <v>-1.9075297225891671E-3</v>
      </c>
    </row>
    <row r="593" spans="3:8" x14ac:dyDescent="0.2">
      <c r="C593" s="17">
        <v>42900</v>
      </c>
      <c r="D593" s="17">
        <f t="shared" si="45"/>
        <v>0</v>
      </c>
      <c r="E593" s="17">
        <f t="shared" si="46"/>
        <v>0</v>
      </c>
      <c r="F593" s="17">
        <f t="shared" si="47"/>
        <v>-9.9075297225891673E-3</v>
      </c>
      <c r="G593" s="17">
        <f t="shared" si="48"/>
        <v>0.67660969999999998</v>
      </c>
      <c r="H593" s="17">
        <f t="shared" si="49"/>
        <v>-1.9075297225891671E-3</v>
      </c>
    </row>
    <row r="594" spans="3:8" x14ac:dyDescent="0.2">
      <c r="C594" s="17">
        <v>42900</v>
      </c>
      <c r="D594" s="17">
        <f t="shared" si="45"/>
        <v>0</v>
      </c>
      <c r="E594" s="17">
        <f t="shared" si="46"/>
        <v>0</v>
      </c>
      <c r="F594" s="17">
        <f t="shared" si="47"/>
        <v>-9.9075297225891673E-3</v>
      </c>
      <c r="G594" s="17">
        <f t="shared" si="48"/>
        <v>0.67660969999999998</v>
      </c>
      <c r="H594" s="17">
        <f t="shared" si="49"/>
        <v>-1.9075297225891671E-3</v>
      </c>
    </row>
    <row r="595" spans="3:8" x14ac:dyDescent="0.2">
      <c r="C595" s="17">
        <v>42900</v>
      </c>
      <c r="D595" s="17">
        <f t="shared" si="45"/>
        <v>0</v>
      </c>
      <c r="E595" s="17">
        <f t="shared" si="46"/>
        <v>0</v>
      </c>
      <c r="F595" s="17">
        <f t="shared" si="47"/>
        <v>-9.9075297225891673E-3</v>
      </c>
      <c r="G595" s="17">
        <f t="shared" si="48"/>
        <v>0.67660969999999998</v>
      </c>
      <c r="H595" s="17">
        <f t="shared" si="49"/>
        <v>-1.9075297225891671E-3</v>
      </c>
    </row>
    <row r="596" spans="3:8" x14ac:dyDescent="0.2">
      <c r="C596" s="17">
        <v>42900</v>
      </c>
      <c r="D596" s="17">
        <f t="shared" si="45"/>
        <v>0</v>
      </c>
      <c r="E596" s="17">
        <f t="shared" si="46"/>
        <v>0</v>
      </c>
      <c r="F596" s="17">
        <f t="shared" si="47"/>
        <v>-9.9075297225891673E-3</v>
      </c>
      <c r="G596" s="17">
        <f t="shared" si="48"/>
        <v>0.67660969999999998</v>
      </c>
      <c r="H596" s="17">
        <f t="shared" si="49"/>
        <v>-1.9075297225891671E-3</v>
      </c>
    </row>
    <row r="597" spans="3:8" x14ac:dyDescent="0.2">
      <c r="C597" s="17">
        <v>42900</v>
      </c>
      <c r="D597" s="17">
        <f t="shared" si="45"/>
        <v>0</v>
      </c>
      <c r="E597" s="17">
        <f t="shared" si="46"/>
        <v>0</v>
      </c>
      <c r="F597" s="17">
        <f t="shared" si="47"/>
        <v>-9.9075297225891673E-3</v>
      </c>
      <c r="G597" s="17">
        <f t="shared" si="48"/>
        <v>0.67660969999999998</v>
      </c>
      <c r="H597" s="17">
        <f t="shared" si="49"/>
        <v>-1.9075297225891671E-3</v>
      </c>
    </row>
    <row r="598" spans="3:8" x14ac:dyDescent="0.2">
      <c r="C598" s="17">
        <v>42900</v>
      </c>
      <c r="D598" s="17">
        <f t="shared" si="45"/>
        <v>0</v>
      </c>
      <c r="E598" s="17">
        <f t="shared" si="46"/>
        <v>0</v>
      </c>
      <c r="F598" s="17">
        <f t="shared" si="47"/>
        <v>-9.9075297225891673E-3</v>
      </c>
      <c r="G598" s="17">
        <f t="shared" si="48"/>
        <v>0.67660969999999998</v>
      </c>
      <c r="H598" s="17">
        <f t="shared" si="49"/>
        <v>-1.9075297225891671E-3</v>
      </c>
    </row>
    <row r="599" spans="3:8" x14ac:dyDescent="0.2">
      <c r="C599" s="17">
        <v>42900</v>
      </c>
      <c r="D599" s="17">
        <f t="shared" si="45"/>
        <v>0</v>
      </c>
      <c r="E599" s="17">
        <f t="shared" si="46"/>
        <v>0</v>
      </c>
      <c r="F599" s="17">
        <f t="shared" si="47"/>
        <v>-9.9075297225891673E-3</v>
      </c>
      <c r="G599" s="17">
        <f t="shared" si="48"/>
        <v>0.67660969999999998</v>
      </c>
      <c r="H599" s="17">
        <f t="shared" si="49"/>
        <v>-1.9075297225891671E-3</v>
      </c>
    </row>
    <row r="600" spans="3:8" x14ac:dyDescent="0.2">
      <c r="C600" s="17">
        <v>42900</v>
      </c>
      <c r="D600" s="17">
        <f t="shared" si="45"/>
        <v>0</v>
      </c>
      <c r="E600" s="17">
        <f t="shared" si="46"/>
        <v>0</v>
      </c>
      <c r="F600" s="17">
        <f t="shared" si="47"/>
        <v>-9.9075297225891673E-3</v>
      </c>
      <c r="G600" s="17">
        <f t="shared" si="48"/>
        <v>0.67660969999999998</v>
      </c>
      <c r="H600" s="17">
        <f t="shared" si="49"/>
        <v>-1.9075297225891671E-3</v>
      </c>
    </row>
    <row r="601" spans="3:8" x14ac:dyDescent="0.2">
      <c r="C601" s="17">
        <v>42900</v>
      </c>
      <c r="D601" s="17">
        <f t="shared" si="45"/>
        <v>0</v>
      </c>
      <c r="E601" s="17">
        <f t="shared" si="46"/>
        <v>0</v>
      </c>
      <c r="F601" s="17">
        <f t="shared" si="47"/>
        <v>-9.9075297225891673E-3</v>
      </c>
      <c r="G601" s="17">
        <f t="shared" si="48"/>
        <v>0.67660969999999998</v>
      </c>
      <c r="H601" s="17">
        <f t="shared" si="49"/>
        <v>-1.9075297225891671E-3</v>
      </c>
    </row>
    <row r="602" spans="3:8" x14ac:dyDescent="0.2">
      <c r="C602" s="17">
        <v>42900</v>
      </c>
      <c r="D602" s="17">
        <f t="shared" si="45"/>
        <v>0</v>
      </c>
      <c r="E602" s="17">
        <f t="shared" si="46"/>
        <v>0</v>
      </c>
      <c r="F602" s="17">
        <f t="shared" si="47"/>
        <v>-9.9075297225891673E-3</v>
      </c>
      <c r="G602" s="17">
        <f t="shared" si="48"/>
        <v>0.67660969999999998</v>
      </c>
      <c r="H602" s="17">
        <f t="shared" si="49"/>
        <v>-1.9075297225891671E-3</v>
      </c>
    </row>
    <row r="603" spans="3:8" x14ac:dyDescent="0.2">
      <c r="C603" s="17">
        <v>42900</v>
      </c>
      <c r="D603" s="17">
        <f t="shared" si="45"/>
        <v>0</v>
      </c>
      <c r="E603" s="17">
        <f t="shared" si="46"/>
        <v>0</v>
      </c>
      <c r="F603" s="17">
        <f t="shared" si="47"/>
        <v>-9.9075297225891673E-3</v>
      </c>
      <c r="G603" s="17">
        <f t="shared" si="48"/>
        <v>0.67660969999999998</v>
      </c>
      <c r="H603" s="17">
        <f t="shared" si="49"/>
        <v>-1.9075297225891671E-3</v>
      </c>
    </row>
    <row r="604" spans="3:8" x14ac:dyDescent="0.2">
      <c r="C604" s="17">
        <v>42900</v>
      </c>
      <c r="D604" s="17">
        <f t="shared" si="45"/>
        <v>0</v>
      </c>
      <c r="E604" s="17">
        <f t="shared" si="46"/>
        <v>0</v>
      </c>
      <c r="F604" s="17">
        <f t="shared" si="47"/>
        <v>-9.9075297225891673E-3</v>
      </c>
      <c r="G604" s="17">
        <f t="shared" si="48"/>
        <v>0.67660969999999998</v>
      </c>
      <c r="H604" s="17">
        <f t="shared" si="49"/>
        <v>-1.9075297225891671E-3</v>
      </c>
    </row>
    <row r="605" spans="3:8" x14ac:dyDescent="0.2">
      <c r="C605" s="17">
        <v>42900</v>
      </c>
      <c r="D605" s="17">
        <f t="shared" si="45"/>
        <v>0</v>
      </c>
      <c r="E605" s="17">
        <f t="shared" si="46"/>
        <v>0</v>
      </c>
      <c r="F605" s="17">
        <f t="shared" si="47"/>
        <v>-9.9075297225891673E-3</v>
      </c>
      <c r="G605" s="17">
        <f t="shared" si="48"/>
        <v>0.67660969999999998</v>
      </c>
      <c r="H605" s="17">
        <f t="shared" si="49"/>
        <v>-1.9075297225891671E-3</v>
      </c>
    </row>
    <row r="606" spans="3:8" x14ac:dyDescent="0.2">
      <c r="C606" s="17">
        <v>42900</v>
      </c>
      <c r="D606" s="17">
        <f t="shared" si="45"/>
        <v>0</v>
      </c>
      <c r="E606" s="17">
        <f t="shared" si="46"/>
        <v>0</v>
      </c>
      <c r="F606" s="17">
        <f t="shared" si="47"/>
        <v>-9.9075297225891673E-3</v>
      </c>
      <c r="G606" s="17">
        <f t="shared" si="48"/>
        <v>0.67660969999999998</v>
      </c>
      <c r="H606" s="17">
        <f t="shared" si="49"/>
        <v>-1.9075297225891671E-3</v>
      </c>
    </row>
    <row r="607" spans="3:8" x14ac:dyDescent="0.2">
      <c r="C607" s="17">
        <v>42900</v>
      </c>
      <c r="D607" s="17">
        <f t="shared" si="45"/>
        <v>0</v>
      </c>
      <c r="E607" s="17">
        <f t="shared" si="46"/>
        <v>0</v>
      </c>
      <c r="F607" s="17">
        <f t="shared" si="47"/>
        <v>-9.9075297225891673E-3</v>
      </c>
      <c r="G607" s="17">
        <f t="shared" si="48"/>
        <v>0.67660969999999998</v>
      </c>
      <c r="H607" s="17">
        <f t="shared" si="49"/>
        <v>-1.9075297225891671E-3</v>
      </c>
    </row>
    <row r="608" spans="3:8" x14ac:dyDescent="0.2">
      <c r="C608" s="17">
        <v>42900</v>
      </c>
      <c r="D608" s="17">
        <f t="shared" si="45"/>
        <v>0</v>
      </c>
      <c r="E608" s="17">
        <f t="shared" si="46"/>
        <v>0</v>
      </c>
      <c r="F608" s="17">
        <f t="shared" si="47"/>
        <v>-9.9075297225891673E-3</v>
      </c>
      <c r="G608" s="17">
        <f t="shared" si="48"/>
        <v>0.67660969999999998</v>
      </c>
      <c r="H608" s="17">
        <f t="shared" si="49"/>
        <v>-1.9075297225891671E-3</v>
      </c>
    </row>
    <row r="609" spans="3:8" x14ac:dyDescent="0.2">
      <c r="C609" s="17">
        <v>42900</v>
      </c>
      <c r="D609" s="17">
        <f t="shared" si="45"/>
        <v>0</v>
      </c>
      <c r="E609" s="17">
        <f t="shared" si="46"/>
        <v>0</v>
      </c>
      <c r="F609" s="17">
        <f t="shared" si="47"/>
        <v>-9.9075297225891673E-3</v>
      </c>
      <c r="G609" s="17">
        <f t="shared" si="48"/>
        <v>0.67660969999999998</v>
      </c>
      <c r="H609" s="17">
        <f t="shared" si="49"/>
        <v>-1.9075297225891671E-3</v>
      </c>
    </row>
    <row r="610" spans="3:8" x14ac:dyDescent="0.2">
      <c r="C610" s="17">
        <v>42900</v>
      </c>
      <c r="D610" s="17">
        <f t="shared" si="45"/>
        <v>0</v>
      </c>
      <c r="E610" s="17">
        <f t="shared" si="46"/>
        <v>0</v>
      </c>
      <c r="F610" s="17">
        <f t="shared" si="47"/>
        <v>-9.9075297225891673E-3</v>
      </c>
      <c r="G610" s="17">
        <f t="shared" si="48"/>
        <v>0.67660969999999998</v>
      </c>
      <c r="H610" s="17">
        <f t="shared" si="49"/>
        <v>-1.9075297225891671E-3</v>
      </c>
    </row>
    <row r="611" spans="3:8" x14ac:dyDescent="0.2">
      <c r="C611" s="17">
        <v>42900</v>
      </c>
      <c r="D611" s="17">
        <f t="shared" si="45"/>
        <v>0</v>
      </c>
      <c r="E611" s="17">
        <f t="shared" si="46"/>
        <v>0</v>
      </c>
      <c r="F611" s="17">
        <f t="shared" si="47"/>
        <v>-9.9075297225891673E-3</v>
      </c>
      <c r="G611" s="17">
        <f t="shared" si="48"/>
        <v>0.67660969999999998</v>
      </c>
      <c r="H611" s="17">
        <f t="shared" si="49"/>
        <v>-1.9075297225891671E-3</v>
      </c>
    </row>
    <row r="612" spans="3:8" x14ac:dyDescent="0.2">
      <c r="C612" s="17">
        <v>42900</v>
      </c>
      <c r="D612" s="17">
        <f t="shared" si="45"/>
        <v>0</v>
      </c>
      <c r="E612" s="17">
        <f t="shared" si="46"/>
        <v>0</v>
      </c>
      <c r="F612" s="17">
        <f t="shared" si="47"/>
        <v>-9.9075297225891673E-3</v>
      </c>
      <c r="G612" s="17">
        <f t="shared" si="48"/>
        <v>0.67660969999999998</v>
      </c>
      <c r="H612" s="17">
        <f t="shared" si="49"/>
        <v>-1.9075297225891671E-3</v>
      </c>
    </row>
    <row r="613" spans="3:8" x14ac:dyDescent="0.2">
      <c r="C613" s="17">
        <v>42900</v>
      </c>
      <c r="D613" s="17">
        <f t="shared" si="45"/>
        <v>0</v>
      </c>
      <c r="E613" s="17">
        <f t="shared" si="46"/>
        <v>0</v>
      </c>
      <c r="F613" s="17">
        <f t="shared" si="47"/>
        <v>-9.9075297225891673E-3</v>
      </c>
      <c r="G613" s="17">
        <f t="shared" si="48"/>
        <v>0.67660969999999998</v>
      </c>
      <c r="H613" s="17">
        <f t="shared" si="49"/>
        <v>-1.9075297225891671E-3</v>
      </c>
    </row>
    <row r="614" spans="3:8" x14ac:dyDescent="0.2">
      <c r="C614" s="17">
        <v>42900</v>
      </c>
      <c r="D614" s="17">
        <f t="shared" si="45"/>
        <v>0</v>
      </c>
      <c r="E614" s="17">
        <f t="shared" si="46"/>
        <v>0</v>
      </c>
      <c r="F614" s="17">
        <f t="shared" si="47"/>
        <v>-9.9075297225891673E-3</v>
      </c>
      <c r="G614" s="17">
        <f t="shared" si="48"/>
        <v>0.67660969999999998</v>
      </c>
      <c r="H614" s="17">
        <f t="shared" si="49"/>
        <v>-1.9075297225891671E-3</v>
      </c>
    </row>
    <row r="615" spans="3:8" x14ac:dyDescent="0.2">
      <c r="C615" s="17">
        <v>42900</v>
      </c>
      <c r="D615" s="17">
        <f t="shared" si="45"/>
        <v>0</v>
      </c>
      <c r="E615" s="17">
        <f t="shared" si="46"/>
        <v>0</v>
      </c>
      <c r="F615" s="17">
        <f t="shared" si="47"/>
        <v>-9.9075297225891673E-3</v>
      </c>
      <c r="G615" s="17">
        <f t="shared" si="48"/>
        <v>0.67660969999999998</v>
      </c>
      <c r="H615" s="17">
        <f t="shared" si="49"/>
        <v>-1.9075297225891671E-3</v>
      </c>
    </row>
    <row r="616" spans="3:8" x14ac:dyDescent="0.2">
      <c r="C616" s="17">
        <v>42900</v>
      </c>
      <c r="D616" s="17">
        <f t="shared" si="45"/>
        <v>0</v>
      </c>
      <c r="E616" s="17">
        <f t="shared" si="46"/>
        <v>0</v>
      </c>
      <c r="F616" s="17">
        <f t="shared" si="47"/>
        <v>-9.9075297225891673E-3</v>
      </c>
      <c r="G616" s="17">
        <f t="shared" si="48"/>
        <v>0.67660969999999998</v>
      </c>
      <c r="H616" s="17">
        <f t="shared" si="49"/>
        <v>-1.9075297225891671E-3</v>
      </c>
    </row>
    <row r="617" spans="3:8" x14ac:dyDescent="0.2">
      <c r="C617" s="17">
        <v>42900</v>
      </c>
      <c r="D617" s="17">
        <f t="shared" si="45"/>
        <v>0</v>
      </c>
      <c r="E617" s="17">
        <f t="shared" si="46"/>
        <v>0</v>
      </c>
      <c r="F617" s="17">
        <f t="shared" si="47"/>
        <v>-9.9075297225891673E-3</v>
      </c>
      <c r="G617" s="17">
        <f t="shared" si="48"/>
        <v>0.67660969999999998</v>
      </c>
      <c r="H617" s="17">
        <f t="shared" si="49"/>
        <v>-1.9075297225891671E-3</v>
      </c>
    </row>
    <row r="618" spans="3:8" x14ac:dyDescent="0.2">
      <c r="C618" s="17">
        <v>42900</v>
      </c>
      <c r="D618" s="17">
        <f t="shared" si="45"/>
        <v>0</v>
      </c>
      <c r="E618" s="17">
        <f t="shared" si="46"/>
        <v>0</v>
      </c>
      <c r="F618" s="17">
        <f t="shared" si="47"/>
        <v>-9.9075297225891673E-3</v>
      </c>
      <c r="G618" s="17">
        <f t="shared" si="48"/>
        <v>0.67660969999999998</v>
      </c>
      <c r="H618" s="17">
        <f t="shared" si="49"/>
        <v>-1.9075297225891671E-3</v>
      </c>
    </row>
    <row r="619" spans="3:8" x14ac:dyDescent="0.2">
      <c r="C619" s="17">
        <v>42900</v>
      </c>
      <c r="D619" s="17">
        <f t="shared" si="45"/>
        <v>0</v>
      </c>
      <c r="E619" s="17">
        <f t="shared" si="46"/>
        <v>0</v>
      </c>
      <c r="F619" s="17">
        <f t="shared" si="47"/>
        <v>-9.9075297225891673E-3</v>
      </c>
      <c r="G619" s="17">
        <f t="shared" si="48"/>
        <v>0.67660969999999998</v>
      </c>
      <c r="H619" s="17">
        <f t="shared" si="49"/>
        <v>-1.9075297225891671E-3</v>
      </c>
    </row>
    <row r="620" spans="3:8" x14ac:dyDescent="0.2">
      <c r="C620" s="17">
        <v>42900</v>
      </c>
      <c r="D620" s="17">
        <f t="shared" si="45"/>
        <v>0</v>
      </c>
      <c r="E620" s="17">
        <f t="shared" si="46"/>
        <v>0</v>
      </c>
      <c r="F620" s="17">
        <f t="shared" si="47"/>
        <v>-9.9075297225891673E-3</v>
      </c>
      <c r="G620" s="17">
        <f t="shared" si="48"/>
        <v>0.67660969999999998</v>
      </c>
      <c r="H620" s="17">
        <f t="shared" si="49"/>
        <v>-1.9075297225891671E-3</v>
      </c>
    </row>
    <row r="621" spans="3:8" x14ac:dyDescent="0.2">
      <c r="C621" s="17">
        <v>42900</v>
      </c>
      <c r="D621" s="17">
        <f t="shared" si="45"/>
        <v>0</v>
      </c>
      <c r="E621" s="17">
        <f t="shared" si="46"/>
        <v>0</v>
      </c>
      <c r="F621" s="17">
        <f t="shared" si="47"/>
        <v>-9.9075297225891673E-3</v>
      </c>
      <c r="G621" s="17">
        <f t="shared" si="48"/>
        <v>0.67660969999999998</v>
      </c>
      <c r="H621" s="17">
        <f t="shared" si="49"/>
        <v>-1.9075297225891671E-3</v>
      </c>
    </row>
    <row r="622" spans="3:8" x14ac:dyDescent="0.2">
      <c r="C622" s="17">
        <v>42900</v>
      </c>
      <c r="D622" s="17">
        <f t="shared" si="45"/>
        <v>0</v>
      </c>
      <c r="E622" s="17">
        <f t="shared" si="46"/>
        <v>0</v>
      </c>
      <c r="F622" s="17">
        <f t="shared" si="47"/>
        <v>-9.9075297225891673E-3</v>
      </c>
      <c r="G622" s="17">
        <f t="shared" si="48"/>
        <v>0.67660969999999998</v>
      </c>
      <c r="H622" s="17">
        <f t="shared" si="49"/>
        <v>-1.9075297225891671E-3</v>
      </c>
    </row>
    <row r="623" spans="3:8" x14ac:dyDescent="0.2">
      <c r="C623" s="17">
        <v>42900</v>
      </c>
      <c r="D623" s="17">
        <f t="shared" si="45"/>
        <v>0</v>
      </c>
      <c r="E623" s="17">
        <f t="shared" si="46"/>
        <v>0</v>
      </c>
      <c r="F623" s="17">
        <f t="shared" si="47"/>
        <v>-9.9075297225891673E-3</v>
      </c>
      <c r="G623" s="17">
        <f t="shared" si="48"/>
        <v>0.67660969999999998</v>
      </c>
      <c r="H623" s="17">
        <f t="shared" si="49"/>
        <v>-1.9075297225891671E-3</v>
      </c>
    </row>
    <row r="624" spans="3:8" x14ac:dyDescent="0.2">
      <c r="C624" s="17">
        <v>42900</v>
      </c>
      <c r="D624" s="17">
        <f t="shared" si="45"/>
        <v>0</v>
      </c>
      <c r="E624" s="17">
        <f t="shared" si="46"/>
        <v>0</v>
      </c>
      <c r="F624" s="17">
        <f t="shared" si="47"/>
        <v>-9.9075297225891673E-3</v>
      </c>
      <c r="G624" s="17">
        <f t="shared" si="48"/>
        <v>0.67660969999999998</v>
      </c>
      <c r="H624" s="17">
        <f t="shared" si="49"/>
        <v>-1.9075297225891671E-3</v>
      </c>
    </row>
    <row r="625" spans="3:8" x14ac:dyDescent="0.2">
      <c r="C625" s="17">
        <v>42900</v>
      </c>
      <c r="D625" s="17">
        <f t="shared" si="45"/>
        <v>0</v>
      </c>
      <c r="E625" s="17">
        <f t="shared" si="46"/>
        <v>0</v>
      </c>
      <c r="F625" s="17">
        <f t="shared" si="47"/>
        <v>-9.9075297225891673E-3</v>
      </c>
      <c r="G625" s="17">
        <f t="shared" si="48"/>
        <v>0.67660969999999998</v>
      </c>
      <c r="H625" s="17">
        <f t="shared" si="49"/>
        <v>-1.9075297225891671E-3</v>
      </c>
    </row>
    <row r="626" spans="3:8" x14ac:dyDescent="0.2">
      <c r="C626" s="17">
        <v>42900</v>
      </c>
      <c r="D626" s="17">
        <f t="shared" si="45"/>
        <v>0</v>
      </c>
      <c r="E626" s="17">
        <f t="shared" si="46"/>
        <v>0</v>
      </c>
      <c r="F626" s="17">
        <f t="shared" si="47"/>
        <v>-9.9075297225891673E-3</v>
      </c>
      <c r="G626" s="17">
        <f t="shared" si="48"/>
        <v>0.67660969999999998</v>
      </c>
      <c r="H626" s="17">
        <f t="shared" si="49"/>
        <v>-1.9075297225891671E-3</v>
      </c>
    </row>
    <row r="627" spans="3:8" x14ac:dyDescent="0.2">
      <c r="C627" s="17">
        <v>42900</v>
      </c>
      <c r="D627" s="17">
        <f t="shared" si="45"/>
        <v>0</v>
      </c>
      <c r="E627" s="17">
        <f t="shared" si="46"/>
        <v>0</v>
      </c>
      <c r="F627" s="17">
        <f t="shared" si="47"/>
        <v>-9.9075297225891673E-3</v>
      </c>
      <c r="G627" s="17">
        <f t="shared" si="48"/>
        <v>0.67660969999999998</v>
      </c>
      <c r="H627" s="17">
        <f t="shared" si="49"/>
        <v>-1.9075297225891671E-3</v>
      </c>
    </row>
    <row r="628" spans="3:8" x14ac:dyDescent="0.2">
      <c r="C628" s="17">
        <v>42900</v>
      </c>
      <c r="D628" s="17">
        <f t="shared" si="45"/>
        <v>0</v>
      </c>
      <c r="E628" s="17">
        <f t="shared" si="46"/>
        <v>0</v>
      </c>
      <c r="F628" s="17">
        <f t="shared" si="47"/>
        <v>-9.9075297225891673E-3</v>
      </c>
      <c r="G628" s="17">
        <f t="shared" si="48"/>
        <v>0.67660969999999998</v>
      </c>
      <c r="H628" s="17">
        <f t="shared" si="49"/>
        <v>-1.9075297225891671E-3</v>
      </c>
    </row>
    <row r="629" spans="3:8" x14ac:dyDescent="0.2">
      <c r="C629" s="17">
        <v>42900</v>
      </c>
      <c r="D629" s="17">
        <f t="shared" si="45"/>
        <v>0</v>
      </c>
      <c r="E629" s="17">
        <f t="shared" si="46"/>
        <v>0</v>
      </c>
      <c r="F629" s="17">
        <f t="shared" si="47"/>
        <v>-9.9075297225891673E-3</v>
      </c>
      <c r="G629" s="17">
        <f t="shared" si="48"/>
        <v>0.67660969999999998</v>
      </c>
      <c r="H629" s="17">
        <f t="shared" si="49"/>
        <v>-1.9075297225891671E-3</v>
      </c>
    </row>
    <row r="630" spans="3:8" x14ac:dyDescent="0.2">
      <c r="C630" s="17">
        <v>42900</v>
      </c>
      <c r="D630" s="17">
        <f t="shared" si="45"/>
        <v>0</v>
      </c>
      <c r="E630" s="17">
        <f t="shared" si="46"/>
        <v>0</v>
      </c>
      <c r="F630" s="17">
        <f t="shared" si="47"/>
        <v>-9.9075297225891673E-3</v>
      </c>
      <c r="G630" s="17">
        <f t="shared" si="48"/>
        <v>0.67660969999999998</v>
      </c>
      <c r="H630" s="17">
        <f t="shared" si="49"/>
        <v>-1.9075297225891671E-3</v>
      </c>
    </row>
    <row r="631" spans="3:8" x14ac:dyDescent="0.2">
      <c r="C631" s="17">
        <v>42900</v>
      </c>
      <c r="D631" s="17">
        <f t="shared" si="45"/>
        <v>0</v>
      </c>
      <c r="E631" s="17">
        <f t="shared" si="46"/>
        <v>0</v>
      </c>
      <c r="F631" s="17">
        <f t="shared" si="47"/>
        <v>-9.9075297225891673E-3</v>
      </c>
      <c r="G631" s="17">
        <f t="shared" si="48"/>
        <v>0.67660969999999998</v>
      </c>
      <c r="H631" s="17">
        <f t="shared" si="49"/>
        <v>-1.9075297225891671E-3</v>
      </c>
    </row>
    <row r="632" spans="3:8" x14ac:dyDescent="0.2">
      <c r="C632" s="17">
        <v>42900</v>
      </c>
      <c r="D632" s="17">
        <f t="shared" si="45"/>
        <v>0</v>
      </c>
      <c r="E632" s="17">
        <f t="shared" si="46"/>
        <v>0</v>
      </c>
      <c r="F632" s="17">
        <f t="shared" si="47"/>
        <v>-9.9075297225891673E-3</v>
      </c>
      <c r="G632" s="17">
        <f t="shared" si="48"/>
        <v>0.67660969999999998</v>
      </c>
      <c r="H632" s="17">
        <f t="shared" si="49"/>
        <v>-1.9075297225891671E-3</v>
      </c>
    </row>
    <row r="633" spans="3:8" x14ac:dyDescent="0.2">
      <c r="C633" s="17">
        <v>42900</v>
      </c>
      <c r="D633" s="17">
        <f t="shared" si="45"/>
        <v>0</v>
      </c>
      <c r="E633" s="17">
        <f t="shared" si="46"/>
        <v>0</v>
      </c>
      <c r="F633" s="17">
        <f t="shared" si="47"/>
        <v>-9.9075297225891673E-3</v>
      </c>
      <c r="G633" s="17">
        <f t="shared" si="48"/>
        <v>0.67660969999999998</v>
      </c>
      <c r="H633" s="17">
        <f t="shared" si="49"/>
        <v>-1.9075297225891671E-3</v>
      </c>
    </row>
    <row r="634" spans="3:8" x14ac:dyDescent="0.2">
      <c r="C634" s="17">
        <v>42900</v>
      </c>
      <c r="D634" s="17">
        <f t="shared" si="45"/>
        <v>0</v>
      </c>
      <c r="E634" s="17">
        <f t="shared" si="46"/>
        <v>0</v>
      </c>
      <c r="F634" s="17">
        <f t="shared" si="47"/>
        <v>-9.9075297225891673E-3</v>
      </c>
      <c r="G634" s="17">
        <f t="shared" si="48"/>
        <v>0.67660969999999998</v>
      </c>
      <c r="H634" s="17">
        <f t="shared" si="49"/>
        <v>-1.9075297225891671E-3</v>
      </c>
    </row>
    <row r="635" spans="3:8" x14ac:dyDescent="0.2">
      <c r="C635" s="17">
        <v>42900</v>
      </c>
      <c r="D635" s="17">
        <f t="shared" si="45"/>
        <v>0</v>
      </c>
      <c r="E635" s="17">
        <f t="shared" si="46"/>
        <v>0</v>
      </c>
      <c r="F635" s="17">
        <f t="shared" si="47"/>
        <v>-9.9075297225891673E-3</v>
      </c>
      <c r="G635" s="17">
        <f t="shared" si="48"/>
        <v>0.67660969999999998</v>
      </c>
      <c r="H635" s="17">
        <f t="shared" si="49"/>
        <v>-1.9075297225891671E-3</v>
      </c>
    </row>
    <row r="636" spans="3:8" x14ac:dyDescent="0.2">
      <c r="C636" s="17">
        <v>42900</v>
      </c>
      <c r="D636" s="17">
        <f t="shared" si="45"/>
        <v>0</v>
      </c>
      <c r="E636" s="17">
        <f t="shared" si="46"/>
        <v>0</v>
      </c>
      <c r="F636" s="17">
        <f t="shared" si="47"/>
        <v>-9.9075297225891673E-3</v>
      </c>
      <c r="G636" s="17">
        <f t="shared" si="48"/>
        <v>0.67660969999999998</v>
      </c>
      <c r="H636" s="17">
        <f t="shared" si="49"/>
        <v>-1.9075297225891671E-3</v>
      </c>
    </row>
    <row r="637" spans="3:8" x14ac:dyDescent="0.2">
      <c r="C637" s="17">
        <v>42900</v>
      </c>
      <c r="D637" s="17">
        <f t="shared" si="45"/>
        <v>0</v>
      </c>
      <c r="E637" s="17">
        <f t="shared" si="46"/>
        <v>0</v>
      </c>
      <c r="F637" s="17">
        <f t="shared" si="47"/>
        <v>-9.9075297225891673E-3</v>
      </c>
      <c r="G637" s="17">
        <f t="shared" si="48"/>
        <v>0.67660969999999998</v>
      </c>
      <c r="H637" s="17">
        <f t="shared" si="49"/>
        <v>-1.9075297225891671E-3</v>
      </c>
    </row>
    <row r="638" spans="3:8" x14ac:dyDescent="0.2">
      <c r="C638" s="17">
        <v>42900</v>
      </c>
      <c r="D638" s="17">
        <f t="shared" si="45"/>
        <v>0</v>
      </c>
      <c r="E638" s="17">
        <f t="shared" si="46"/>
        <v>0</v>
      </c>
      <c r="F638" s="17">
        <f t="shared" si="47"/>
        <v>-9.9075297225891673E-3</v>
      </c>
      <c r="G638" s="17">
        <f t="shared" si="48"/>
        <v>0.67660969999999998</v>
      </c>
      <c r="H638" s="17">
        <f t="shared" si="49"/>
        <v>-1.9075297225891671E-3</v>
      </c>
    </row>
    <row r="639" spans="3:8" x14ac:dyDescent="0.2">
      <c r="C639" s="17">
        <v>42900</v>
      </c>
      <c r="D639" s="17">
        <f t="shared" si="45"/>
        <v>0</v>
      </c>
      <c r="E639" s="17">
        <f t="shared" si="46"/>
        <v>0</v>
      </c>
      <c r="F639" s="17">
        <f t="shared" si="47"/>
        <v>-9.9075297225891673E-3</v>
      </c>
      <c r="G639" s="17">
        <f t="shared" si="48"/>
        <v>0.67660969999999998</v>
      </c>
      <c r="H639" s="17">
        <f t="shared" si="49"/>
        <v>-1.9075297225891671E-3</v>
      </c>
    </row>
    <row r="640" spans="3:8" x14ac:dyDescent="0.2">
      <c r="C640" s="17">
        <v>42900</v>
      </c>
      <c r="D640" s="17">
        <f t="shared" si="45"/>
        <v>0</v>
      </c>
      <c r="E640" s="17">
        <f t="shared" si="46"/>
        <v>0</v>
      </c>
      <c r="F640" s="17">
        <f t="shared" si="47"/>
        <v>-9.9075297225891673E-3</v>
      </c>
      <c r="G640" s="17">
        <f t="shared" si="48"/>
        <v>0.67660969999999998</v>
      </c>
      <c r="H640" s="17">
        <f t="shared" si="49"/>
        <v>-1.9075297225891671E-3</v>
      </c>
    </row>
    <row r="641" spans="3:8" x14ac:dyDescent="0.2">
      <c r="C641" s="17">
        <v>42900</v>
      </c>
      <c r="D641" s="17">
        <f t="shared" si="45"/>
        <v>0</v>
      </c>
      <c r="E641" s="17">
        <f t="shared" si="46"/>
        <v>0</v>
      </c>
      <c r="F641" s="17">
        <f t="shared" si="47"/>
        <v>-9.9075297225891673E-3</v>
      </c>
      <c r="G641" s="17">
        <f t="shared" si="48"/>
        <v>0.67660969999999998</v>
      </c>
      <c r="H641" s="17">
        <f t="shared" si="49"/>
        <v>-1.9075297225891671E-3</v>
      </c>
    </row>
    <row r="642" spans="3:8" x14ac:dyDescent="0.2">
      <c r="C642" s="17">
        <v>42900</v>
      </c>
      <c r="D642" s="17">
        <f t="shared" si="45"/>
        <v>0</v>
      </c>
      <c r="E642" s="17">
        <f t="shared" si="46"/>
        <v>0</v>
      </c>
      <c r="F642" s="17">
        <f t="shared" si="47"/>
        <v>-9.9075297225891673E-3</v>
      </c>
      <c r="G642" s="17">
        <f t="shared" si="48"/>
        <v>0.67660969999999998</v>
      </c>
      <c r="H642" s="17">
        <f t="shared" si="49"/>
        <v>-1.9075297225891671E-3</v>
      </c>
    </row>
    <row r="643" spans="3:8" x14ac:dyDescent="0.2">
      <c r="C643" s="17">
        <v>42900</v>
      </c>
      <c r="D643" s="17">
        <f t="shared" si="45"/>
        <v>0</v>
      </c>
      <c r="E643" s="17">
        <f t="shared" si="46"/>
        <v>0</v>
      </c>
      <c r="F643" s="17">
        <f t="shared" si="47"/>
        <v>-9.9075297225891673E-3</v>
      </c>
      <c r="G643" s="17">
        <f t="shared" si="48"/>
        <v>0.67660969999999998</v>
      </c>
      <c r="H643" s="17">
        <f t="shared" si="49"/>
        <v>-1.9075297225891671E-3</v>
      </c>
    </row>
    <row r="644" spans="3:8" x14ac:dyDescent="0.2">
      <c r="C644" s="17">
        <v>42900</v>
      </c>
      <c r="D644" s="17">
        <f t="shared" si="45"/>
        <v>0</v>
      </c>
      <c r="E644" s="17">
        <f t="shared" si="46"/>
        <v>0</v>
      </c>
      <c r="F644" s="17">
        <f t="shared" si="47"/>
        <v>-9.9075297225891673E-3</v>
      </c>
      <c r="G644" s="17">
        <f t="shared" si="48"/>
        <v>0.67660969999999998</v>
      </c>
      <c r="H644" s="17">
        <f t="shared" si="49"/>
        <v>-1.9075297225891671E-3</v>
      </c>
    </row>
    <row r="645" spans="3:8" x14ac:dyDescent="0.2">
      <c r="C645" s="17">
        <v>42900</v>
      </c>
      <c r="D645" s="17">
        <f t="shared" si="45"/>
        <v>0</v>
      </c>
      <c r="E645" s="17">
        <f t="shared" si="46"/>
        <v>0</v>
      </c>
      <c r="F645" s="17">
        <f t="shared" si="47"/>
        <v>-9.9075297225891673E-3</v>
      </c>
      <c r="G645" s="17">
        <f t="shared" si="48"/>
        <v>0.67660969999999998</v>
      </c>
      <c r="H645" s="17">
        <f t="shared" si="49"/>
        <v>-1.9075297225891671E-3</v>
      </c>
    </row>
    <row r="646" spans="3:8" x14ac:dyDescent="0.2">
      <c r="C646" s="17">
        <v>42900</v>
      </c>
      <c r="D646" s="17">
        <f t="shared" si="45"/>
        <v>0</v>
      </c>
      <c r="E646" s="17">
        <f t="shared" si="46"/>
        <v>0</v>
      </c>
      <c r="F646" s="17">
        <f t="shared" si="47"/>
        <v>-9.9075297225891673E-3</v>
      </c>
      <c r="G646" s="17">
        <f t="shared" si="48"/>
        <v>0.67660969999999998</v>
      </c>
      <c r="H646" s="17">
        <f t="shared" si="49"/>
        <v>-1.9075297225891671E-3</v>
      </c>
    </row>
    <row r="647" spans="3:8" x14ac:dyDescent="0.2">
      <c r="C647" s="17">
        <v>42900</v>
      </c>
      <c r="D647" s="17">
        <f t="shared" si="45"/>
        <v>0</v>
      </c>
      <c r="E647" s="17">
        <f t="shared" si="46"/>
        <v>0</v>
      </c>
      <c r="F647" s="17">
        <f t="shared" si="47"/>
        <v>-9.9075297225891673E-3</v>
      </c>
      <c r="G647" s="17">
        <f t="shared" si="48"/>
        <v>0.67660969999999998</v>
      </c>
      <c r="H647" s="17">
        <f t="shared" si="49"/>
        <v>-1.9075297225891671E-3</v>
      </c>
    </row>
    <row r="648" spans="3:8" x14ac:dyDescent="0.2">
      <c r="C648" s="17">
        <v>42900</v>
      </c>
      <c r="D648" s="17">
        <f t="shared" si="45"/>
        <v>0</v>
      </c>
      <c r="E648" s="17">
        <f t="shared" si="46"/>
        <v>0</v>
      </c>
      <c r="F648" s="17">
        <f t="shared" si="47"/>
        <v>-9.9075297225891673E-3</v>
      </c>
      <c r="G648" s="17">
        <f t="shared" si="48"/>
        <v>0.67660969999999998</v>
      </c>
      <c r="H648" s="17">
        <f t="shared" si="49"/>
        <v>-1.9075297225891671E-3</v>
      </c>
    </row>
    <row r="649" spans="3:8" x14ac:dyDescent="0.2">
      <c r="C649" s="17">
        <v>42900</v>
      </c>
      <c r="D649" s="17">
        <f t="shared" si="45"/>
        <v>0</v>
      </c>
      <c r="E649" s="17">
        <f t="shared" si="46"/>
        <v>0</v>
      </c>
      <c r="F649" s="17">
        <f t="shared" si="47"/>
        <v>-9.9075297225891673E-3</v>
      </c>
      <c r="G649" s="17">
        <f t="shared" si="48"/>
        <v>0.67660969999999998</v>
      </c>
      <c r="H649" s="17">
        <f t="shared" si="49"/>
        <v>-1.9075297225891671E-3</v>
      </c>
    </row>
    <row r="650" spans="3:8" x14ac:dyDescent="0.2">
      <c r="C650" s="17">
        <v>42900</v>
      </c>
      <c r="D650" s="17">
        <f t="shared" ref="D650" si="50">B650/C650</f>
        <v>0</v>
      </c>
      <c r="E650" s="17">
        <f t="shared" ref="E650" si="51">D650/G650</f>
        <v>0</v>
      </c>
      <c r="F650" s="17">
        <f t="shared" ref="F650" si="52">((A650-15)/(1+0.0162*(A650-15)))*(0.0005+(-0.0056)*E650^0.5+(-0.0066)*E650+(-0.0375)*E650^1.5+(0.0636)*E650^2+(-0.0144)*E650^2.5)</f>
        <v>-9.9075297225891673E-3</v>
      </c>
      <c r="G650" s="17">
        <f t="shared" si="48"/>
        <v>0.67660969999999998</v>
      </c>
      <c r="H650" s="17">
        <f t="shared" si="49"/>
        <v>-1.9075297225891671E-3</v>
      </c>
    </row>
  </sheetData>
  <mergeCells count="2">
    <mergeCell ref="A4:L4"/>
    <mergeCell ref="E8:G8"/>
  </mergeCells>
  <hyperlinks>
    <hyperlink ref="D1" r:id="rId1" xr:uid="{E205EA06-7EC9-4923-BD91-C7E8B4BAC6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E3BEB-2DA2-4A4E-A8D4-D5D131983484}">
  <dimension ref="A1:P649"/>
  <sheetViews>
    <sheetView topLeftCell="A61" zoomScale="85" zoomScaleNormal="85" workbookViewId="0">
      <selection activeCell="F9" sqref="F9:F73"/>
    </sheetView>
  </sheetViews>
  <sheetFormatPr defaultRowHeight="12.75" x14ac:dyDescent="0.2"/>
  <cols>
    <col min="1" max="1" width="11.42578125" style="9" customWidth="1"/>
    <col min="2" max="2" width="50.5703125" style="9" customWidth="1"/>
    <col min="3" max="3" width="10.85546875" style="9" customWidth="1"/>
    <col min="4" max="6" width="13.42578125" style="9" customWidth="1"/>
    <col min="7" max="7" width="4.85546875" style="9" customWidth="1"/>
    <col min="8" max="8" width="9.140625" style="9"/>
    <col min="9" max="9" width="13.7109375" style="9" customWidth="1"/>
    <col min="10" max="16384" width="9.140625" style="9"/>
  </cols>
  <sheetData>
    <row r="1" spans="1:16" ht="60" customHeight="1" x14ac:dyDescent="0.2">
      <c r="B1" s="18" t="s">
        <v>133</v>
      </c>
    </row>
    <row r="2" spans="1:16" ht="16.5" thickBot="1" x14ac:dyDescent="0.3">
      <c r="A2" s="19" t="s">
        <v>134</v>
      </c>
      <c r="B2" s="19"/>
      <c r="C2" s="19"/>
      <c r="D2" s="19"/>
      <c r="E2" s="19"/>
      <c r="F2" s="19"/>
      <c r="G2" s="19"/>
    </row>
    <row r="3" spans="1:16" ht="18.75" thickBot="1" x14ac:dyDescent="0.3">
      <c r="H3" s="20" t="s">
        <v>135</v>
      </c>
      <c r="I3" s="21"/>
      <c r="J3" s="21"/>
      <c r="K3" s="21"/>
      <c r="L3" s="21"/>
      <c r="M3" s="21"/>
      <c r="N3" s="21"/>
      <c r="O3" s="21"/>
      <c r="P3" s="22"/>
    </row>
    <row r="4" spans="1:16" x14ac:dyDescent="0.2">
      <c r="A4" s="23" t="s">
        <v>136</v>
      </c>
      <c r="B4" s="24" t="s">
        <v>137</v>
      </c>
      <c r="C4" s="25" t="s">
        <v>138</v>
      </c>
      <c r="D4" s="26" t="s">
        <v>139</v>
      </c>
      <c r="E4" s="27"/>
      <c r="F4" s="27"/>
      <c r="H4" s="28"/>
      <c r="I4" s="29"/>
      <c r="J4" s="29"/>
      <c r="K4" s="29"/>
      <c r="L4" s="29"/>
      <c r="M4" s="29"/>
      <c r="N4" s="29"/>
      <c r="O4" s="29"/>
      <c r="P4" s="30"/>
    </row>
    <row r="5" spans="1:16" ht="13.5" thickBot="1" x14ac:dyDescent="0.25">
      <c r="A5" s="31" t="s">
        <v>140</v>
      </c>
      <c r="B5" s="32" t="s">
        <v>141</v>
      </c>
      <c r="C5" s="33" t="s">
        <v>142</v>
      </c>
      <c r="D5" s="34" t="s">
        <v>143</v>
      </c>
      <c r="E5" s="27"/>
      <c r="F5" s="27"/>
      <c r="H5" s="35" t="s">
        <v>144</v>
      </c>
      <c r="I5" s="29"/>
      <c r="J5" s="29"/>
      <c r="K5" s="29"/>
      <c r="L5" s="29"/>
      <c r="M5" s="29"/>
      <c r="N5" s="29"/>
      <c r="O5" s="29"/>
      <c r="P5" s="30"/>
    </row>
    <row r="6" spans="1:16" ht="13.5" thickBot="1" x14ac:dyDescent="0.25">
      <c r="A6" s="36">
        <v>10</v>
      </c>
      <c r="B6" s="37">
        <v>24</v>
      </c>
      <c r="C6" s="38">
        <v>5000</v>
      </c>
      <c r="D6" s="39">
        <f>EXP(($I$6+$I$7/(A6+273.15)-$I$8/(A6+273.15)^2+$I$9/(A6+273.15)^3-$I$10/(A6+273.15)^4)-$B6/1.80655*($I$11-$I$12/(A6+273.15)+$I$13/(A6+273.15)^2))*(1-0.02255*C6*0.0003048)^5.256</f>
        <v>8.056405585805777</v>
      </c>
      <c r="E6" s="40"/>
      <c r="F6" s="40"/>
      <c r="H6" s="41" t="s">
        <v>145</v>
      </c>
      <c r="I6" s="42">
        <v>-139.34411</v>
      </c>
      <c r="J6" s="29"/>
      <c r="K6" s="29"/>
      <c r="L6" s="29"/>
      <c r="M6" s="29"/>
      <c r="N6" s="29"/>
      <c r="O6" s="29"/>
      <c r="P6" s="30"/>
    </row>
    <row r="7" spans="1:16" ht="13.5" thickBot="1" x14ac:dyDescent="0.25">
      <c r="H7" s="41" t="s">
        <v>146</v>
      </c>
      <c r="I7" s="43">
        <v>157570.1</v>
      </c>
      <c r="J7" s="29"/>
      <c r="K7" s="29"/>
      <c r="L7" s="29"/>
      <c r="M7" s="29"/>
      <c r="N7" s="29"/>
      <c r="O7" s="29"/>
      <c r="P7" s="30"/>
    </row>
    <row r="8" spans="1:16" ht="15.75" thickBot="1" x14ac:dyDescent="0.3">
      <c r="A8" s="44" t="s">
        <v>147</v>
      </c>
      <c r="B8" s="44" t="s">
        <v>148</v>
      </c>
      <c r="C8" s="45" t="s">
        <v>138</v>
      </c>
      <c r="D8" s="46" t="s">
        <v>139</v>
      </c>
      <c r="E8" s="47" t="s">
        <v>149</v>
      </c>
      <c r="F8" s="34" t="s">
        <v>150</v>
      </c>
      <c r="H8" s="41" t="s">
        <v>151</v>
      </c>
      <c r="I8" s="43">
        <v>66423080</v>
      </c>
      <c r="J8" s="48" t="s">
        <v>152</v>
      </c>
      <c r="K8" s="29"/>
      <c r="L8" s="29"/>
      <c r="M8" s="29"/>
      <c r="N8" s="29"/>
      <c r="O8" s="29"/>
      <c r="P8" s="30"/>
    </row>
    <row r="9" spans="1:16" ht="15.75" thickBot="1" x14ac:dyDescent="0.3">
      <c r="A9" s="2">
        <v>19.3</v>
      </c>
      <c r="B9" s="68">
        <v>0.54509352661462096</v>
      </c>
      <c r="C9" s="51">
        <v>0.05</v>
      </c>
      <c r="D9" s="62">
        <f>EXP(($I$6+$I$7/(A9+273.15)-$I$8/(A9+273.15)^2+$I$9/(A9+273.15)^3-$I$10/(A9+273.15)^4)-$B9/1.80655*($I$11-$I$12/(A9+273.15)+$I$13/(A9+273.15)^2))*(1-0.02255*C9*0.0003048)^5.256</f>
        <v>9.190665022908755</v>
      </c>
      <c r="E9" s="2">
        <v>81.900000000000006</v>
      </c>
      <c r="F9" s="40">
        <f>E9/100*D9</f>
        <v>7.5271546537622713</v>
      </c>
      <c r="H9" s="41" t="s">
        <v>153</v>
      </c>
      <c r="I9" s="43">
        <v>12438000000</v>
      </c>
      <c r="J9" s="48" t="s">
        <v>154</v>
      </c>
      <c r="K9" s="29"/>
      <c r="L9" s="29"/>
      <c r="M9" s="29"/>
      <c r="N9" s="29"/>
      <c r="O9" s="29"/>
      <c r="P9" s="30"/>
    </row>
    <row r="10" spans="1:16" ht="15.75" thickBot="1" x14ac:dyDescent="0.3">
      <c r="A10" s="2">
        <v>19.3</v>
      </c>
      <c r="B10" s="68">
        <v>0.5033197025455074</v>
      </c>
      <c r="C10" s="51">
        <v>0.05</v>
      </c>
      <c r="D10" s="62">
        <f t="shared" ref="D10:D60" si="0">EXP(($I$6+$I$7/(A10+273.15)-$I$8/(A10+273.15)^2+$I$9/(A10+273.15)^3-$I$10/(A10+273.15)^4)-$B10/1.80655*($I$11-$I$12/(A10+273.15)+$I$13/(A10+273.15)^2))*(1-0.02255*C10*0.0003048)^5.256</f>
        <v>9.1929423428461288</v>
      </c>
      <c r="E10" s="2">
        <v>85</v>
      </c>
      <c r="F10" s="40">
        <f t="shared" ref="F10:F72" si="1">E10/100*D10</f>
        <v>7.814000991419209</v>
      </c>
      <c r="H10" s="41" t="s">
        <v>155</v>
      </c>
      <c r="I10" s="43">
        <v>862194900000</v>
      </c>
      <c r="J10" s="29"/>
      <c r="K10" s="29"/>
      <c r="L10" s="29"/>
      <c r="M10" s="29"/>
      <c r="N10" s="29"/>
      <c r="O10" s="29"/>
      <c r="P10" s="30"/>
    </row>
    <row r="11" spans="1:16" ht="15.75" thickBot="1" x14ac:dyDescent="0.3">
      <c r="A11" s="2">
        <v>19.5</v>
      </c>
      <c r="B11" s="68">
        <v>0.54837084447656892</v>
      </c>
      <c r="C11" s="51">
        <v>0.05</v>
      </c>
      <c r="D11" s="62">
        <f t="shared" si="0"/>
        <v>9.1537458262613214</v>
      </c>
      <c r="E11" s="2">
        <v>84</v>
      </c>
      <c r="F11" s="40">
        <f t="shared" si="1"/>
        <v>7.6891464940595098</v>
      </c>
      <c r="H11" s="41" t="s">
        <v>156</v>
      </c>
      <c r="I11" s="43">
        <v>3.1928999999999999E-2</v>
      </c>
      <c r="J11" s="29"/>
      <c r="K11" s="29"/>
      <c r="L11" s="29"/>
      <c r="M11" s="29"/>
      <c r="N11" s="29"/>
      <c r="O11" s="29"/>
      <c r="P11" s="30"/>
    </row>
    <row r="12" spans="1:16" ht="15.75" thickBot="1" x14ac:dyDescent="0.3">
      <c r="A12" s="2">
        <v>18.100000000000001</v>
      </c>
      <c r="B12" s="68">
        <v>0.48904863912796837</v>
      </c>
      <c r="C12" s="51">
        <v>0.05</v>
      </c>
      <c r="D12" s="62">
        <f t="shared" si="0"/>
        <v>9.4199794598418478</v>
      </c>
      <c r="E12" s="2">
        <v>80.3</v>
      </c>
      <c r="F12" s="40">
        <f t="shared" si="1"/>
        <v>7.5642435062530033</v>
      </c>
      <c r="H12" s="41" t="s">
        <v>157</v>
      </c>
      <c r="I12" s="43">
        <v>19.428000000000001</v>
      </c>
      <c r="J12" s="29"/>
      <c r="K12" s="29"/>
      <c r="L12" s="29"/>
      <c r="M12" s="29"/>
      <c r="N12" s="29"/>
      <c r="O12" s="29"/>
      <c r="P12" s="30"/>
    </row>
    <row r="13" spans="1:16" ht="15.75" thickBot="1" x14ac:dyDescent="0.3">
      <c r="A13" s="81">
        <f t="shared" ref="A13" si="2">AVERAGE(A9:A12)</f>
        <v>19.05</v>
      </c>
      <c r="B13" s="81">
        <f t="shared" ref="B13" si="3">AVERAGE(B9:B12)</f>
        <v>0.52145817819116635</v>
      </c>
      <c r="C13" s="51">
        <v>0.05</v>
      </c>
      <c r="D13" s="62">
        <f t="shared" si="0"/>
        <v>9.2382649232401608</v>
      </c>
      <c r="E13" s="81">
        <f t="shared" ref="E13" si="4">AVERAGE(E9:E12)</f>
        <v>82.8</v>
      </c>
      <c r="F13" s="40">
        <f t="shared" si="1"/>
        <v>7.6492833564428526</v>
      </c>
      <c r="H13" s="41" t="s">
        <v>158</v>
      </c>
      <c r="I13" s="43">
        <v>3867.3</v>
      </c>
      <c r="J13" s="29"/>
      <c r="K13" s="29"/>
      <c r="L13" s="29"/>
      <c r="M13" s="29"/>
      <c r="N13" s="29"/>
      <c r="O13" s="29"/>
      <c r="P13" s="30"/>
    </row>
    <row r="14" spans="1:16" ht="15.75" thickBot="1" x14ac:dyDescent="0.3">
      <c r="A14" s="2">
        <v>17</v>
      </c>
      <c r="B14" s="68">
        <v>0.12936876210793805</v>
      </c>
      <c r="C14" s="51">
        <v>0.05</v>
      </c>
      <c r="D14" s="62">
        <f t="shared" si="0"/>
        <v>9.6573252726527556</v>
      </c>
      <c r="E14" s="2">
        <v>86.1</v>
      </c>
      <c r="F14" s="40">
        <f t="shared" si="1"/>
        <v>8.3149570597540219</v>
      </c>
      <c r="H14" s="52"/>
      <c r="I14" s="53"/>
      <c r="J14" s="53"/>
      <c r="K14" s="53"/>
      <c r="L14" s="53"/>
      <c r="M14" s="53"/>
      <c r="N14" s="53"/>
      <c r="O14" s="53"/>
      <c r="P14" s="54"/>
    </row>
    <row r="15" spans="1:16" ht="15.75" thickBot="1" x14ac:dyDescent="0.3">
      <c r="A15" s="2">
        <v>17</v>
      </c>
      <c r="B15" s="68">
        <v>0.12953945768739369</v>
      </c>
      <c r="C15" s="51">
        <v>0.05</v>
      </c>
      <c r="D15" s="62">
        <f t="shared" si="0"/>
        <v>9.6573153196138204</v>
      </c>
      <c r="E15" s="2">
        <v>82.9</v>
      </c>
      <c r="F15" s="40">
        <f t="shared" si="1"/>
        <v>8.0059143999598579</v>
      </c>
    </row>
    <row r="16" spans="1:16" ht="15.75" thickBot="1" x14ac:dyDescent="0.3">
      <c r="A16" s="2">
        <v>17</v>
      </c>
      <c r="B16" s="68">
        <v>0.12959635879197826</v>
      </c>
      <c r="C16" s="51">
        <v>0.05</v>
      </c>
      <c r="D16" s="62">
        <f t="shared" si="0"/>
        <v>9.6573120017861278</v>
      </c>
      <c r="E16" s="2">
        <v>82.9</v>
      </c>
      <c r="F16" s="40">
        <f t="shared" si="1"/>
        <v>8.0059116494807014</v>
      </c>
      <c r="H16" s="55" t="s">
        <v>159</v>
      </c>
      <c r="I16" s="21"/>
      <c r="J16" s="21" t="s">
        <v>160</v>
      </c>
      <c r="K16" s="21"/>
      <c r="L16" s="21"/>
      <c r="M16" s="22"/>
    </row>
    <row r="17" spans="1:13" ht="15.75" thickBot="1" x14ac:dyDescent="0.3">
      <c r="A17" s="2">
        <v>17</v>
      </c>
      <c r="B17" s="68">
        <v>0.12925497150592344</v>
      </c>
      <c r="C17" s="51">
        <v>0.05</v>
      </c>
      <c r="D17" s="62">
        <f t="shared" si="0"/>
        <v>9.6573319076415967</v>
      </c>
      <c r="E17" s="2">
        <v>86.6</v>
      </c>
      <c r="F17" s="40">
        <f t="shared" si="1"/>
        <v>8.3632494320176232</v>
      </c>
      <c r="H17" s="28"/>
      <c r="I17" s="29"/>
      <c r="J17" s="29"/>
      <c r="K17" s="29"/>
      <c r="L17" s="29"/>
      <c r="M17" s="30"/>
    </row>
    <row r="18" spans="1:13" ht="15.75" thickBot="1" x14ac:dyDescent="0.3">
      <c r="A18" s="81">
        <f t="shared" ref="A18" si="5">AVERAGE(A14:A17)</f>
        <v>17</v>
      </c>
      <c r="B18" s="81">
        <f t="shared" ref="B18" si="6">AVERAGE(B14:B17)</f>
        <v>0.12943988752330837</v>
      </c>
      <c r="C18" s="51">
        <v>0.05</v>
      </c>
      <c r="D18" s="62">
        <f t="shared" si="0"/>
        <v>9.6573211254203333</v>
      </c>
      <c r="E18" s="81">
        <f t="shared" ref="E18" si="7">AVERAGE(E14:E17)</f>
        <v>84.625</v>
      </c>
      <c r="F18" s="40">
        <f t="shared" si="1"/>
        <v>8.172508002386957</v>
      </c>
      <c r="H18" s="28"/>
      <c r="I18" s="29"/>
      <c r="J18" s="29"/>
      <c r="K18" s="29"/>
      <c r="L18" s="29"/>
      <c r="M18" s="30"/>
    </row>
    <row r="19" spans="1:13" ht="15.75" thickBot="1" x14ac:dyDescent="0.3">
      <c r="A19" s="2">
        <v>16</v>
      </c>
      <c r="B19" s="68">
        <v>0.12874554419348982</v>
      </c>
      <c r="C19" s="51">
        <v>0.05</v>
      </c>
      <c r="D19" s="62">
        <f t="shared" si="0"/>
        <v>9.8626198082532763</v>
      </c>
      <c r="E19" s="2">
        <v>80.3</v>
      </c>
      <c r="F19" s="40">
        <f t="shared" si="1"/>
        <v>7.9196837060273806</v>
      </c>
      <c r="H19" s="28"/>
      <c r="I19" s="29"/>
      <c r="J19" s="29"/>
      <c r="K19" s="29"/>
      <c r="L19" s="29"/>
      <c r="M19" s="30"/>
    </row>
    <row r="20" spans="1:13" ht="15.75" thickBot="1" x14ac:dyDescent="0.3">
      <c r="A20" s="2">
        <v>15.9</v>
      </c>
      <c r="B20" s="68">
        <v>0.12692853761715395</v>
      </c>
      <c r="C20" s="51">
        <v>0.05</v>
      </c>
      <c r="D20" s="62">
        <f t="shared" si="0"/>
        <v>9.8836879260663846</v>
      </c>
      <c r="E20" s="2">
        <v>80</v>
      </c>
      <c r="F20" s="40">
        <f t="shared" si="1"/>
        <v>7.9069503408531077</v>
      </c>
      <c r="H20" s="28" t="s">
        <v>161</v>
      </c>
      <c r="I20" s="29"/>
      <c r="J20" s="29"/>
      <c r="K20" s="29"/>
      <c r="L20" s="29"/>
      <c r="M20" s="30"/>
    </row>
    <row r="21" spans="1:13" ht="15.75" thickBot="1" x14ac:dyDescent="0.3">
      <c r="A21" s="2">
        <v>15.8</v>
      </c>
      <c r="B21" s="68">
        <v>0.1279708865901856</v>
      </c>
      <c r="C21" s="51">
        <v>0.05</v>
      </c>
      <c r="D21" s="62">
        <f t="shared" si="0"/>
        <v>9.9046644756242603</v>
      </c>
      <c r="E21" s="2">
        <v>81.5</v>
      </c>
      <c r="F21" s="40">
        <f t="shared" si="1"/>
        <v>8.0723015476337725</v>
      </c>
      <c r="H21" s="52" t="s">
        <v>162</v>
      </c>
      <c r="I21" s="53"/>
      <c r="J21" s="53"/>
      <c r="K21" s="53"/>
      <c r="L21" s="53"/>
      <c r="M21" s="54"/>
    </row>
    <row r="22" spans="1:13" ht="15.75" thickBot="1" x14ac:dyDescent="0.3">
      <c r="A22" s="2">
        <v>15.8</v>
      </c>
      <c r="B22" s="68">
        <v>0.12867354157289335</v>
      </c>
      <c r="C22" s="51">
        <v>0.05</v>
      </c>
      <c r="D22" s="62">
        <f t="shared" si="0"/>
        <v>9.9046220537854559</v>
      </c>
      <c r="E22" s="2">
        <v>77</v>
      </c>
      <c r="F22" s="40">
        <f t="shared" si="1"/>
        <v>7.6265589814148012</v>
      </c>
    </row>
    <row r="23" spans="1:13" ht="15.75" thickBot="1" x14ac:dyDescent="0.3">
      <c r="A23" s="81">
        <f t="shared" ref="A23" si="8">AVERAGE(A19:A22)</f>
        <v>15.875</v>
      </c>
      <c r="B23" s="81">
        <f t="shared" ref="B23" si="9">AVERAGE(B19:B22)</f>
        <v>0.12807962749343069</v>
      </c>
      <c r="C23" s="51">
        <v>0.05</v>
      </c>
      <c r="D23" s="62">
        <f t="shared" si="0"/>
        <v>9.888870895996714</v>
      </c>
      <c r="E23" s="81">
        <f t="shared" ref="E23" si="10">AVERAGE(E19:E22)</f>
        <v>79.7</v>
      </c>
      <c r="F23" s="40">
        <f t="shared" si="1"/>
        <v>7.8814301041093815</v>
      </c>
      <c r="H23" s="23" t="s">
        <v>138</v>
      </c>
      <c r="I23" s="24" t="s">
        <v>138</v>
      </c>
      <c r="J23" s="26" t="s">
        <v>163</v>
      </c>
    </row>
    <row r="24" spans="1:13" ht="15.75" thickBot="1" x14ac:dyDescent="0.3">
      <c r="A24" s="2">
        <v>22.6</v>
      </c>
      <c r="B24" s="68">
        <v>0.26478104565090865</v>
      </c>
      <c r="C24" s="51">
        <v>0.05</v>
      </c>
      <c r="D24" s="62">
        <f t="shared" si="0"/>
        <v>8.6304935439679902</v>
      </c>
      <c r="E24" s="2">
        <v>63.5</v>
      </c>
      <c r="F24" s="40">
        <f t="shared" si="1"/>
        <v>5.480363400419674</v>
      </c>
      <c r="H24" s="31" t="s">
        <v>164</v>
      </c>
      <c r="I24" s="32" t="s">
        <v>165</v>
      </c>
      <c r="J24" s="34" t="s">
        <v>166</v>
      </c>
    </row>
    <row r="25" spans="1:13" ht="15.75" thickBot="1" x14ac:dyDescent="0.3">
      <c r="A25" s="2">
        <v>22.6</v>
      </c>
      <c r="B25" s="68">
        <v>0.26426095443793951</v>
      </c>
      <c r="C25" s="51">
        <v>0.05</v>
      </c>
      <c r="D25" s="62">
        <f t="shared" si="0"/>
        <v>8.63051951414994</v>
      </c>
      <c r="E25" s="2">
        <v>65.099999999999994</v>
      </c>
      <c r="F25" s="40">
        <f t="shared" si="1"/>
        <v>5.6184682037116103</v>
      </c>
      <c r="H25" s="56">
        <v>0.05</v>
      </c>
      <c r="I25" s="57">
        <f t="shared" ref="I25:I33" si="11">H25*0.62137*5280</f>
        <v>164.04167999999999</v>
      </c>
      <c r="J25" s="58">
        <f t="shared" ref="J25:J33" si="12">(1-0.02255*H25)^5.256</f>
        <v>0.99408806131766614</v>
      </c>
    </row>
    <row r="26" spans="1:13" ht="15.75" thickBot="1" x14ac:dyDescent="0.3">
      <c r="A26" s="2">
        <v>22.5</v>
      </c>
      <c r="B26" s="68">
        <v>0.2632621084376538</v>
      </c>
      <c r="C26" s="51">
        <v>0.05</v>
      </c>
      <c r="D26" s="62">
        <f t="shared" si="0"/>
        <v>8.6470541946358708</v>
      </c>
      <c r="E26" s="2">
        <v>64.099999999999994</v>
      </c>
      <c r="F26" s="40">
        <f t="shared" si="1"/>
        <v>5.5427617387615919</v>
      </c>
      <c r="H26" s="59">
        <v>0.25</v>
      </c>
      <c r="I26" s="60">
        <f t="shared" si="11"/>
        <v>820.20839999999998</v>
      </c>
      <c r="J26" s="61">
        <f t="shared" si="12"/>
        <v>0.97072259960865104</v>
      </c>
    </row>
    <row r="27" spans="1:13" ht="15.75" thickBot="1" x14ac:dyDescent="0.3">
      <c r="A27" s="2">
        <v>22.6</v>
      </c>
      <c r="B27" s="68">
        <v>0.26270100987678274</v>
      </c>
      <c r="C27" s="51">
        <v>0.05</v>
      </c>
      <c r="D27" s="62">
        <f t="shared" si="0"/>
        <v>8.630597408732358</v>
      </c>
      <c r="E27" s="2">
        <v>66.099999999999994</v>
      </c>
      <c r="F27" s="40">
        <f t="shared" si="1"/>
        <v>5.7048248871720881</v>
      </c>
      <c r="H27" s="59">
        <v>0.5</v>
      </c>
      <c r="I27" s="60">
        <f t="shared" si="11"/>
        <v>1640.4168</v>
      </c>
      <c r="J27" s="61">
        <f t="shared" si="12"/>
        <v>0.94214318133478647</v>
      </c>
    </row>
    <row r="28" spans="1:13" ht="15.75" thickBot="1" x14ac:dyDescent="0.3">
      <c r="A28" s="81">
        <f t="shared" ref="A28" si="13">AVERAGE(A24:A27)</f>
        <v>22.575000000000003</v>
      </c>
      <c r="B28" s="81">
        <f t="shared" ref="B28" si="14">AVERAGE(B24:B27)</f>
        <v>0.26375127960082118</v>
      </c>
      <c r="C28" s="51">
        <v>0.05</v>
      </c>
      <c r="D28" s="62">
        <f t="shared" si="0"/>
        <v>8.6346608827143676</v>
      </c>
      <c r="E28" s="81">
        <f t="shared" ref="E28" si="15">AVERAGE(E24:E27)</f>
        <v>64.699999999999989</v>
      </c>
      <c r="F28" s="40">
        <f t="shared" si="1"/>
        <v>5.5866255911161948</v>
      </c>
      <c r="H28" s="59">
        <v>0.75</v>
      </c>
      <c r="I28" s="60">
        <f t="shared" si="11"/>
        <v>2460.6251999999999</v>
      </c>
      <c r="J28" s="61">
        <f t="shared" si="12"/>
        <v>0.91424894294875325</v>
      </c>
    </row>
    <row r="29" spans="1:13" ht="15.75" thickBot="1" x14ac:dyDescent="0.3">
      <c r="A29" s="2">
        <v>21.2</v>
      </c>
      <c r="B29" s="68">
        <v>0.43951471000567988</v>
      </c>
      <c r="C29" s="51">
        <v>0.05</v>
      </c>
      <c r="D29" s="62">
        <f t="shared" si="0"/>
        <v>8.8574648276020902</v>
      </c>
      <c r="E29" s="2">
        <v>58</v>
      </c>
      <c r="F29" s="40">
        <f t="shared" si="1"/>
        <v>5.1373296000092123</v>
      </c>
      <c r="H29" s="59">
        <v>1</v>
      </c>
      <c r="I29" s="60">
        <f t="shared" si="11"/>
        <v>3280.8335999999999</v>
      </c>
      <c r="J29" s="61">
        <f t="shared" si="12"/>
        <v>0.88702724584312009</v>
      </c>
    </row>
    <row r="30" spans="1:13" ht="15.75" thickBot="1" x14ac:dyDescent="0.3">
      <c r="A30" s="2">
        <v>19.7</v>
      </c>
      <c r="B30" s="68">
        <v>0.44667873639608324</v>
      </c>
      <c r="C30" s="51">
        <v>0.05</v>
      </c>
      <c r="D30" s="62">
        <f t="shared" si="0"/>
        <v>9.1227529541040404</v>
      </c>
      <c r="E30" s="2">
        <v>48</v>
      </c>
      <c r="F30" s="40">
        <f t="shared" si="1"/>
        <v>4.3789214179699396</v>
      </c>
      <c r="H30" s="59">
        <v>1.25</v>
      </c>
      <c r="I30" s="60">
        <f t="shared" si="11"/>
        <v>4101.0419999999995</v>
      </c>
      <c r="J30" s="61">
        <f t="shared" si="12"/>
        <v>0.86046561386176812</v>
      </c>
    </row>
    <row r="31" spans="1:13" ht="15.75" thickBot="1" x14ac:dyDescent="0.3">
      <c r="A31" s="2">
        <v>18.100000000000001</v>
      </c>
      <c r="B31" s="68">
        <v>0.50212398876141284</v>
      </c>
      <c r="C31" s="51">
        <v>0.05</v>
      </c>
      <c r="D31" s="62">
        <f t="shared" si="0"/>
        <v>9.4192421901612651</v>
      </c>
      <c r="E31" s="2">
        <v>40</v>
      </c>
      <c r="F31" s="40">
        <f t="shared" si="1"/>
        <v>3.7676968760645062</v>
      </c>
      <c r="H31" s="59">
        <v>1.5</v>
      </c>
      <c r="I31" s="60">
        <f t="shared" si="11"/>
        <v>4921.2503999999999</v>
      </c>
      <c r="J31" s="61">
        <f t="shared" si="12"/>
        <v>0.83455173213069744</v>
      </c>
    </row>
    <row r="32" spans="1:13" ht="15.75" thickBot="1" x14ac:dyDescent="0.3">
      <c r="A32" s="2">
        <v>17.100000000000001</v>
      </c>
      <c r="B32" s="68">
        <v>0.5245476452375164</v>
      </c>
      <c r="C32" s="51">
        <v>0.05</v>
      </c>
      <c r="D32" s="62">
        <f t="shared" si="0"/>
        <v>9.6142742779386658</v>
      </c>
      <c r="E32" s="2">
        <v>36.799999999999997</v>
      </c>
      <c r="F32" s="40">
        <f t="shared" si="1"/>
        <v>3.5380529342814291</v>
      </c>
      <c r="H32" s="59">
        <v>1.75</v>
      </c>
      <c r="I32" s="60">
        <f t="shared" si="11"/>
        <v>5741.4588000000003</v>
      </c>
      <c r="J32" s="61">
        <f t="shared" si="12"/>
        <v>0.80927344589055483</v>
      </c>
    </row>
    <row r="33" spans="1:10" ht="15.75" thickBot="1" x14ac:dyDescent="0.3">
      <c r="A33" s="81">
        <f t="shared" ref="A33" si="16">AVERAGE(A29:A32)</f>
        <v>19.024999999999999</v>
      </c>
      <c r="B33" s="81">
        <f t="shared" ref="B33" si="17">AVERAGE(B29:B32)</f>
        <v>0.47821627010017309</v>
      </c>
      <c r="C33" s="51">
        <v>0.05</v>
      </c>
      <c r="D33" s="62">
        <f t="shared" si="0"/>
        <v>9.2452949984562487</v>
      </c>
      <c r="E33" s="81">
        <f t="shared" ref="E33" si="18">AVERAGE(E29:E32)</f>
        <v>45.7</v>
      </c>
      <c r="F33" s="40">
        <f t="shared" si="1"/>
        <v>4.2250998142945058</v>
      </c>
      <c r="H33" s="63">
        <v>2</v>
      </c>
      <c r="I33" s="64">
        <f t="shared" si="11"/>
        <v>6561.6671999999999</v>
      </c>
      <c r="J33" s="65">
        <f t="shared" si="12"/>
        <v>0.78461875933089931</v>
      </c>
    </row>
    <row r="34" spans="1:10" ht="15.75" thickBot="1" x14ac:dyDescent="0.3">
      <c r="A34" s="2">
        <v>23.6</v>
      </c>
      <c r="B34" s="68">
        <v>0.67224319706062063</v>
      </c>
      <c r="C34" s="51">
        <v>0.05</v>
      </c>
      <c r="D34" s="62">
        <f t="shared" si="0"/>
        <v>8.448885307006428</v>
      </c>
      <c r="E34" s="2">
        <v>61.6</v>
      </c>
      <c r="F34" s="40">
        <f t="shared" si="1"/>
        <v>5.2045133491159596</v>
      </c>
      <c r="H34" s="66"/>
      <c r="I34" s="67"/>
      <c r="J34" s="66"/>
    </row>
    <row r="35" spans="1:10" ht="15.75" thickBot="1" x14ac:dyDescent="0.3">
      <c r="A35" s="2">
        <v>23.6</v>
      </c>
      <c r="B35" s="68">
        <v>0.66152386166099431</v>
      </c>
      <c r="C35" s="51">
        <v>0.05</v>
      </c>
      <c r="D35" s="62">
        <f t="shared" si="0"/>
        <v>8.4494055012214062</v>
      </c>
      <c r="E35" s="2">
        <v>59.3</v>
      </c>
      <c r="F35" s="40">
        <f t="shared" si="1"/>
        <v>5.0104974622242935</v>
      </c>
      <c r="H35" s="66"/>
      <c r="I35" s="67"/>
      <c r="J35" s="66"/>
    </row>
    <row r="36" spans="1:10" ht="15.75" thickBot="1" x14ac:dyDescent="0.3">
      <c r="A36" s="2">
        <v>23.6</v>
      </c>
      <c r="B36" s="68">
        <v>0.65991683212433416</v>
      </c>
      <c r="C36" s="51">
        <v>0.05</v>
      </c>
      <c r="D36" s="62">
        <f t="shared" si="0"/>
        <v>8.4494834908569416</v>
      </c>
      <c r="E36" s="2">
        <v>62.9</v>
      </c>
      <c r="F36" s="40">
        <f t="shared" si="1"/>
        <v>5.3147251157490167</v>
      </c>
      <c r="H36" s="66"/>
      <c r="I36" s="67"/>
      <c r="J36" s="66"/>
    </row>
    <row r="37" spans="1:10" ht="15.75" thickBot="1" x14ac:dyDescent="0.3">
      <c r="A37" s="2">
        <v>23.6</v>
      </c>
      <c r="B37" s="68">
        <v>0.65884560592951713</v>
      </c>
      <c r="C37" s="51">
        <v>0.05</v>
      </c>
      <c r="D37" s="62">
        <f t="shared" si="0"/>
        <v>8.4495354781920771</v>
      </c>
      <c r="E37" s="2">
        <v>66</v>
      </c>
      <c r="F37" s="40">
        <f t="shared" si="1"/>
        <v>5.5766934156067709</v>
      </c>
      <c r="H37" s="66"/>
      <c r="I37" s="67"/>
      <c r="J37" s="66"/>
    </row>
    <row r="38" spans="1:10" ht="15.75" thickBot="1" x14ac:dyDescent="0.3">
      <c r="A38" s="81">
        <f t="shared" ref="A38" si="19">AVERAGE(A34:A37)</f>
        <v>23.6</v>
      </c>
      <c r="B38" s="81">
        <f t="shared" ref="B38" si="20">AVERAGE(B34:B37)</f>
        <v>0.66313237419386661</v>
      </c>
      <c r="C38" s="51">
        <v>0.05</v>
      </c>
      <c r="D38" s="62">
        <f t="shared" si="0"/>
        <v>8.4493274403364609</v>
      </c>
      <c r="E38" s="81">
        <f t="shared" ref="E38" si="21">AVERAGE(E34:E37)</f>
        <v>62.45</v>
      </c>
      <c r="F38" s="40">
        <f t="shared" si="1"/>
        <v>5.2766049864901206</v>
      </c>
      <c r="H38" s="66"/>
      <c r="I38" s="67"/>
      <c r="J38" s="66"/>
    </row>
    <row r="39" spans="1:10" ht="15.75" thickBot="1" x14ac:dyDescent="0.3">
      <c r="A39" s="2">
        <v>26.2</v>
      </c>
      <c r="B39" s="68">
        <v>3.7467020182925652</v>
      </c>
      <c r="C39" s="51">
        <v>0.05</v>
      </c>
      <c r="D39" s="62">
        <f t="shared" si="0"/>
        <v>7.9152385792260898</v>
      </c>
      <c r="E39" s="2">
        <v>79.2</v>
      </c>
      <c r="F39" s="40">
        <f t="shared" si="1"/>
        <v>6.2688689547470631</v>
      </c>
      <c r="H39" s="66"/>
      <c r="I39" s="67"/>
      <c r="J39" s="66"/>
    </row>
    <row r="40" spans="1:10" ht="15.75" thickBot="1" x14ac:dyDescent="0.3">
      <c r="A40" s="2">
        <v>26.1</v>
      </c>
      <c r="B40" s="68">
        <v>3.7472424172594687</v>
      </c>
      <c r="C40" s="51">
        <v>0.05</v>
      </c>
      <c r="D40" s="62">
        <f t="shared" si="0"/>
        <v>7.9294644753012902</v>
      </c>
      <c r="E40" s="2">
        <v>80.099999999999994</v>
      </c>
      <c r="F40" s="40">
        <f t="shared" si="1"/>
        <v>6.3515010447163327</v>
      </c>
      <c r="H40" s="66"/>
      <c r="I40" s="67"/>
      <c r="J40" s="66"/>
    </row>
    <row r="41" spans="1:10" ht="15.75" thickBot="1" x14ac:dyDescent="0.3">
      <c r="A41" s="2">
        <v>26.1</v>
      </c>
      <c r="B41" s="68">
        <v>3.6779551132853632</v>
      </c>
      <c r="C41" s="51">
        <v>0.05</v>
      </c>
      <c r="D41" s="62">
        <f t="shared" si="0"/>
        <v>7.932564797735326</v>
      </c>
      <c r="E41" s="2">
        <v>79.5</v>
      </c>
      <c r="F41" s="40">
        <f t="shared" si="1"/>
        <v>6.3063890141995849</v>
      </c>
      <c r="H41" s="66"/>
      <c r="I41" s="67"/>
      <c r="J41" s="66"/>
    </row>
    <row r="42" spans="1:10" ht="15.75" thickBot="1" x14ac:dyDescent="0.3">
      <c r="A42" s="2">
        <v>26.1</v>
      </c>
      <c r="B42" s="68">
        <v>3.7873726965005132</v>
      </c>
      <c r="C42" s="51">
        <v>0.05</v>
      </c>
      <c r="D42" s="62">
        <f t="shared" si="0"/>
        <v>7.9276693642104918</v>
      </c>
      <c r="E42" s="2">
        <v>78.8</v>
      </c>
      <c r="F42" s="40">
        <f t="shared" si="1"/>
        <v>6.2470034589978667</v>
      </c>
      <c r="H42" s="66"/>
      <c r="I42" s="67"/>
      <c r="J42" s="66"/>
    </row>
    <row r="43" spans="1:10" ht="15.75" thickBot="1" x14ac:dyDescent="0.3">
      <c r="A43" s="81">
        <f t="shared" ref="A43" si="22">AVERAGE(A39:A42)</f>
        <v>26.125</v>
      </c>
      <c r="B43" s="81">
        <f t="shared" ref="B43" si="23">AVERAGE(B39:B42)</f>
        <v>3.739818061334478</v>
      </c>
      <c r="C43" s="51">
        <v>0.05</v>
      </c>
      <c r="D43" s="62">
        <f t="shared" si="0"/>
        <v>7.9262297097619889</v>
      </c>
      <c r="E43" s="81">
        <f t="shared" ref="E43" si="24">AVERAGE(E39:E42)</f>
        <v>79.400000000000006</v>
      </c>
      <c r="F43" s="40">
        <f t="shared" si="1"/>
        <v>6.2934263895510192</v>
      </c>
    </row>
    <row r="44" spans="1:10" ht="15.75" thickBot="1" x14ac:dyDescent="0.3">
      <c r="A44" s="2">
        <v>19</v>
      </c>
      <c r="B44" s="68">
        <v>0.41288244678165897</v>
      </c>
      <c r="C44" s="51">
        <v>0.05</v>
      </c>
      <c r="D44" s="62">
        <f t="shared" si="0"/>
        <v>9.2535483817792255</v>
      </c>
      <c r="E44" s="2">
        <v>79.3</v>
      </c>
      <c r="F44" s="40">
        <f t="shared" si="1"/>
        <v>7.3380638667509253</v>
      </c>
    </row>
    <row r="45" spans="1:10" ht="15.75" thickBot="1" x14ac:dyDescent="0.3">
      <c r="A45" s="2">
        <v>18.8</v>
      </c>
      <c r="B45" s="68">
        <v>0.41131895382310785</v>
      </c>
      <c r="C45" s="51">
        <v>0.05</v>
      </c>
      <c r="D45" s="62">
        <f t="shared" si="0"/>
        <v>9.2910895717664026</v>
      </c>
      <c r="E45" s="2">
        <v>74.8</v>
      </c>
      <c r="F45" s="40">
        <f t="shared" si="1"/>
        <v>6.9497349996812687</v>
      </c>
    </row>
    <row r="46" spans="1:10" ht="15.75" thickBot="1" x14ac:dyDescent="0.3">
      <c r="A46" s="2">
        <v>18.8</v>
      </c>
      <c r="B46" s="68">
        <v>0.41016086437008259</v>
      </c>
      <c r="C46" s="51">
        <v>0.05</v>
      </c>
      <c r="D46" s="62">
        <f t="shared" si="0"/>
        <v>9.2911536333593912</v>
      </c>
      <c r="E46" s="2">
        <v>79.7</v>
      </c>
      <c r="F46" s="40">
        <f t="shared" si="1"/>
        <v>7.4050494457874354</v>
      </c>
    </row>
    <row r="47" spans="1:10" ht="15.75" thickBot="1" x14ac:dyDescent="0.3">
      <c r="A47" s="2">
        <v>18.899999999999999</v>
      </c>
      <c r="B47" s="68">
        <v>0.41210273940322972</v>
      </c>
      <c r="C47" s="51">
        <v>0.05</v>
      </c>
      <c r="D47" s="62">
        <f t="shared" si="0"/>
        <v>9.2722846220302753</v>
      </c>
      <c r="E47" s="2">
        <v>76.8</v>
      </c>
      <c r="F47" s="40">
        <f t="shared" si="1"/>
        <v>7.1211145897192516</v>
      </c>
    </row>
    <row r="48" spans="1:10" ht="15.75" thickBot="1" x14ac:dyDescent="0.3">
      <c r="A48" s="81">
        <f t="shared" ref="A48" si="25">AVERAGE(A44:A47)</f>
        <v>18.875</v>
      </c>
      <c r="B48" s="81">
        <f t="shared" ref="B48" si="26">AVERAGE(B44:B47)</f>
        <v>0.41161625109451982</v>
      </c>
      <c r="C48" s="51">
        <v>0.05</v>
      </c>
      <c r="D48" s="62">
        <f t="shared" si="0"/>
        <v>9.2769954626820663</v>
      </c>
      <c r="E48" s="81">
        <f t="shared" ref="E48" si="27">AVERAGE(E44:E47)</f>
        <v>77.650000000000006</v>
      </c>
      <c r="F48" s="40">
        <f t="shared" si="1"/>
        <v>7.2035869767726251</v>
      </c>
    </row>
    <row r="49" spans="1:6" ht="15.75" thickBot="1" x14ac:dyDescent="0.3">
      <c r="A49" s="2">
        <v>24.5</v>
      </c>
      <c r="B49" s="68">
        <v>0.57396387645615254</v>
      </c>
      <c r="C49" s="51">
        <v>0.05</v>
      </c>
      <c r="D49" s="62">
        <f t="shared" si="0"/>
        <v>8.3129226615109317</v>
      </c>
      <c r="E49" s="2">
        <v>99.6</v>
      </c>
      <c r="F49" s="40">
        <f t="shared" si="1"/>
        <v>8.2796709708648883</v>
      </c>
    </row>
    <row r="50" spans="1:6" ht="15.75" thickBot="1" x14ac:dyDescent="0.3">
      <c r="A50" s="2">
        <v>24.6</v>
      </c>
      <c r="B50" s="68">
        <v>0.56649798957170894</v>
      </c>
      <c r="C50" s="51">
        <v>0.05</v>
      </c>
      <c r="D50" s="62">
        <f t="shared" si="0"/>
        <v>8.2978949689406729</v>
      </c>
      <c r="E50" s="2">
        <v>101.7</v>
      </c>
      <c r="F50" s="40">
        <f t="shared" si="1"/>
        <v>8.4389591834126652</v>
      </c>
    </row>
    <row r="51" spans="1:6" ht="15.75" thickBot="1" x14ac:dyDescent="0.3">
      <c r="A51" s="2">
        <v>24.6</v>
      </c>
      <c r="B51" s="68">
        <v>0.56545799291726939</v>
      </c>
      <c r="C51" s="51">
        <v>0.05</v>
      </c>
      <c r="D51" s="62">
        <f t="shared" si="0"/>
        <v>8.2979441787653112</v>
      </c>
      <c r="E51" s="2">
        <v>103.8</v>
      </c>
      <c r="F51" s="40">
        <f t="shared" si="1"/>
        <v>8.613266057558393</v>
      </c>
    </row>
    <row r="52" spans="1:6" ht="15.75" thickBot="1" x14ac:dyDescent="0.3">
      <c r="A52" s="2">
        <v>24.8</v>
      </c>
      <c r="B52" s="68">
        <v>0.56409146583965486</v>
      </c>
      <c r="C52" s="51">
        <v>0.05</v>
      </c>
      <c r="D52" s="62">
        <f t="shared" si="0"/>
        <v>8.2673949361032513</v>
      </c>
      <c r="E52" s="2">
        <v>109.5</v>
      </c>
      <c r="F52" s="40">
        <f t="shared" si="1"/>
        <v>9.0527974550330601</v>
      </c>
    </row>
    <row r="53" spans="1:6" ht="15.75" thickBot="1" x14ac:dyDescent="0.3">
      <c r="A53" s="81">
        <f t="shared" ref="A53" si="28">AVERAGE(A49:A52)</f>
        <v>24.625</v>
      </c>
      <c r="B53" s="81">
        <f t="shared" ref="B53" si="29">AVERAGE(B49:B52)</f>
        <v>0.56750283119619649</v>
      </c>
      <c r="C53" s="51">
        <v>0.05</v>
      </c>
      <c r="D53" s="62">
        <f t="shared" si="0"/>
        <v>8.2940098462648209</v>
      </c>
      <c r="E53" s="81">
        <f t="shared" ref="E53" si="30">AVERAGE(E49:E52)</f>
        <v>103.65</v>
      </c>
      <c r="F53" s="40">
        <f t="shared" si="1"/>
        <v>8.5967412056534869</v>
      </c>
    </row>
    <row r="54" spans="1:6" ht="15.75" thickBot="1" x14ac:dyDescent="0.3">
      <c r="A54" s="2">
        <v>23.2</v>
      </c>
      <c r="B54" s="68">
        <v>0.50107383423927054</v>
      </c>
      <c r="C54" s="51">
        <v>0.05</v>
      </c>
      <c r="D54" s="62">
        <f t="shared" si="0"/>
        <v>8.5211462493271082</v>
      </c>
      <c r="E54" s="2">
        <v>63.3</v>
      </c>
      <c r="F54" s="40">
        <f t="shared" si="1"/>
        <v>5.3938855758240596</v>
      </c>
    </row>
    <row r="55" spans="1:6" ht="15.75" thickBot="1" x14ac:dyDescent="0.3">
      <c r="A55" s="2">
        <v>23.2</v>
      </c>
      <c r="B55" s="68">
        <v>0.49947885763905875</v>
      </c>
      <c r="C55" s="51">
        <v>0.05</v>
      </c>
      <c r="D55" s="62">
        <f t="shared" si="0"/>
        <v>8.5212245389350993</v>
      </c>
      <c r="E55" s="2">
        <v>72</v>
      </c>
      <c r="F55" s="40">
        <f t="shared" si="1"/>
        <v>6.1352816680332714</v>
      </c>
    </row>
    <row r="56" spans="1:6" ht="15.75" thickBot="1" x14ac:dyDescent="0.3">
      <c r="A56" s="2">
        <v>23.3</v>
      </c>
      <c r="B56" s="68">
        <v>0.50051852266227437</v>
      </c>
      <c r="C56" s="51">
        <v>0.05</v>
      </c>
      <c r="D56" s="62">
        <f t="shared" si="0"/>
        <v>8.5051052941294003</v>
      </c>
      <c r="E56" s="2">
        <v>69.5</v>
      </c>
      <c r="F56" s="40">
        <f t="shared" si="1"/>
        <v>5.9110481794199332</v>
      </c>
    </row>
    <row r="57" spans="1:6" ht="15.75" thickBot="1" x14ac:dyDescent="0.3">
      <c r="A57" s="2">
        <v>23.4</v>
      </c>
      <c r="B57" s="68">
        <v>0.50208284148446436</v>
      </c>
      <c r="C57" s="51">
        <v>0.05</v>
      </c>
      <c r="D57" s="62">
        <f t="shared" si="0"/>
        <v>8.4890145658226643</v>
      </c>
      <c r="E57" s="2">
        <v>69.2</v>
      </c>
      <c r="F57" s="40">
        <f t="shared" si="1"/>
        <v>5.8743980795492838</v>
      </c>
    </row>
    <row r="58" spans="1:6" ht="15.75" thickBot="1" x14ac:dyDescent="0.3">
      <c r="A58" s="81">
        <f t="shared" ref="A58" si="31">AVERAGE(A54:A57)</f>
        <v>23.274999999999999</v>
      </c>
      <c r="B58" s="81">
        <f t="shared" ref="B58" si="32">AVERAGE(B54:B57)</f>
        <v>0.500788514006267</v>
      </c>
      <c r="C58" s="51">
        <v>0.05</v>
      </c>
      <c r="D58" s="62">
        <f t="shared" si="0"/>
        <v>8.5091040593663934</v>
      </c>
      <c r="E58" s="81">
        <f t="shared" ref="E58" si="33">AVERAGE(E54:E57)</f>
        <v>68.5</v>
      </c>
      <c r="F58" s="40">
        <f t="shared" si="1"/>
        <v>5.8287362806659795</v>
      </c>
    </row>
    <row r="59" spans="1:6" ht="15.75" thickBot="1" x14ac:dyDescent="0.3">
      <c r="A59" s="2">
        <v>21.2</v>
      </c>
      <c r="B59" s="68">
        <v>5.3687598658563367</v>
      </c>
      <c r="C59" s="51">
        <v>0.05</v>
      </c>
      <c r="D59" s="62">
        <f t="shared" si="0"/>
        <v>8.6058605960532599</v>
      </c>
      <c r="E59" s="2">
        <v>49.4</v>
      </c>
      <c r="F59" s="40">
        <f t="shared" si="1"/>
        <v>4.2512951344503103</v>
      </c>
    </row>
    <row r="60" spans="1:6" ht="15.75" thickBot="1" x14ac:dyDescent="0.3">
      <c r="A60" s="2">
        <v>21.4</v>
      </c>
      <c r="B60" s="68">
        <v>5.3155954447886637</v>
      </c>
      <c r="C60" s="51">
        <v>0.05</v>
      </c>
      <c r="D60" s="62">
        <f t="shared" si="0"/>
        <v>8.5754932948634792</v>
      </c>
      <c r="E60" s="2">
        <v>89.8</v>
      </c>
      <c r="F60" s="40">
        <f t="shared" si="1"/>
        <v>7.7007929787874048</v>
      </c>
    </row>
    <row r="61" spans="1:6" ht="15.75" thickBot="1" x14ac:dyDescent="0.3">
      <c r="A61" s="2">
        <v>22.7</v>
      </c>
      <c r="B61" s="68">
        <v>5.2196741647934406</v>
      </c>
      <c r="C61" s="51">
        <v>0.05</v>
      </c>
      <c r="D61" s="62">
        <f t="shared" ref="D61:D72" si="34">EXP(($I$6+$I$7/(A61+273.15)-$I$8/(A61+273.15)^2+$I$9/(A61+273.15)^3-$I$10/(A61+273.15)^4)-$B61/1.80655*($I$11-$I$12/(A61+273.15)+$I$13/(A61+273.15)^2))*(1-0.02255*C61*0.0003048)^5.256</f>
        <v>8.3708016352082328</v>
      </c>
      <c r="E61" s="2">
        <v>130</v>
      </c>
      <c r="F61" s="40">
        <f t="shared" si="1"/>
        <v>10.882042125770703</v>
      </c>
    </row>
    <row r="62" spans="1:6" ht="15.75" thickBot="1" x14ac:dyDescent="0.3">
      <c r="A62" s="2">
        <v>24.8</v>
      </c>
      <c r="B62" s="68">
        <v>5.1454727550551853</v>
      </c>
      <c r="C62" s="51">
        <v>0.05</v>
      </c>
      <c r="D62" s="62">
        <f t="shared" si="34"/>
        <v>8.0545117681157024</v>
      </c>
      <c r="E62" s="2">
        <v>211.7</v>
      </c>
      <c r="F62" s="40">
        <f t="shared" si="1"/>
        <v>17.05140141310094</v>
      </c>
    </row>
    <row r="63" spans="1:6" ht="15.75" thickBot="1" x14ac:dyDescent="0.3">
      <c r="A63" s="81">
        <f t="shared" ref="A63" si="35">AVERAGE(A59:A62)</f>
        <v>22.524999999999999</v>
      </c>
      <c r="B63" s="81">
        <f t="shared" ref="B63" si="36">AVERAGE(B59:B62)</f>
        <v>5.2623755576234066</v>
      </c>
      <c r="C63" s="51">
        <v>0.05</v>
      </c>
      <c r="D63" s="62">
        <f t="shared" si="34"/>
        <v>8.3963897812939656</v>
      </c>
      <c r="E63" s="81">
        <f t="shared" ref="E63" si="37">AVERAGE(E59:E62)</f>
        <v>120.22499999999999</v>
      </c>
      <c r="F63" s="40">
        <f t="shared" si="1"/>
        <v>10.094559614560671</v>
      </c>
    </row>
    <row r="64" spans="1:6" ht="15.75" thickBot="1" x14ac:dyDescent="0.3">
      <c r="A64" s="73">
        <v>16.5</v>
      </c>
      <c r="B64" s="73">
        <v>0.12791186859561651</v>
      </c>
      <c r="C64" s="51">
        <v>0.05</v>
      </c>
      <c r="D64" s="62">
        <f t="shared" si="34"/>
        <v>9.7590666978616571</v>
      </c>
      <c r="E64" s="73">
        <v>76</v>
      </c>
      <c r="F64" s="40">
        <f t="shared" si="1"/>
        <v>7.4168906903748599</v>
      </c>
    </row>
    <row r="65" spans="1:6" ht="15.75" thickBot="1" x14ac:dyDescent="0.3">
      <c r="A65" s="73">
        <v>16.5</v>
      </c>
      <c r="B65" s="73">
        <v>0.12693364198620699</v>
      </c>
      <c r="C65" s="51">
        <v>0.05</v>
      </c>
      <c r="D65" s="62">
        <f t="shared" si="34"/>
        <v>9.7591245661153092</v>
      </c>
      <c r="E65" s="73">
        <v>77.099999999999994</v>
      </c>
      <c r="F65" s="40">
        <f t="shared" si="1"/>
        <v>7.5242850404749024</v>
      </c>
    </row>
    <row r="66" spans="1:6" ht="15.75" thickBot="1" x14ac:dyDescent="0.3">
      <c r="A66" s="73">
        <v>16.600000000000001</v>
      </c>
      <c r="B66" s="73">
        <v>0.12705819927411247</v>
      </c>
      <c r="C66" s="51">
        <v>0.05</v>
      </c>
      <c r="D66" s="62">
        <f t="shared" si="34"/>
        <v>9.7386316989639088</v>
      </c>
      <c r="E66" s="73">
        <v>77</v>
      </c>
      <c r="F66" s="40">
        <f t="shared" si="1"/>
        <v>7.4987464082022095</v>
      </c>
    </row>
    <row r="67" spans="1:6" ht="15.75" thickBot="1" x14ac:dyDescent="0.3">
      <c r="A67" s="73">
        <v>16.7</v>
      </c>
      <c r="B67" s="73">
        <v>0.12712472333772526</v>
      </c>
      <c r="C67" s="51">
        <v>0.05</v>
      </c>
      <c r="D67" s="62">
        <f t="shared" si="34"/>
        <v>9.7182197320733437</v>
      </c>
      <c r="E67" s="73">
        <v>72.8</v>
      </c>
      <c r="F67" s="40">
        <f t="shared" si="1"/>
        <v>7.0748639649493938</v>
      </c>
    </row>
    <row r="68" spans="1:6" ht="15.75" thickBot="1" x14ac:dyDescent="0.3">
      <c r="A68" s="81">
        <f t="shared" ref="A68" si="38">AVERAGE(A64:A67)</f>
        <v>16.574999999999999</v>
      </c>
      <c r="B68" s="81">
        <f t="shared" ref="B68" si="39">AVERAGE(B64:B67)</f>
        <v>0.1272571082984153</v>
      </c>
      <c r="C68" s="51">
        <v>0.05</v>
      </c>
      <c r="D68" s="62">
        <f t="shared" si="34"/>
        <v>9.7437340556980949</v>
      </c>
      <c r="E68" s="81">
        <f t="shared" ref="E68" si="40">AVERAGE(E64:E67)</f>
        <v>75.724999999999994</v>
      </c>
      <c r="F68" s="40">
        <f t="shared" si="1"/>
        <v>7.3784426136773824</v>
      </c>
    </row>
    <row r="69" spans="1:6" ht="15.75" thickBot="1" x14ac:dyDescent="0.3">
      <c r="A69" s="2">
        <v>17.600000000000001</v>
      </c>
      <c r="B69" s="2">
        <v>0.15950163742270296</v>
      </c>
      <c r="C69" s="51">
        <v>0.05</v>
      </c>
      <c r="D69" s="62">
        <f t="shared" si="34"/>
        <v>9.5361088545407444</v>
      </c>
      <c r="E69" s="2">
        <v>84</v>
      </c>
      <c r="F69" s="40">
        <f t="shared" si="1"/>
        <v>8.0103314378142247</v>
      </c>
    </row>
    <row r="70" spans="1:6" ht="15.75" thickBot="1" x14ac:dyDescent="0.3">
      <c r="A70" s="2">
        <v>17.7</v>
      </c>
      <c r="B70" s="2">
        <v>0.16056322831427003</v>
      </c>
      <c r="C70" s="51">
        <v>0.05</v>
      </c>
      <c r="D70" s="62">
        <f t="shared" si="34"/>
        <v>9.5163973523991174</v>
      </c>
      <c r="E70" s="2">
        <v>85.5</v>
      </c>
      <c r="F70" s="40">
        <f t="shared" si="1"/>
        <v>8.1365197363012456</v>
      </c>
    </row>
    <row r="71" spans="1:6" ht="15.75" thickBot="1" x14ac:dyDescent="0.3">
      <c r="A71" s="2">
        <v>17.8</v>
      </c>
      <c r="B71" s="2">
        <v>0.16128117269819756</v>
      </c>
      <c r="C71" s="51">
        <v>0.05</v>
      </c>
      <c r="D71" s="62">
        <f t="shared" si="34"/>
        <v>9.4967787445636827</v>
      </c>
      <c r="E71" s="2">
        <v>84.4</v>
      </c>
      <c r="F71" s="40">
        <f t="shared" si="1"/>
        <v>8.0152812604117489</v>
      </c>
    </row>
    <row r="72" spans="1:6" ht="15.75" thickBot="1" x14ac:dyDescent="0.3">
      <c r="A72" s="2">
        <v>17.8</v>
      </c>
      <c r="B72" s="2">
        <v>0.16303191997119909</v>
      </c>
      <c r="C72" s="51">
        <v>0.05</v>
      </c>
      <c r="D72" s="62">
        <f t="shared" si="34"/>
        <v>9.4966789856100888</v>
      </c>
      <c r="E72" s="2">
        <v>83.6</v>
      </c>
      <c r="F72" s="40">
        <f t="shared" si="1"/>
        <v>7.9392236319700338</v>
      </c>
    </row>
    <row r="73" spans="1:6" ht="15.75" thickBot="1" x14ac:dyDescent="0.3">
      <c r="A73" s="81">
        <f t="shared" ref="A73" si="41">AVERAGE(A69:A72)</f>
        <v>17.724999999999998</v>
      </c>
      <c r="B73" s="81">
        <f t="shared" ref="B73" si="42">AVERAGE(B69:B72)</f>
        <v>0.16109448960159239</v>
      </c>
      <c r="C73" s="51">
        <v>0.05</v>
      </c>
      <c r="D73" s="62">
        <f t="shared" ref="D73:D136" si="43">EXP(($I$6+$I$7/(A73+273.15)-$I$8/(A73+273.15)^2+$I$9/(A73+273.15)^3-$I$10/(A73+273.15)^4)-$B73/1.80655*($I$11-$I$12/(A73+273.15)+$I$13/(A73+273.15)^2))*(1-0.02255*C73*0.0003048)^5.256</f>
        <v>9.5114657659170856</v>
      </c>
      <c r="E73" s="81">
        <f t="shared" ref="E73" si="44">AVERAGE(E69:E72)</f>
        <v>84.375</v>
      </c>
      <c r="F73" s="40">
        <f t="shared" ref="F73:F136" si="45">E73/100*D73</f>
        <v>8.0252992399925418</v>
      </c>
    </row>
    <row r="74" spans="1:6" ht="13.5" thickBot="1" x14ac:dyDescent="0.25">
      <c r="A74" s="49"/>
      <c r="B74" s="50"/>
      <c r="C74" s="51">
        <v>0.05</v>
      </c>
      <c r="D74" s="62">
        <f t="shared" si="43"/>
        <v>14.620807290809438</v>
      </c>
      <c r="E74" s="40">
        <v>87.3</v>
      </c>
      <c r="F74" s="40">
        <f t="shared" si="45"/>
        <v>12.76396476487664</v>
      </c>
    </row>
    <row r="75" spans="1:6" ht="13.5" thickBot="1" x14ac:dyDescent="0.25">
      <c r="A75" s="49"/>
      <c r="B75" s="50"/>
      <c r="C75" s="51">
        <v>0.05</v>
      </c>
      <c r="D75" s="62">
        <f t="shared" si="43"/>
        <v>14.620807290809438</v>
      </c>
      <c r="E75" s="40">
        <v>88.1</v>
      </c>
      <c r="F75" s="40">
        <f t="shared" si="45"/>
        <v>12.880931223203113</v>
      </c>
    </row>
    <row r="76" spans="1:6" ht="13.5" thickBot="1" x14ac:dyDescent="0.25">
      <c r="A76" s="49"/>
      <c r="B76" s="50"/>
      <c r="C76" s="51">
        <v>0.05</v>
      </c>
      <c r="D76" s="62">
        <f t="shared" si="43"/>
        <v>14.620807290809438</v>
      </c>
      <c r="E76" s="40">
        <v>89.2</v>
      </c>
      <c r="F76" s="40">
        <f t="shared" si="45"/>
        <v>13.041760103402019</v>
      </c>
    </row>
    <row r="77" spans="1:6" ht="13.5" thickBot="1" x14ac:dyDescent="0.25">
      <c r="A77" s="49"/>
      <c r="B77" s="50"/>
      <c r="C77" s="51">
        <v>0.05</v>
      </c>
      <c r="D77" s="62">
        <f t="shared" si="43"/>
        <v>14.620807290809438</v>
      </c>
      <c r="E77" s="40">
        <v>89.1</v>
      </c>
      <c r="F77" s="40">
        <f t="shared" si="45"/>
        <v>13.027139296111208</v>
      </c>
    </row>
    <row r="78" spans="1:6" ht="13.5" thickBot="1" x14ac:dyDescent="0.25">
      <c r="A78" s="49"/>
      <c r="B78" s="50"/>
      <c r="C78" s="51">
        <v>0.05</v>
      </c>
      <c r="D78" s="62">
        <f t="shared" si="43"/>
        <v>14.620807290809438</v>
      </c>
      <c r="E78" s="40">
        <v>86.1</v>
      </c>
      <c r="F78" s="40">
        <f t="shared" si="45"/>
        <v>12.588515077386926</v>
      </c>
    </row>
    <row r="79" spans="1:6" ht="13.5" thickBot="1" x14ac:dyDescent="0.25">
      <c r="A79" s="49"/>
      <c r="B79" s="50"/>
      <c r="C79" s="51">
        <v>0.05</v>
      </c>
      <c r="D79" s="62">
        <f t="shared" si="43"/>
        <v>14.620807290809438</v>
      </c>
      <c r="E79" s="40">
        <v>82.9</v>
      </c>
      <c r="F79" s="40">
        <f t="shared" si="45"/>
        <v>12.120649244081026</v>
      </c>
    </row>
    <row r="80" spans="1:6" ht="13.5" thickBot="1" x14ac:dyDescent="0.25">
      <c r="A80" s="49"/>
      <c r="B80" s="50"/>
      <c r="C80" s="51">
        <v>0.05</v>
      </c>
      <c r="D80" s="62">
        <f t="shared" si="43"/>
        <v>14.620807290809438</v>
      </c>
      <c r="E80" s="40">
        <v>82.9</v>
      </c>
      <c r="F80" s="40">
        <f t="shared" si="45"/>
        <v>12.120649244081026</v>
      </c>
    </row>
    <row r="81" spans="1:6" ht="13.5" thickBot="1" x14ac:dyDescent="0.25">
      <c r="A81" s="49"/>
      <c r="B81" s="50"/>
      <c r="C81" s="51">
        <v>0.05</v>
      </c>
      <c r="D81" s="62">
        <f t="shared" si="43"/>
        <v>14.620807290809438</v>
      </c>
      <c r="E81" s="40">
        <v>86.6</v>
      </c>
      <c r="F81" s="40">
        <f t="shared" si="45"/>
        <v>12.661619113840974</v>
      </c>
    </row>
    <row r="82" spans="1:6" ht="13.5" thickBot="1" x14ac:dyDescent="0.25">
      <c r="A82" s="49"/>
      <c r="B82" s="50"/>
      <c r="C82" s="51">
        <v>0.05</v>
      </c>
      <c r="D82" s="62">
        <f t="shared" si="43"/>
        <v>14.620807290809438</v>
      </c>
      <c r="E82" s="40">
        <v>80.3</v>
      </c>
      <c r="F82" s="40">
        <f t="shared" si="45"/>
        <v>11.740508254519979</v>
      </c>
    </row>
    <row r="83" spans="1:6" ht="13.5" thickBot="1" x14ac:dyDescent="0.25">
      <c r="A83" s="49"/>
      <c r="B83" s="50"/>
      <c r="C83" s="51">
        <v>0.05</v>
      </c>
      <c r="D83" s="62">
        <f t="shared" si="43"/>
        <v>14.620807290809438</v>
      </c>
      <c r="E83" s="40">
        <v>80</v>
      </c>
      <c r="F83" s="40">
        <f t="shared" si="45"/>
        <v>11.696645832647551</v>
      </c>
    </row>
    <row r="84" spans="1:6" ht="13.5" thickBot="1" x14ac:dyDescent="0.25">
      <c r="A84" s="49"/>
      <c r="B84" s="50"/>
      <c r="C84" s="51">
        <v>0.05</v>
      </c>
      <c r="D84" s="62">
        <f t="shared" si="43"/>
        <v>14.620807290809438</v>
      </c>
      <c r="E84" s="40">
        <v>81.5</v>
      </c>
      <c r="F84" s="40">
        <f t="shared" si="45"/>
        <v>11.91595794200969</v>
      </c>
    </row>
    <row r="85" spans="1:6" ht="13.5" thickBot="1" x14ac:dyDescent="0.25">
      <c r="A85" s="49"/>
      <c r="B85" s="50"/>
      <c r="C85" s="51">
        <v>0.05</v>
      </c>
      <c r="D85" s="62">
        <f t="shared" si="43"/>
        <v>14.620807290809438</v>
      </c>
      <c r="E85" s="40">
        <v>77</v>
      </c>
      <c r="F85" s="40">
        <f t="shared" si="45"/>
        <v>11.258021613923267</v>
      </c>
    </row>
    <row r="86" spans="1:6" ht="13.5" thickBot="1" x14ac:dyDescent="0.25">
      <c r="A86" s="49"/>
      <c r="B86" s="50"/>
      <c r="C86" s="51">
        <v>0.05</v>
      </c>
      <c r="D86" s="62">
        <f t="shared" si="43"/>
        <v>14.620807290809438</v>
      </c>
      <c r="E86" s="40">
        <v>76</v>
      </c>
      <c r="F86" s="40">
        <f t="shared" si="45"/>
        <v>11.111813541015174</v>
      </c>
    </row>
    <row r="87" spans="1:6" ht="13.5" thickBot="1" x14ac:dyDescent="0.25">
      <c r="A87" s="49"/>
      <c r="B87" s="50"/>
      <c r="C87" s="51">
        <v>0.05</v>
      </c>
      <c r="D87" s="62">
        <f t="shared" si="43"/>
        <v>14.620807290809438</v>
      </c>
      <c r="E87" s="40">
        <v>77.099999999999994</v>
      </c>
      <c r="F87" s="40">
        <f t="shared" si="45"/>
        <v>11.272642421214075</v>
      </c>
    </row>
    <row r="88" spans="1:6" ht="13.5" thickBot="1" x14ac:dyDescent="0.25">
      <c r="A88" s="49"/>
      <c r="B88" s="50"/>
      <c r="C88" s="51">
        <v>0.05</v>
      </c>
      <c r="D88" s="62">
        <f t="shared" si="43"/>
        <v>14.620807290809438</v>
      </c>
      <c r="E88" s="40">
        <v>77</v>
      </c>
      <c r="F88" s="40">
        <f t="shared" si="45"/>
        <v>11.258021613923267</v>
      </c>
    </row>
    <row r="89" spans="1:6" ht="13.5" thickBot="1" x14ac:dyDescent="0.25">
      <c r="A89" s="49"/>
      <c r="B89" s="50"/>
      <c r="C89" s="51">
        <v>0.05</v>
      </c>
      <c r="D89" s="62">
        <f t="shared" si="43"/>
        <v>14.620807290809438</v>
      </c>
      <c r="E89" s="40">
        <v>72.8</v>
      </c>
      <c r="F89" s="40">
        <f t="shared" si="45"/>
        <v>10.64394770770927</v>
      </c>
    </row>
    <row r="90" spans="1:6" ht="13.5" thickBot="1" x14ac:dyDescent="0.25">
      <c r="A90" s="49"/>
      <c r="B90" s="50"/>
      <c r="C90" s="51">
        <v>0.05</v>
      </c>
      <c r="D90" s="62">
        <f t="shared" si="43"/>
        <v>14.620807290809438</v>
      </c>
      <c r="E90" s="40">
        <v>70</v>
      </c>
      <c r="F90" s="40">
        <f t="shared" si="45"/>
        <v>10.234565103566606</v>
      </c>
    </row>
    <row r="91" spans="1:6" ht="13.5" thickBot="1" x14ac:dyDescent="0.25">
      <c r="A91" s="49"/>
      <c r="B91" s="50"/>
      <c r="C91" s="51">
        <v>0.05</v>
      </c>
      <c r="D91" s="62">
        <f t="shared" si="43"/>
        <v>14.620807290809438</v>
      </c>
      <c r="E91" s="40">
        <v>132.5</v>
      </c>
      <c r="F91" s="40">
        <f t="shared" si="45"/>
        <v>19.372569660322505</v>
      </c>
    </row>
    <row r="92" spans="1:6" ht="13.5" thickBot="1" x14ac:dyDescent="0.25">
      <c r="A92" s="49"/>
      <c r="B92" s="50"/>
      <c r="C92" s="51">
        <v>0.05</v>
      </c>
      <c r="D92" s="62">
        <f t="shared" si="43"/>
        <v>14.620807290809438</v>
      </c>
      <c r="E92" s="40">
        <v>128.4</v>
      </c>
      <c r="F92" s="40">
        <f t="shared" si="45"/>
        <v>18.77311656139932</v>
      </c>
    </row>
    <row r="93" spans="1:6" ht="13.5" thickBot="1" x14ac:dyDescent="0.25">
      <c r="A93" s="49"/>
      <c r="B93" s="50"/>
      <c r="C93" s="51">
        <v>0.05</v>
      </c>
      <c r="D93" s="62">
        <f t="shared" si="43"/>
        <v>14.620807290809438</v>
      </c>
      <c r="E93" s="40">
        <v>130.6</v>
      </c>
      <c r="F93" s="40">
        <f t="shared" si="45"/>
        <v>19.094774321797125</v>
      </c>
    </row>
    <row r="94" spans="1:6" ht="13.5" thickBot="1" x14ac:dyDescent="0.25">
      <c r="A94" s="49"/>
      <c r="B94" s="50"/>
      <c r="C94" s="51">
        <v>0.05</v>
      </c>
      <c r="D94" s="62">
        <f t="shared" si="43"/>
        <v>14.620807290809438</v>
      </c>
      <c r="E94" s="40">
        <v>60.4</v>
      </c>
      <c r="F94" s="40">
        <f t="shared" si="45"/>
        <v>8.8309676036489009</v>
      </c>
    </row>
    <row r="95" spans="1:6" ht="13.5" thickBot="1" x14ac:dyDescent="0.25">
      <c r="A95" s="49"/>
      <c r="B95" s="50"/>
      <c r="C95" s="51">
        <v>0.05</v>
      </c>
      <c r="D95" s="62">
        <f t="shared" si="43"/>
        <v>14.620807290809438</v>
      </c>
      <c r="E95" s="40">
        <v>53.4</v>
      </c>
      <c r="F95" s="40">
        <f t="shared" si="45"/>
        <v>7.8075110932922405</v>
      </c>
    </row>
    <row r="96" spans="1:6" ht="13.5" thickBot="1" x14ac:dyDescent="0.25">
      <c r="A96" s="49"/>
      <c r="B96" s="50"/>
      <c r="C96" s="51">
        <v>0.05</v>
      </c>
      <c r="D96" s="62">
        <f t="shared" si="43"/>
        <v>14.620807290809438</v>
      </c>
      <c r="E96" s="40">
        <v>51.6</v>
      </c>
      <c r="F96" s="40">
        <f t="shared" si="45"/>
        <v>7.5443365620576701</v>
      </c>
    </row>
    <row r="97" spans="1:6" ht="13.5" thickBot="1" x14ac:dyDescent="0.25">
      <c r="A97" s="49"/>
      <c r="B97" s="50"/>
      <c r="C97" s="51">
        <v>0.05</v>
      </c>
      <c r="D97" s="62">
        <f t="shared" si="43"/>
        <v>14.620807290809438</v>
      </c>
      <c r="E97" s="40">
        <v>57.6</v>
      </c>
      <c r="F97" s="40">
        <f t="shared" si="45"/>
        <v>8.4215849995062371</v>
      </c>
    </row>
    <row r="98" spans="1:6" ht="13.5" thickBot="1" x14ac:dyDescent="0.25">
      <c r="A98" s="49"/>
      <c r="B98" s="50"/>
      <c r="C98" s="51">
        <v>0.05</v>
      </c>
      <c r="D98" s="62">
        <f t="shared" si="43"/>
        <v>14.620807290809438</v>
      </c>
      <c r="E98" s="40">
        <v>68.2</v>
      </c>
      <c r="F98" s="40">
        <f t="shared" si="45"/>
        <v>9.9713905723320373</v>
      </c>
    </row>
    <row r="99" spans="1:6" ht="13.5" thickBot="1" x14ac:dyDescent="0.25">
      <c r="A99" s="49"/>
      <c r="B99" s="50"/>
      <c r="C99" s="51">
        <v>0.05</v>
      </c>
      <c r="D99" s="62">
        <f t="shared" si="43"/>
        <v>14.620807290809438</v>
      </c>
      <c r="E99" s="40">
        <v>68.099999999999994</v>
      </c>
      <c r="F99" s="40">
        <f t="shared" si="45"/>
        <v>9.9567697650412263</v>
      </c>
    </row>
    <row r="100" spans="1:6" ht="13.5" thickBot="1" x14ac:dyDescent="0.25">
      <c r="A100" s="49"/>
      <c r="B100" s="50"/>
      <c r="C100" s="51">
        <v>0.05</v>
      </c>
      <c r="D100" s="62">
        <f t="shared" si="43"/>
        <v>14.620807290809438</v>
      </c>
      <c r="E100" s="40">
        <v>68.5</v>
      </c>
      <c r="F100" s="40">
        <f t="shared" si="45"/>
        <v>10.015252994204467</v>
      </c>
    </row>
    <row r="101" spans="1:6" ht="13.5" thickBot="1" x14ac:dyDescent="0.25">
      <c r="A101" s="49"/>
      <c r="B101" s="50"/>
      <c r="C101" s="51">
        <v>0.05</v>
      </c>
      <c r="D101" s="62">
        <f t="shared" si="43"/>
        <v>14.620807290809438</v>
      </c>
      <c r="E101" s="40">
        <v>69.3</v>
      </c>
      <c r="F101" s="40">
        <f t="shared" si="45"/>
        <v>10.13221945253094</v>
      </c>
    </row>
    <row r="102" spans="1:6" ht="13.5" thickBot="1" x14ac:dyDescent="0.25">
      <c r="A102" s="49"/>
      <c r="B102" s="50"/>
      <c r="C102" s="51">
        <v>0.05</v>
      </c>
      <c r="D102" s="62">
        <f t="shared" si="43"/>
        <v>14.620807290809438</v>
      </c>
      <c r="E102" s="40">
        <v>73.3</v>
      </c>
      <c r="F102" s="40">
        <f t="shared" si="45"/>
        <v>10.717051744163317</v>
      </c>
    </row>
    <row r="103" spans="1:6" ht="13.5" thickBot="1" x14ac:dyDescent="0.25">
      <c r="A103" s="49"/>
      <c r="B103" s="50"/>
      <c r="C103" s="51">
        <v>0.05</v>
      </c>
      <c r="D103" s="62">
        <f t="shared" si="43"/>
        <v>14.620807290809438</v>
      </c>
      <c r="E103" s="40">
        <v>72.2</v>
      </c>
      <c r="F103" s="40">
        <f t="shared" si="45"/>
        <v>10.556222863964415</v>
      </c>
    </row>
    <row r="104" spans="1:6" ht="13.5" thickBot="1" x14ac:dyDescent="0.25">
      <c r="A104" s="49"/>
      <c r="B104" s="50"/>
      <c r="C104" s="51">
        <v>0.05</v>
      </c>
      <c r="D104" s="62">
        <f t="shared" si="43"/>
        <v>14.620807290809438</v>
      </c>
      <c r="E104" s="40">
        <v>71.3</v>
      </c>
      <c r="F104" s="40">
        <f t="shared" si="45"/>
        <v>10.424635598347129</v>
      </c>
    </row>
    <row r="105" spans="1:6" ht="13.5" thickBot="1" x14ac:dyDescent="0.25">
      <c r="A105" s="49"/>
      <c r="B105" s="50"/>
      <c r="C105" s="51">
        <v>0.05</v>
      </c>
      <c r="D105" s="62">
        <f t="shared" si="43"/>
        <v>14.620807290809438</v>
      </c>
      <c r="E105" s="40">
        <v>70.400000000000006</v>
      </c>
      <c r="F105" s="40">
        <f t="shared" si="45"/>
        <v>10.293048332729846</v>
      </c>
    </row>
    <row r="106" spans="1:6" ht="13.5" thickBot="1" x14ac:dyDescent="0.25">
      <c r="A106" s="49"/>
      <c r="B106" s="50"/>
      <c r="C106" s="51">
        <v>0.05</v>
      </c>
      <c r="D106" s="62">
        <f t="shared" si="43"/>
        <v>14.620807290809438</v>
      </c>
      <c r="E106" s="40">
        <v>57.8</v>
      </c>
      <c r="F106" s="40">
        <f t="shared" si="45"/>
        <v>8.4508266140878554</v>
      </c>
    </row>
    <row r="107" spans="1:6" ht="13.5" thickBot="1" x14ac:dyDescent="0.25">
      <c r="A107" s="49"/>
      <c r="B107" s="50"/>
      <c r="C107" s="51">
        <v>0.05</v>
      </c>
      <c r="D107" s="62">
        <f t="shared" si="43"/>
        <v>14.620807290809438</v>
      </c>
      <c r="E107" s="40">
        <v>56.8</v>
      </c>
      <c r="F107" s="40">
        <f t="shared" si="45"/>
        <v>8.3046185411797602</v>
      </c>
    </row>
    <row r="108" spans="1:6" ht="13.5" thickBot="1" x14ac:dyDescent="0.25">
      <c r="A108" s="49"/>
      <c r="B108" s="50"/>
      <c r="C108" s="51">
        <v>0.05</v>
      </c>
      <c r="D108" s="62">
        <f t="shared" si="43"/>
        <v>14.620807290809438</v>
      </c>
      <c r="E108" s="40">
        <v>52.3</v>
      </c>
      <c r="F108" s="40">
        <f t="shared" si="45"/>
        <v>7.6466822130933361</v>
      </c>
    </row>
    <row r="109" spans="1:6" ht="13.5" thickBot="1" x14ac:dyDescent="0.25">
      <c r="A109" s="49"/>
      <c r="B109" s="50"/>
      <c r="C109" s="51">
        <v>0.05</v>
      </c>
      <c r="D109" s="62">
        <f t="shared" si="43"/>
        <v>14.620807290809438</v>
      </c>
      <c r="E109" s="40">
        <v>48.7</v>
      </c>
      <c r="F109" s="40">
        <f t="shared" si="45"/>
        <v>7.1203331506241971</v>
      </c>
    </row>
    <row r="110" spans="1:6" ht="13.5" thickBot="1" x14ac:dyDescent="0.25">
      <c r="A110" s="49"/>
      <c r="B110" s="50"/>
      <c r="C110" s="51">
        <v>0.05</v>
      </c>
      <c r="D110" s="62">
        <f t="shared" si="43"/>
        <v>14.620807290809438</v>
      </c>
      <c r="E110" s="40">
        <v>66</v>
      </c>
      <c r="F110" s="40">
        <f t="shared" si="45"/>
        <v>9.6497328119342303</v>
      </c>
    </row>
    <row r="111" spans="1:6" ht="13.5" thickBot="1" x14ac:dyDescent="0.25">
      <c r="A111" s="49"/>
      <c r="B111" s="50"/>
      <c r="C111" s="51">
        <v>0.05</v>
      </c>
      <c r="D111" s="62">
        <f t="shared" si="43"/>
        <v>14.620807290809438</v>
      </c>
      <c r="E111" s="40">
        <v>78.400000000000006</v>
      </c>
      <c r="F111" s="40">
        <f t="shared" si="45"/>
        <v>11.462712915994599</v>
      </c>
    </row>
    <row r="112" spans="1:6" ht="13.5" thickBot="1" x14ac:dyDescent="0.25">
      <c r="A112" s="49"/>
      <c r="B112" s="50"/>
      <c r="C112" s="51">
        <v>0.05</v>
      </c>
      <c r="D112" s="62">
        <f t="shared" si="43"/>
        <v>14.620807290809438</v>
      </c>
      <c r="E112" s="40">
        <v>66.599999999999994</v>
      </c>
      <c r="F112" s="40">
        <f t="shared" si="45"/>
        <v>9.7374576556790853</v>
      </c>
    </row>
    <row r="113" spans="1:6" ht="13.5" thickBot="1" x14ac:dyDescent="0.25">
      <c r="A113" s="49"/>
      <c r="B113" s="50"/>
      <c r="C113" s="51">
        <v>0.05</v>
      </c>
      <c r="D113" s="62">
        <f t="shared" si="43"/>
        <v>14.620807290809438</v>
      </c>
      <c r="E113" s="40">
        <v>64.099999999999994</v>
      </c>
      <c r="F113" s="40">
        <f t="shared" si="45"/>
        <v>9.371937473408849</v>
      </c>
    </row>
    <row r="114" spans="1:6" ht="13.5" thickBot="1" x14ac:dyDescent="0.25">
      <c r="A114" s="49"/>
      <c r="B114" s="50"/>
      <c r="C114" s="51">
        <v>0.05</v>
      </c>
      <c r="D114" s="62">
        <f t="shared" si="43"/>
        <v>14.620807290809438</v>
      </c>
      <c r="E114" s="40">
        <v>104.5</v>
      </c>
      <c r="F114" s="40">
        <f t="shared" si="45"/>
        <v>15.278743618895861</v>
      </c>
    </row>
    <row r="115" spans="1:6" ht="13.5" thickBot="1" x14ac:dyDescent="0.25">
      <c r="A115" s="49"/>
      <c r="B115" s="50"/>
      <c r="C115" s="51">
        <v>0.05</v>
      </c>
      <c r="D115" s="62">
        <f t="shared" si="43"/>
        <v>14.620807290809438</v>
      </c>
      <c r="E115" s="40">
        <v>103.9</v>
      </c>
      <c r="F115" s="40">
        <f t="shared" si="45"/>
        <v>15.191018775151008</v>
      </c>
    </row>
    <row r="116" spans="1:6" ht="13.5" thickBot="1" x14ac:dyDescent="0.25">
      <c r="A116" s="49"/>
      <c r="B116" s="50"/>
      <c r="C116" s="51">
        <v>0.05</v>
      </c>
      <c r="D116" s="62">
        <f t="shared" si="43"/>
        <v>14.620807290809438</v>
      </c>
      <c r="E116" s="40">
        <v>99.5</v>
      </c>
      <c r="F116" s="40">
        <f t="shared" si="45"/>
        <v>14.54770325435539</v>
      </c>
    </row>
    <row r="117" spans="1:6" ht="13.5" thickBot="1" x14ac:dyDescent="0.25">
      <c r="A117" s="49"/>
      <c r="B117" s="50"/>
      <c r="C117" s="51">
        <v>0.05</v>
      </c>
      <c r="D117" s="62">
        <f t="shared" si="43"/>
        <v>14.620807290809438</v>
      </c>
      <c r="E117" s="40">
        <v>95.7</v>
      </c>
      <c r="F117" s="40">
        <f t="shared" si="45"/>
        <v>13.992112577304633</v>
      </c>
    </row>
    <row r="118" spans="1:6" ht="13.5" thickBot="1" x14ac:dyDescent="0.25">
      <c r="A118" s="49"/>
      <c r="B118" s="50"/>
      <c r="C118" s="51">
        <v>0.05</v>
      </c>
      <c r="D118" s="62">
        <f t="shared" si="43"/>
        <v>14.620807290809438</v>
      </c>
      <c r="E118" s="40">
        <v>85.2</v>
      </c>
      <c r="F118" s="40">
        <f t="shared" si="45"/>
        <v>12.45692781176964</v>
      </c>
    </row>
    <row r="119" spans="1:6" ht="13.5" thickBot="1" x14ac:dyDescent="0.25">
      <c r="A119" s="49"/>
      <c r="B119" s="50"/>
      <c r="C119" s="51">
        <v>0.05</v>
      </c>
      <c r="D119" s="62">
        <f t="shared" si="43"/>
        <v>14.620807290809438</v>
      </c>
      <c r="E119" s="40">
        <v>86.4</v>
      </c>
      <c r="F119" s="40">
        <f t="shared" si="45"/>
        <v>12.632377499259356</v>
      </c>
    </row>
    <row r="120" spans="1:6" ht="13.5" thickBot="1" x14ac:dyDescent="0.25">
      <c r="A120" s="49"/>
      <c r="B120" s="50"/>
      <c r="C120" s="51">
        <v>0.05</v>
      </c>
      <c r="D120" s="62">
        <f t="shared" si="43"/>
        <v>14.620807290809438</v>
      </c>
      <c r="E120" s="40">
        <v>87.1</v>
      </c>
      <c r="F120" s="40">
        <f t="shared" si="45"/>
        <v>12.73472315029502</v>
      </c>
    </row>
    <row r="121" spans="1:6" ht="13.5" thickBot="1" x14ac:dyDescent="0.25">
      <c r="A121" s="49"/>
      <c r="B121" s="50"/>
      <c r="C121" s="51">
        <v>0.05</v>
      </c>
      <c r="D121" s="62">
        <f t="shared" si="43"/>
        <v>14.620807290809438</v>
      </c>
      <c r="E121" s="40">
        <v>87.9</v>
      </c>
      <c r="F121" s="40">
        <f t="shared" si="45"/>
        <v>12.851689608621497</v>
      </c>
    </row>
    <row r="122" spans="1:6" ht="13.5" thickBot="1" x14ac:dyDescent="0.25">
      <c r="A122" s="49"/>
      <c r="B122" s="50"/>
      <c r="C122" s="51">
        <v>0.05</v>
      </c>
      <c r="D122" s="62">
        <f t="shared" si="43"/>
        <v>14.620807290809438</v>
      </c>
      <c r="E122" s="40" t="s">
        <v>117</v>
      </c>
      <c r="F122" s="40" t="e">
        <f t="shared" si="45"/>
        <v>#VALUE!</v>
      </c>
    </row>
    <row r="123" spans="1:6" ht="13.5" thickBot="1" x14ac:dyDescent="0.25">
      <c r="A123" s="49"/>
      <c r="B123" s="50"/>
      <c r="C123" s="51">
        <v>0.05</v>
      </c>
      <c r="D123" s="62">
        <f t="shared" si="43"/>
        <v>14.620807290809438</v>
      </c>
      <c r="E123" s="40" t="s">
        <v>117</v>
      </c>
      <c r="F123" s="40" t="e">
        <f t="shared" si="45"/>
        <v>#VALUE!</v>
      </c>
    </row>
    <row r="124" spans="1:6" ht="13.5" thickBot="1" x14ac:dyDescent="0.25">
      <c r="A124" s="49"/>
      <c r="B124" s="50"/>
      <c r="C124" s="51">
        <v>0.05</v>
      </c>
      <c r="D124" s="62">
        <f t="shared" si="43"/>
        <v>14.620807290809438</v>
      </c>
      <c r="E124" s="40" t="s">
        <v>117</v>
      </c>
      <c r="F124" s="40" t="e">
        <f t="shared" si="45"/>
        <v>#VALUE!</v>
      </c>
    </row>
    <row r="125" spans="1:6" ht="13.5" thickBot="1" x14ac:dyDescent="0.25">
      <c r="A125" s="49"/>
      <c r="B125" s="50"/>
      <c r="C125" s="51">
        <v>0.05</v>
      </c>
      <c r="D125" s="62">
        <f t="shared" si="43"/>
        <v>14.620807290809438</v>
      </c>
      <c r="E125" s="40" t="s">
        <v>117</v>
      </c>
      <c r="F125" s="40" t="e">
        <f t="shared" si="45"/>
        <v>#VALUE!</v>
      </c>
    </row>
    <row r="126" spans="1:6" ht="13.5" thickBot="1" x14ac:dyDescent="0.25">
      <c r="A126" s="49"/>
      <c r="B126" s="50"/>
      <c r="C126" s="51">
        <v>0.05</v>
      </c>
      <c r="D126" s="62">
        <f t="shared" si="43"/>
        <v>14.620807290809438</v>
      </c>
      <c r="E126" s="40">
        <v>65.7</v>
      </c>
      <c r="F126" s="40">
        <f t="shared" si="45"/>
        <v>9.605870390061801</v>
      </c>
    </row>
    <row r="127" spans="1:6" ht="13.5" thickBot="1" x14ac:dyDescent="0.25">
      <c r="A127" s="49"/>
      <c r="B127" s="50"/>
      <c r="C127" s="51">
        <v>0.05</v>
      </c>
      <c r="D127" s="62">
        <f t="shared" si="43"/>
        <v>14.620807290809438</v>
      </c>
      <c r="E127" s="40">
        <v>66</v>
      </c>
      <c r="F127" s="40">
        <f t="shared" si="45"/>
        <v>9.6497328119342303</v>
      </c>
    </row>
    <row r="128" spans="1:6" ht="13.5" thickBot="1" x14ac:dyDescent="0.25">
      <c r="A128" s="49"/>
      <c r="B128" s="50"/>
      <c r="C128" s="51">
        <v>0.05</v>
      </c>
      <c r="D128" s="62">
        <f t="shared" si="43"/>
        <v>14.620807290809438</v>
      </c>
      <c r="E128" s="40">
        <v>61</v>
      </c>
      <c r="F128" s="40">
        <f t="shared" si="45"/>
        <v>8.9186924473937577</v>
      </c>
    </row>
    <row r="129" spans="1:6" ht="13.5" thickBot="1" x14ac:dyDescent="0.25">
      <c r="A129" s="49"/>
      <c r="B129" s="50"/>
      <c r="C129" s="51">
        <v>0.05</v>
      </c>
      <c r="D129" s="62">
        <f t="shared" si="43"/>
        <v>14.620807290809438</v>
      </c>
      <c r="E129" s="40">
        <v>58.7</v>
      </c>
      <c r="F129" s="40">
        <f t="shared" si="45"/>
        <v>8.5824138797051415</v>
      </c>
    </row>
    <row r="130" spans="1:6" ht="13.5" thickBot="1" x14ac:dyDescent="0.25">
      <c r="A130" s="49"/>
      <c r="B130" s="50"/>
      <c r="C130" s="51">
        <v>0.05</v>
      </c>
      <c r="D130" s="62">
        <f t="shared" si="43"/>
        <v>14.620807290809438</v>
      </c>
      <c r="E130" s="40">
        <v>67.2</v>
      </c>
      <c r="F130" s="40">
        <f t="shared" si="45"/>
        <v>9.8251824994239421</v>
      </c>
    </row>
    <row r="131" spans="1:6" ht="13.5" thickBot="1" x14ac:dyDescent="0.25">
      <c r="A131" s="49"/>
      <c r="B131" s="50"/>
      <c r="C131" s="51">
        <v>0.05</v>
      </c>
      <c r="D131" s="62">
        <f t="shared" si="43"/>
        <v>14.620807290809438</v>
      </c>
      <c r="E131" s="40">
        <v>67.599999999999994</v>
      </c>
      <c r="F131" s="40">
        <f t="shared" si="45"/>
        <v>9.8836657285871787</v>
      </c>
    </row>
    <row r="132" spans="1:6" ht="13.5" thickBot="1" x14ac:dyDescent="0.25">
      <c r="A132" s="49"/>
      <c r="B132" s="50"/>
      <c r="C132" s="51">
        <v>0.05</v>
      </c>
      <c r="D132" s="62">
        <f t="shared" si="43"/>
        <v>14.620807290809438</v>
      </c>
      <c r="E132" s="40">
        <v>62.7</v>
      </c>
      <c r="F132" s="40">
        <f t="shared" si="45"/>
        <v>9.1672461713375171</v>
      </c>
    </row>
    <row r="133" spans="1:6" ht="13.5" thickBot="1" x14ac:dyDescent="0.25">
      <c r="A133" s="49"/>
      <c r="B133" s="50"/>
      <c r="C133" s="51">
        <v>0.05</v>
      </c>
      <c r="D133" s="62">
        <f t="shared" si="43"/>
        <v>14.620807290809438</v>
      </c>
      <c r="E133" s="40">
        <v>69.099999999999994</v>
      </c>
      <c r="F133" s="40">
        <f t="shared" si="45"/>
        <v>10.102977837949322</v>
      </c>
    </row>
    <row r="134" spans="1:6" ht="13.5" thickBot="1" x14ac:dyDescent="0.25">
      <c r="A134" s="49"/>
      <c r="B134" s="50"/>
      <c r="C134" s="51">
        <v>0.05</v>
      </c>
      <c r="D134" s="62">
        <f t="shared" si="43"/>
        <v>14.620807290809438</v>
      </c>
      <c r="E134" s="40">
        <v>84.3</v>
      </c>
      <c r="F134" s="40">
        <f t="shared" si="45"/>
        <v>12.325340546152356</v>
      </c>
    </row>
    <row r="135" spans="1:6" ht="13.5" thickBot="1" x14ac:dyDescent="0.25">
      <c r="A135" s="49"/>
      <c r="B135" s="50"/>
      <c r="C135" s="51">
        <v>0.05</v>
      </c>
      <c r="D135" s="62">
        <f t="shared" si="43"/>
        <v>14.620807290809438</v>
      </c>
      <c r="E135" s="40">
        <v>82.6</v>
      </c>
      <c r="F135" s="40">
        <f t="shared" si="45"/>
        <v>12.076786822208595</v>
      </c>
    </row>
    <row r="136" spans="1:6" ht="13.5" thickBot="1" x14ac:dyDescent="0.25">
      <c r="A136" s="49"/>
      <c r="B136" s="50"/>
      <c r="C136" s="51">
        <v>0.05</v>
      </c>
      <c r="D136" s="62">
        <f t="shared" si="43"/>
        <v>14.620807290809438</v>
      </c>
      <c r="E136" s="40">
        <v>82</v>
      </c>
      <c r="F136" s="40">
        <f t="shared" si="45"/>
        <v>11.989061978463738</v>
      </c>
    </row>
    <row r="137" spans="1:6" ht="13.5" thickBot="1" x14ac:dyDescent="0.25">
      <c r="A137" s="49"/>
      <c r="B137" s="50"/>
      <c r="C137" s="51">
        <v>0.05</v>
      </c>
      <c r="D137" s="62">
        <f t="shared" ref="D137:D200" si="46">EXP(($I$6+$I$7/(A137+273.15)-$I$8/(A137+273.15)^2+$I$9/(A137+273.15)^3-$I$10/(A137+273.15)^4)-$B137/1.80655*($I$11-$I$12/(A137+273.15)+$I$13/(A137+273.15)^2))*(1-0.02255*C137*0.0003048)^5.256</f>
        <v>14.620807290809438</v>
      </c>
      <c r="E137" s="40">
        <v>76.099999999999994</v>
      </c>
      <c r="F137" s="40">
        <f t="shared" ref="F137:F200" si="47">E137/100*D137</f>
        <v>11.126434348305981</v>
      </c>
    </row>
    <row r="138" spans="1:6" ht="13.5" thickBot="1" x14ac:dyDescent="0.25">
      <c r="A138" s="49"/>
      <c r="B138" s="50"/>
      <c r="C138" s="51">
        <v>0.05</v>
      </c>
      <c r="D138" s="62">
        <f t="shared" si="46"/>
        <v>14.620807290809438</v>
      </c>
      <c r="E138" s="40">
        <v>64</v>
      </c>
      <c r="F138" s="40">
        <f t="shared" si="47"/>
        <v>9.3573166661180398</v>
      </c>
    </row>
    <row r="139" spans="1:6" ht="13.5" thickBot="1" x14ac:dyDescent="0.25">
      <c r="A139" s="49"/>
      <c r="B139" s="50"/>
      <c r="C139" s="51">
        <v>0.05</v>
      </c>
      <c r="D139" s="62">
        <f t="shared" si="46"/>
        <v>14.620807290809438</v>
      </c>
      <c r="E139" s="40">
        <v>60.8</v>
      </c>
      <c r="F139" s="40">
        <f t="shared" si="47"/>
        <v>8.8894508328121375</v>
      </c>
    </row>
    <row r="140" spans="1:6" ht="13.5" thickBot="1" x14ac:dyDescent="0.25">
      <c r="A140" s="49"/>
      <c r="B140" s="50"/>
      <c r="C140" s="51">
        <v>0.05</v>
      </c>
      <c r="D140" s="62">
        <f t="shared" si="46"/>
        <v>14.620807290809438</v>
      </c>
      <c r="E140" s="40">
        <v>62.7</v>
      </c>
      <c r="F140" s="40">
        <f t="shared" si="47"/>
        <v>9.1672461713375171</v>
      </c>
    </row>
    <row r="141" spans="1:6" ht="13.5" thickBot="1" x14ac:dyDescent="0.25">
      <c r="A141" s="49"/>
      <c r="B141" s="50"/>
      <c r="C141" s="51">
        <v>0.05</v>
      </c>
      <c r="D141" s="62">
        <f t="shared" si="46"/>
        <v>14.620807290809438</v>
      </c>
      <c r="E141" s="40">
        <v>61.5</v>
      </c>
      <c r="F141" s="40">
        <f t="shared" si="47"/>
        <v>8.9917964838478035</v>
      </c>
    </row>
    <row r="142" spans="1:6" ht="13.5" thickBot="1" x14ac:dyDescent="0.25">
      <c r="A142" s="49"/>
      <c r="B142" s="50"/>
      <c r="C142" s="51">
        <v>0.05</v>
      </c>
      <c r="D142" s="62">
        <f t="shared" si="46"/>
        <v>14.620807290809438</v>
      </c>
      <c r="E142" s="40">
        <v>47</v>
      </c>
      <c r="F142" s="40">
        <f t="shared" si="47"/>
        <v>6.8717794266804351</v>
      </c>
    </row>
    <row r="143" spans="1:6" ht="13.5" thickBot="1" x14ac:dyDescent="0.25">
      <c r="A143" s="49"/>
      <c r="B143" s="50"/>
      <c r="C143" s="51">
        <v>0.05</v>
      </c>
      <c r="D143" s="62">
        <f t="shared" si="46"/>
        <v>14.620807290809438</v>
      </c>
      <c r="E143" s="40">
        <v>46.8</v>
      </c>
      <c r="F143" s="40">
        <f t="shared" si="47"/>
        <v>6.8425378120988167</v>
      </c>
    </row>
    <row r="144" spans="1:6" ht="13.5" thickBot="1" x14ac:dyDescent="0.25">
      <c r="A144" s="49"/>
      <c r="B144" s="50"/>
      <c r="C144" s="51">
        <v>0.05</v>
      </c>
      <c r="D144" s="62">
        <f t="shared" si="46"/>
        <v>14.620807290809438</v>
      </c>
      <c r="E144" s="40">
        <v>48.3</v>
      </c>
      <c r="F144" s="40">
        <f t="shared" si="47"/>
        <v>7.0618499214609587</v>
      </c>
    </row>
    <row r="145" spans="1:6" ht="13.5" thickBot="1" x14ac:dyDescent="0.25">
      <c r="A145" s="49"/>
      <c r="B145" s="50"/>
      <c r="C145" s="51">
        <v>0.05</v>
      </c>
      <c r="D145" s="62">
        <f t="shared" si="46"/>
        <v>14.620807290809438</v>
      </c>
      <c r="E145" s="40">
        <v>23</v>
      </c>
      <c r="F145" s="40">
        <f t="shared" si="47"/>
        <v>3.3627856768861708</v>
      </c>
    </row>
    <row r="146" spans="1:6" ht="13.5" thickBot="1" x14ac:dyDescent="0.25">
      <c r="A146" s="49"/>
      <c r="B146" s="50"/>
      <c r="C146" s="51">
        <v>0.05</v>
      </c>
      <c r="D146" s="62">
        <f t="shared" si="46"/>
        <v>14.620807290809438</v>
      </c>
      <c r="E146" s="40">
        <v>56.8</v>
      </c>
      <c r="F146" s="40">
        <f t="shared" si="47"/>
        <v>8.3046185411797602</v>
      </c>
    </row>
    <row r="147" spans="1:6" ht="13.5" thickBot="1" x14ac:dyDescent="0.25">
      <c r="A147" s="49"/>
      <c r="B147" s="50"/>
      <c r="C147" s="51">
        <v>0.05</v>
      </c>
      <c r="D147" s="62">
        <f t="shared" si="46"/>
        <v>14.620807290809438</v>
      </c>
      <c r="E147" s="40">
        <v>56.8</v>
      </c>
      <c r="F147" s="40">
        <f t="shared" si="47"/>
        <v>8.3046185411797602</v>
      </c>
    </row>
    <row r="148" spans="1:6" ht="13.5" thickBot="1" x14ac:dyDescent="0.25">
      <c r="A148" s="49"/>
      <c r="B148" s="50"/>
      <c r="C148" s="51">
        <v>0.05</v>
      </c>
      <c r="D148" s="62">
        <f t="shared" si="46"/>
        <v>14.620807290809438</v>
      </c>
      <c r="E148" s="40">
        <v>56</v>
      </c>
      <c r="F148" s="40">
        <f t="shared" si="47"/>
        <v>8.1876520828532868</v>
      </c>
    </row>
    <row r="149" spans="1:6" ht="13.5" thickBot="1" x14ac:dyDescent="0.25">
      <c r="A149" s="49"/>
      <c r="B149" s="50"/>
      <c r="C149" s="51">
        <v>0.05</v>
      </c>
      <c r="D149" s="62">
        <f t="shared" si="46"/>
        <v>14.620807290809438</v>
      </c>
      <c r="E149" s="40">
        <v>50.5</v>
      </c>
      <c r="F149" s="40">
        <f t="shared" si="47"/>
        <v>7.3835076818587666</v>
      </c>
    </row>
    <row r="150" spans="1:6" ht="13.5" thickBot="1" x14ac:dyDescent="0.25">
      <c r="A150" s="49"/>
      <c r="B150" s="50"/>
      <c r="C150" s="51">
        <v>0.05</v>
      </c>
      <c r="D150" s="62">
        <f t="shared" si="46"/>
        <v>14.620807290809438</v>
      </c>
      <c r="E150" s="40">
        <v>36.1</v>
      </c>
      <c r="F150" s="40">
        <f t="shared" si="47"/>
        <v>5.2781114319822073</v>
      </c>
    </row>
    <row r="151" spans="1:6" ht="13.5" thickBot="1" x14ac:dyDescent="0.25">
      <c r="A151" s="49"/>
      <c r="B151" s="50"/>
      <c r="C151" s="51">
        <v>0.05</v>
      </c>
      <c r="D151" s="62">
        <f t="shared" si="46"/>
        <v>14.620807290809438</v>
      </c>
      <c r="E151" s="40">
        <v>37.5</v>
      </c>
      <c r="F151" s="40">
        <f t="shared" si="47"/>
        <v>5.4828027340535392</v>
      </c>
    </row>
    <row r="152" spans="1:6" ht="13.5" thickBot="1" x14ac:dyDescent="0.25">
      <c r="A152" s="49"/>
      <c r="B152" s="50"/>
      <c r="C152" s="51">
        <v>0.05</v>
      </c>
      <c r="D152" s="62">
        <f t="shared" si="46"/>
        <v>14.620807290809438</v>
      </c>
      <c r="E152" s="40">
        <v>46.8</v>
      </c>
      <c r="F152" s="40">
        <f t="shared" si="47"/>
        <v>6.8425378120988167</v>
      </c>
    </row>
    <row r="153" spans="1:6" ht="13.5" thickBot="1" x14ac:dyDescent="0.25">
      <c r="A153" s="49"/>
      <c r="B153" s="50"/>
      <c r="C153" s="51">
        <v>0.05</v>
      </c>
      <c r="D153" s="62">
        <f t="shared" si="46"/>
        <v>14.620807290809438</v>
      </c>
      <c r="E153" s="40">
        <v>36.4</v>
      </c>
      <c r="F153" s="40">
        <f t="shared" si="47"/>
        <v>5.3219738538546348</v>
      </c>
    </row>
    <row r="154" spans="1:6" ht="13.5" thickBot="1" x14ac:dyDescent="0.25">
      <c r="A154" s="49"/>
      <c r="B154" s="50"/>
      <c r="C154" s="51">
        <v>0.05</v>
      </c>
      <c r="D154" s="62">
        <f t="shared" si="46"/>
        <v>14.620807290809438</v>
      </c>
      <c r="E154" s="40">
        <v>87.3</v>
      </c>
      <c r="F154" s="40">
        <f t="shared" si="47"/>
        <v>12.76396476487664</v>
      </c>
    </row>
    <row r="155" spans="1:6" ht="13.5" thickBot="1" x14ac:dyDescent="0.25">
      <c r="A155" s="49"/>
      <c r="B155" s="50"/>
      <c r="C155" s="51">
        <v>0.05</v>
      </c>
      <c r="D155" s="62">
        <f t="shared" si="46"/>
        <v>14.620807290809438</v>
      </c>
      <c r="E155" s="40">
        <v>90.2</v>
      </c>
      <c r="F155" s="40">
        <f t="shared" si="47"/>
        <v>13.187968176310113</v>
      </c>
    </row>
    <row r="156" spans="1:6" ht="13.5" thickBot="1" x14ac:dyDescent="0.25">
      <c r="A156" s="49"/>
      <c r="B156" s="50"/>
      <c r="C156" s="51">
        <v>0.05</v>
      </c>
      <c r="D156" s="62">
        <f t="shared" si="46"/>
        <v>14.620807290809438</v>
      </c>
      <c r="E156" s="40">
        <v>90.7</v>
      </c>
      <c r="F156" s="40">
        <f t="shared" si="47"/>
        <v>13.26107221276416</v>
      </c>
    </row>
    <row r="157" spans="1:6" ht="13.5" thickBot="1" x14ac:dyDescent="0.25">
      <c r="A157" s="49"/>
      <c r="B157" s="50"/>
      <c r="C157" s="51">
        <v>0.05</v>
      </c>
      <c r="D157" s="62">
        <f t="shared" si="46"/>
        <v>14.620807290809438</v>
      </c>
      <c r="E157" s="40">
        <v>89.1</v>
      </c>
      <c r="F157" s="40">
        <f t="shared" si="47"/>
        <v>13.027139296111208</v>
      </c>
    </row>
    <row r="158" spans="1:6" ht="13.5" thickBot="1" x14ac:dyDescent="0.25">
      <c r="A158" s="49"/>
      <c r="B158" s="50"/>
      <c r="C158" s="51">
        <v>0.05</v>
      </c>
      <c r="D158" s="62">
        <f t="shared" si="46"/>
        <v>14.620807290809438</v>
      </c>
      <c r="E158" s="40">
        <v>69.8</v>
      </c>
      <c r="F158" s="40">
        <f t="shared" si="47"/>
        <v>10.205323488984988</v>
      </c>
    </row>
    <row r="159" spans="1:6" ht="13.5" thickBot="1" x14ac:dyDescent="0.25">
      <c r="A159" s="49"/>
      <c r="B159" s="50"/>
      <c r="C159" s="51">
        <v>0.05</v>
      </c>
      <c r="D159" s="62">
        <f t="shared" si="46"/>
        <v>14.620807290809438</v>
      </c>
      <c r="E159" s="40">
        <v>69.099999999999994</v>
      </c>
      <c r="F159" s="40">
        <f t="shared" si="47"/>
        <v>10.102977837949322</v>
      </c>
    </row>
    <row r="160" spans="1:6" ht="13.5" thickBot="1" x14ac:dyDescent="0.25">
      <c r="A160" s="49"/>
      <c r="B160" s="50"/>
      <c r="C160" s="51">
        <v>0.05</v>
      </c>
      <c r="D160" s="62">
        <f t="shared" si="46"/>
        <v>14.620807290809438</v>
      </c>
      <c r="E160" s="40">
        <v>70.5</v>
      </c>
      <c r="F160" s="40">
        <f t="shared" si="47"/>
        <v>10.307669140020653</v>
      </c>
    </row>
    <row r="161" spans="1:6" ht="13.5" thickBot="1" x14ac:dyDescent="0.25">
      <c r="A161" s="49"/>
      <c r="B161" s="50"/>
      <c r="C161" s="51">
        <v>0.05</v>
      </c>
      <c r="D161" s="62">
        <f t="shared" si="46"/>
        <v>14.620807290809438</v>
      </c>
      <c r="E161" s="40">
        <v>65</v>
      </c>
      <c r="F161" s="40">
        <f t="shared" si="47"/>
        <v>9.503524739026135</v>
      </c>
    </row>
    <row r="162" spans="1:6" ht="13.5" thickBot="1" x14ac:dyDescent="0.25">
      <c r="A162" s="49"/>
      <c r="B162" s="50"/>
      <c r="C162" s="51">
        <v>0.05</v>
      </c>
      <c r="D162" s="62">
        <f t="shared" si="46"/>
        <v>14.620807290809438</v>
      </c>
      <c r="E162" s="40">
        <v>63.5</v>
      </c>
      <c r="F162" s="40">
        <f t="shared" si="47"/>
        <v>9.284212629663994</v>
      </c>
    </row>
    <row r="163" spans="1:6" ht="13.5" thickBot="1" x14ac:dyDescent="0.25">
      <c r="A163" s="49"/>
      <c r="B163" s="50"/>
      <c r="C163" s="51">
        <v>0.05</v>
      </c>
      <c r="D163" s="62">
        <f t="shared" si="46"/>
        <v>14.620807290809438</v>
      </c>
      <c r="E163" s="40">
        <v>65.099999999999994</v>
      </c>
      <c r="F163" s="40">
        <f t="shared" si="47"/>
        <v>9.5181455463169424</v>
      </c>
    </row>
    <row r="164" spans="1:6" ht="13.5" thickBot="1" x14ac:dyDescent="0.25">
      <c r="A164" s="49"/>
      <c r="B164" s="50"/>
      <c r="C164" s="51">
        <v>0.05</v>
      </c>
      <c r="D164" s="62">
        <f t="shared" si="46"/>
        <v>14.620807290809438</v>
      </c>
      <c r="E164" s="40">
        <v>64.099999999999994</v>
      </c>
      <c r="F164" s="40">
        <f t="shared" si="47"/>
        <v>9.371937473408849</v>
      </c>
    </row>
    <row r="165" spans="1:6" ht="13.5" thickBot="1" x14ac:dyDescent="0.25">
      <c r="A165" s="49"/>
      <c r="B165" s="50"/>
      <c r="C165" s="51">
        <v>0.05</v>
      </c>
      <c r="D165" s="62">
        <f t="shared" si="46"/>
        <v>14.620807290809438</v>
      </c>
      <c r="E165" s="40">
        <v>66.099999999999994</v>
      </c>
      <c r="F165" s="40">
        <f t="shared" si="47"/>
        <v>9.6643536192250377</v>
      </c>
    </row>
    <row r="166" spans="1:6" ht="13.5" thickBot="1" x14ac:dyDescent="0.25">
      <c r="A166" s="49"/>
      <c r="B166" s="50"/>
      <c r="C166" s="51">
        <v>0.05</v>
      </c>
      <c r="D166" s="62">
        <f t="shared" si="46"/>
        <v>14.620807290809438</v>
      </c>
      <c r="E166" s="40">
        <v>56.5</v>
      </c>
      <c r="F166" s="40">
        <f t="shared" si="47"/>
        <v>8.2607561193073309</v>
      </c>
    </row>
    <row r="167" spans="1:6" ht="13.5" thickBot="1" x14ac:dyDescent="0.25">
      <c r="A167" s="49"/>
      <c r="B167" s="50"/>
      <c r="C167" s="51">
        <v>0.05</v>
      </c>
      <c r="D167" s="62">
        <f t="shared" si="46"/>
        <v>14.620807290809438</v>
      </c>
      <c r="E167" s="40">
        <v>147.80000000000001</v>
      </c>
      <c r="F167" s="40">
        <f t="shared" si="47"/>
        <v>21.609553175816352</v>
      </c>
    </row>
    <row r="168" spans="1:6" ht="13.5" thickBot="1" x14ac:dyDescent="0.25">
      <c r="A168" s="49"/>
      <c r="B168" s="50"/>
      <c r="C168" s="51">
        <v>0.05</v>
      </c>
      <c r="D168" s="62">
        <f t="shared" si="46"/>
        <v>14.620807290809438</v>
      </c>
      <c r="E168" s="40">
        <v>95.5</v>
      </c>
      <c r="F168" s="40">
        <f t="shared" si="47"/>
        <v>13.962870962723013</v>
      </c>
    </row>
    <row r="169" spans="1:6" ht="13.5" thickBot="1" x14ac:dyDescent="0.25">
      <c r="A169" s="49"/>
      <c r="B169" s="50"/>
      <c r="C169" s="51">
        <v>0.05</v>
      </c>
      <c r="D169" s="62">
        <f t="shared" si="46"/>
        <v>14.620807290809438</v>
      </c>
      <c r="E169" s="40">
        <v>79.5</v>
      </c>
      <c r="F169" s="40">
        <f t="shared" si="47"/>
        <v>11.623541796193503</v>
      </c>
    </row>
    <row r="170" spans="1:6" ht="13.5" thickBot="1" x14ac:dyDescent="0.25">
      <c r="A170" s="49"/>
      <c r="B170" s="50"/>
      <c r="C170" s="51">
        <v>0.05</v>
      </c>
      <c r="D170" s="62">
        <f t="shared" si="46"/>
        <v>14.620807290809438</v>
      </c>
      <c r="E170" s="40">
        <v>56.6</v>
      </c>
      <c r="F170" s="40">
        <f t="shared" si="47"/>
        <v>8.2753769265981436</v>
      </c>
    </row>
    <row r="171" spans="1:6" ht="13.5" thickBot="1" x14ac:dyDescent="0.25">
      <c r="A171" s="49"/>
      <c r="B171" s="50"/>
      <c r="C171" s="51">
        <v>0.05</v>
      </c>
      <c r="D171" s="62">
        <f t="shared" si="46"/>
        <v>14.620807290809438</v>
      </c>
      <c r="E171" s="40">
        <v>56</v>
      </c>
      <c r="F171" s="40">
        <f t="shared" si="47"/>
        <v>8.1876520828532868</v>
      </c>
    </row>
    <row r="172" spans="1:6" ht="13.5" thickBot="1" x14ac:dyDescent="0.25">
      <c r="A172" s="49"/>
      <c r="B172" s="50"/>
      <c r="C172" s="51">
        <v>0.05</v>
      </c>
      <c r="D172" s="62">
        <f t="shared" si="46"/>
        <v>14.620807290809438</v>
      </c>
      <c r="E172" s="40">
        <v>55.8</v>
      </c>
      <c r="F172" s="40">
        <f t="shared" si="47"/>
        <v>8.1584104682716649</v>
      </c>
    </row>
    <row r="173" spans="1:6" ht="13.5" thickBot="1" x14ac:dyDescent="0.25">
      <c r="A173" s="49"/>
      <c r="B173" s="50"/>
      <c r="C173" s="51">
        <v>0.05</v>
      </c>
      <c r="D173" s="62">
        <f t="shared" si="46"/>
        <v>14.620807290809438</v>
      </c>
      <c r="E173" s="40">
        <v>55.2</v>
      </c>
      <c r="F173" s="40">
        <f t="shared" si="47"/>
        <v>8.0706856245268099</v>
      </c>
    </row>
    <row r="174" spans="1:6" ht="13.5" thickBot="1" x14ac:dyDescent="0.25">
      <c r="A174" s="49"/>
      <c r="B174" s="50"/>
      <c r="C174" s="51">
        <v>0.05</v>
      </c>
      <c r="D174" s="62">
        <f t="shared" si="46"/>
        <v>14.620807290809438</v>
      </c>
      <c r="E174" s="40">
        <v>48.1</v>
      </c>
      <c r="F174" s="40">
        <f t="shared" si="47"/>
        <v>7.0326083068793404</v>
      </c>
    </row>
    <row r="175" spans="1:6" ht="13.5" thickBot="1" x14ac:dyDescent="0.25">
      <c r="A175" s="49"/>
      <c r="B175" s="50"/>
      <c r="C175" s="51">
        <v>0.05</v>
      </c>
      <c r="D175" s="62">
        <f t="shared" si="46"/>
        <v>14.620807290809438</v>
      </c>
      <c r="E175" s="40">
        <v>47.7</v>
      </c>
      <c r="F175" s="40">
        <f t="shared" si="47"/>
        <v>6.9741250777161028</v>
      </c>
    </row>
    <row r="176" spans="1:6" ht="13.5" thickBot="1" x14ac:dyDescent="0.25">
      <c r="A176" s="49"/>
      <c r="B176" s="50"/>
      <c r="C176" s="51">
        <v>0.05</v>
      </c>
      <c r="D176" s="62">
        <f t="shared" si="46"/>
        <v>14.620807290809438</v>
      </c>
      <c r="E176" s="40">
        <v>47</v>
      </c>
      <c r="F176" s="40">
        <f t="shared" si="47"/>
        <v>6.8717794266804351</v>
      </c>
    </row>
    <row r="177" spans="1:6" ht="13.5" thickBot="1" x14ac:dyDescent="0.25">
      <c r="A177" s="49"/>
      <c r="B177" s="50"/>
      <c r="C177" s="51">
        <v>0.05</v>
      </c>
      <c r="D177" s="62">
        <f t="shared" si="46"/>
        <v>14.620807290809438</v>
      </c>
      <c r="E177" s="40">
        <v>48.5</v>
      </c>
      <c r="F177" s="40">
        <f t="shared" si="47"/>
        <v>7.091091536042577</v>
      </c>
    </row>
    <row r="178" spans="1:6" ht="13.5" thickBot="1" x14ac:dyDescent="0.25">
      <c r="A178" s="49"/>
      <c r="B178" s="50"/>
      <c r="C178" s="51">
        <v>0.05</v>
      </c>
      <c r="D178" s="62">
        <f t="shared" si="46"/>
        <v>14.620807290809438</v>
      </c>
      <c r="E178" s="40">
        <v>50.2</v>
      </c>
      <c r="F178" s="40">
        <f t="shared" si="47"/>
        <v>7.3396452599863382</v>
      </c>
    </row>
    <row r="179" spans="1:6" ht="13.5" thickBot="1" x14ac:dyDescent="0.25">
      <c r="A179" s="49"/>
      <c r="B179" s="50"/>
      <c r="C179" s="51">
        <v>0.05</v>
      </c>
      <c r="D179" s="62">
        <f t="shared" si="46"/>
        <v>14.620807290809438</v>
      </c>
      <c r="E179" s="40">
        <v>48.2</v>
      </c>
      <c r="F179" s="40">
        <f t="shared" si="47"/>
        <v>7.0472291141701495</v>
      </c>
    </row>
    <row r="180" spans="1:6" ht="13.5" thickBot="1" x14ac:dyDescent="0.25">
      <c r="A180" s="49"/>
      <c r="B180" s="50"/>
      <c r="C180" s="51">
        <v>0.05</v>
      </c>
      <c r="D180" s="62">
        <f t="shared" si="46"/>
        <v>14.620807290809438</v>
      </c>
      <c r="E180" s="40">
        <v>47.5</v>
      </c>
      <c r="F180" s="40">
        <f t="shared" si="47"/>
        <v>6.9448834631344827</v>
      </c>
    </row>
    <row r="181" spans="1:6" ht="13.5" thickBot="1" x14ac:dyDescent="0.25">
      <c r="A181" s="49"/>
      <c r="B181" s="50"/>
      <c r="C181" s="51">
        <v>0.05</v>
      </c>
      <c r="D181" s="62">
        <f t="shared" si="46"/>
        <v>14.620807290809438</v>
      </c>
      <c r="E181" s="40">
        <v>48.9</v>
      </c>
      <c r="F181" s="40">
        <f t="shared" si="47"/>
        <v>7.1495747652058146</v>
      </c>
    </row>
    <row r="182" spans="1:6" ht="13.5" thickBot="1" x14ac:dyDescent="0.25">
      <c r="A182" s="49"/>
      <c r="B182" s="50"/>
      <c r="C182" s="51">
        <v>0.05</v>
      </c>
      <c r="D182" s="62">
        <f t="shared" si="46"/>
        <v>14.620807290809438</v>
      </c>
      <c r="E182" s="40">
        <v>61</v>
      </c>
      <c r="F182" s="40">
        <f t="shared" si="47"/>
        <v>8.9186924473937577</v>
      </c>
    </row>
    <row r="183" spans="1:6" ht="13.5" thickBot="1" x14ac:dyDescent="0.25">
      <c r="A183" s="49"/>
      <c r="B183" s="50"/>
      <c r="C183" s="51">
        <v>0.05</v>
      </c>
      <c r="D183" s="62">
        <f t="shared" si="46"/>
        <v>14.620807290809438</v>
      </c>
      <c r="E183" s="40">
        <v>68.5</v>
      </c>
      <c r="F183" s="40">
        <f t="shared" si="47"/>
        <v>10.015252994204467</v>
      </c>
    </row>
    <row r="184" spans="1:6" ht="13.5" thickBot="1" x14ac:dyDescent="0.25">
      <c r="A184" s="49"/>
      <c r="B184" s="50"/>
      <c r="C184" s="51">
        <v>0.05</v>
      </c>
      <c r="D184" s="62">
        <f t="shared" si="46"/>
        <v>14.620807290809438</v>
      </c>
      <c r="E184" s="40">
        <v>68.2</v>
      </c>
      <c r="F184" s="40">
        <f t="shared" si="47"/>
        <v>9.9713905723320373</v>
      </c>
    </row>
    <row r="185" spans="1:6" ht="13.5" thickBot="1" x14ac:dyDescent="0.25">
      <c r="A185" s="49"/>
      <c r="B185" s="50"/>
      <c r="C185" s="51">
        <v>0.05</v>
      </c>
      <c r="D185" s="62">
        <f t="shared" si="46"/>
        <v>14.620807290809438</v>
      </c>
      <c r="E185" s="40">
        <v>62.1</v>
      </c>
      <c r="F185" s="40">
        <f t="shared" si="47"/>
        <v>9.0795213275926603</v>
      </c>
    </row>
    <row r="186" spans="1:6" ht="13.5" thickBot="1" x14ac:dyDescent="0.25">
      <c r="A186" s="49"/>
      <c r="B186" s="50"/>
      <c r="C186" s="51">
        <v>0.05</v>
      </c>
      <c r="D186" s="62">
        <f t="shared" si="46"/>
        <v>14.620807290809438</v>
      </c>
      <c r="E186" s="40">
        <v>71.5</v>
      </c>
      <c r="F186" s="40">
        <f t="shared" si="47"/>
        <v>10.453877212928747</v>
      </c>
    </row>
    <row r="187" spans="1:6" ht="13.5" thickBot="1" x14ac:dyDescent="0.25">
      <c r="A187" s="49"/>
      <c r="B187" s="50"/>
      <c r="C187" s="51">
        <v>0.05</v>
      </c>
      <c r="D187" s="62">
        <f t="shared" si="46"/>
        <v>14.620807290809438</v>
      </c>
      <c r="E187" s="40">
        <v>69.099999999999994</v>
      </c>
      <c r="F187" s="40">
        <f t="shared" si="47"/>
        <v>10.102977837949322</v>
      </c>
    </row>
    <row r="188" spans="1:6" ht="13.5" thickBot="1" x14ac:dyDescent="0.25">
      <c r="A188" s="49"/>
      <c r="B188" s="50"/>
      <c r="C188" s="51">
        <v>0.05</v>
      </c>
      <c r="D188" s="62">
        <f t="shared" si="46"/>
        <v>14.620807290809438</v>
      </c>
      <c r="E188" s="40">
        <v>68.8</v>
      </c>
      <c r="F188" s="40">
        <f t="shared" si="47"/>
        <v>10.059115416076892</v>
      </c>
    </row>
    <row r="189" spans="1:6" ht="13.5" thickBot="1" x14ac:dyDescent="0.25">
      <c r="A189" s="49"/>
      <c r="B189" s="50"/>
      <c r="C189" s="51">
        <v>0.05</v>
      </c>
      <c r="D189" s="62">
        <f t="shared" si="46"/>
        <v>14.620807290809438</v>
      </c>
      <c r="E189" s="40">
        <v>71.400000000000006</v>
      </c>
      <c r="F189" s="40">
        <f t="shared" si="47"/>
        <v>10.43925640563794</v>
      </c>
    </row>
    <row r="190" spans="1:6" ht="13.5" thickBot="1" x14ac:dyDescent="0.25">
      <c r="A190" s="49"/>
      <c r="B190" s="50"/>
      <c r="C190" s="51">
        <v>0.05</v>
      </c>
      <c r="D190" s="62">
        <f t="shared" si="46"/>
        <v>14.620807290809438</v>
      </c>
      <c r="E190" s="40">
        <v>103.1</v>
      </c>
      <c r="F190" s="40">
        <f t="shared" si="47"/>
        <v>15.074052316824529</v>
      </c>
    </row>
    <row r="191" spans="1:6" ht="13.5" thickBot="1" x14ac:dyDescent="0.25">
      <c r="A191" s="49"/>
      <c r="B191" s="50"/>
      <c r="C191" s="51">
        <v>0.05</v>
      </c>
      <c r="D191" s="62">
        <f t="shared" si="46"/>
        <v>14.620807290809438</v>
      </c>
      <c r="E191" s="40">
        <v>85.7</v>
      </c>
      <c r="F191" s="40">
        <f t="shared" si="47"/>
        <v>12.530031848223688</v>
      </c>
    </row>
    <row r="192" spans="1:6" ht="13.5" thickBot="1" x14ac:dyDescent="0.25">
      <c r="A192" s="49"/>
      <c r="B192" s="50"/>
      <c r="C192" s="51">
        <v>0.05</v>
      </c>
      <c r="D192" s="62">
        <f t="shared" si="46"/>
        <v>14.620807290809438</v>
      </c>
      <c r="E192" s="40">
        <v>83.3</v>
      </c>
      <c r="F192" s="40">
        <f t="shared" si="47"/>
        <v>12.179132473244261</v>
      </c>
    </row>
    <row r="193" spans="1:6" ht="13.5" thickBot="1" x14ac:dyDescent="0.25">
      <c r="A193" s="49"/>
      <c r="B193" s="50"/>
      <c r="C193" s="51">
        <v>0.05</v>
      </c>
      <c r="D193" s="62">
        <f t="shared" si="46"/>
        <v>14.620807290809438</v>
      </c>
      <c r="E193" s="40">
        <v>81.900000000000006</v>
      </c>
      <c r="F193" s="40">
        <f t="shared" si="47"/>
        <v>11.974441171172931</v>
      </c>
    </row>
    <row r="194" spans="1:6" ht="13.5" thickBot="1" x14ac:dyDescent="0.25">
      <c r="A194" s="49"/>
      <c r="B194" s="50"/>
      <c r="C194" s="51">
        <v>0.05</v>
      </c>
      <c r="D194" s="62">
        <f t="shared" si="46"/>
        <v>14.620807290809438</v>
      </c>
      <c r="E194" s="40">
        <v>71.5</v>
      </c>
      <c r="F194" s="40">
        <f t="shared" si="47"/>
        <v>10.453877212928747</v>
      </c>
    </row>
    <row r="195" spans="1:6" ht="13.5" thickBot="1" x14ac:dyDescent="0.25">
      <c r="A195" s="49"/>
      <c r="B195" s="50"/>
      <c r="C195" s="51">
        <v>0.05</v>
      </c>
      <c r="D195" s="62">
        <f t="shared" si="46"/>
        <v>14.620807290809438</v>
      </c>
      <c r="E195" s="40">
        <v>70.5</v>
      </c>
      <c r="F195" s="40">
        <f t="shared" si="47"/>
        <v>10.307669140020653</v>
      </c>
    </row>
    <row r="196" spans="1:6" ht="13.5" thickBot="1" x14ac:dyDescent="0.25">
      <c r="A196" s="49"/>
      <c r="B196" s="50"/>
      <c r="C196" s="51">
        <v>0.05</v>
      </c>
      <c r="D196" s="62">
        <f t="shared" si="46"/>
        <v>14.620807290809438</v>
      </c>
      <c r="E196" s="40">
        <v>64.099999999999994</v>
      </c>
      <c r="F196" s="40">
        <f t="shared" si="47"/>
        <v>9.371937473408849</v>
      </c>
    </row>
    <row r="197" spans="1:6" ht="13.5" thickBot="1" x14ac:dyDescent="0.25">
      <c r="A197" s="49"/>
      <c r="B197" s="50"/>
      <c r="C197" s="51">
        <v>0.05</v>
      </c>
      <c r="D197" s="62">
        <f t="shared" si="46"/>
        <v>14.620807290809438</v>
      </c>
      <c r="E197" s="40">
        <v>66.400000000000006</v>
      </c>
      <c r="F197" s="40">
        <f t="shared" si="47"/>
        <v>9.7082160410974669</v>
      </c>
    </row>
    <row r="198" spans="1:6" ht="13.5" thickBot="1" x14ac:dyDescent="0.25">
      <c r="A198" s="49"/>
      <c r="B198" s="50"/>
      <c r="C198" s="51">
        <v>0.05</v>
      </c>
      <c r="D198" s="62">
        <f t="shared" si="46"/>
        <v>14.620807290809438</v>
      </c>
      <c r="E198" s="40" t="s">
        <v>117</v>
      </c>
      <c r="F198" s="40" t="e">
        <f t="shared" si="47"/>
        <v>#VALUE!</v>
      </c>
    </row>
    <row r="199" spans="1:6" ht="13.5" thickBot="1" x14ac:dyDescent="0.25">
      <c r="A199" s="49"/>
      <c r="B199" s="50"/>
      <c r="C199" s="51">
        <v>0.05</v>
      </c>
      <c r="D199" s="62">
        <f t="shared" si="46"/>
        <v>14.620807290809438</v>
      </c>
      <c r="E199" s="40" t="s">
        <v>117</v>
      </c>
      <c r="F199" s="40" t="e">
        <f t="shared" si="47"/>
        <v>#VALUE!</v>
      </c>
    </row>
    <row r="200" spans="1:6" ht="13.5" thickBot="1" x14ac:dyDescent="0.25">
      <c r="A200" s="49"/>
      <c r="B200" s="50"/>
      <c r="C200" s="51">
        <v>0.05</v>
      </c>
      <c r="D200" s="62">
        <f t="shared" si="46"/>
        <v>14.620807290809438</v>
      </c>
      <c r="E200" s="40" t="s">
        <v>117</v>
      </c>
      <c r="F200" s="40" t="e">
        <f t="shared" si="47"/>
        <v>#VALUE!</v>
      </c>
    </row>
    <row r="201" spans="1:6" ht="13.5" thickBot="1" x14ac:dyDescent="0.25">
      <c r="A201" s="49"/>
      <c r="B201" s="50"/>
      <c r="C201" s="51">
        <v>0.05</v>
      </c>
      <c r="D201" s="62">
        <f t="shared" ref="D201:D264" si="48">EXP(($I$6+$I$7/(A201+273.15)-$I$8/(A201+273.15)^2+$I$9/(A201+273.15)^3-$I$10/(A201+273.15)^4)-$B201/1.80655*($I$11-$I$12/(A201+273.15)+$I$13/(A201+273.15)^2))*(1-0.02255*C201*0.0003048)^5.256</f>
        <v>14.620807290809438</v>
      </c>
      <c r="E201" s="40" t="s">
        <v>117</v>
      </c>
      <c r="F201" s="40" t="e">
        <f t="shared" ref="F201:F264" si="49">E201/100*D201</f>
        <v>#VALUE!</v>
      </c>
    </row>
    <row r="202" spans="1:6" ht="13.5" thickBot="1" x14ac:dyDescent="0.25">
      <c r="A202" s="49"/>
      <c r="B202" s="50"/>
      <c r="C202" s="51">
        <v>0.05</v>
      </c>
      <c r="D202" s="62">
        <f t="shared" si="48"/>
        <v>14.620807290809438</v>
      </c>
      <c r="E202" s="40">
        <v>33.6</v>
      </c>
      <c r="F202" s="40">
        <f t="shared" si="49"/>
        <v>4.912591249711971</v>
      </c>
    </row>
    <row r="203" spans="1:6" ht="13.5" thickBot="1" x14ac:dyDescent="0.25">
      <c r="A203" s="49"/>
      <c r="B203" s="50"/>
      <c r="C203" s="51">
        <v>0.05</v>
      </c>
      <c r="D203" s="62">
        <f t="shared" si="48"/>
        <v>14.620807290809438</v>
      </c>
      <c r="E203" s="40">
        <v>38.6</v>
      </c>
      <c r="F203" s="40">
        <f t="shared" si="49"/>
        <v>5.6436316142524436</v>
      </c>
    </row>
    <row r="204" spans="1:6" ht="13.5" thickBot="1" x14ac:dyDescent="0.25">
      <c r="A204" s="49"/>
      <c r="B204" s="50"/>
      <c r="C204" s="51">
        <v>0.05</v>
      </c>
      <c r="D204" s="62">
        <f t="shared" si="48"/>
        <v>14.620807290809438</v>
      </c>
      <c r="E204" s="40">
        <v>31.8</v>
      </c>
      <c r="F204" s="40">
        <f t="shared" si="49"/>
        <v>4.6494167184774016</v>
      </c>
    </row>
    <row r="205" spans="1:6" ht="13.5" thickBot="1" x14ac:dyDescent="0.25">
      <c r="A205" s="49"/>
      <c r="B205" s="50"/>
      <c r="C205" s="51">
        <v>0.05</v>
      </c>
      <c r="D205" s="62">
        <f t="shared" si="48"/>
        <v>14.620807290809438</v>
      </c>
      <c r="E205" s="40">
        <v>31.1</v>
      </c>
      <c r="F205" s="40">
        <f t="shared" si="49"/>
        <v>4.5470710674417356</v>
      </c>
    </row>
    <row r="206" spans="1:6" ht="13.5" thickBot="1" x14ac:dyDescent="0.25">
      <c r="A206" s="49"/>
      <c r="B206" s="50"/>
      <c r="C206" s="51">
        <v>0.05</v>
      </c>
      <c r="D206" s="62">
        <f t="shared" si="48"/>
        <v>14.620807290809438</v>
      </c>
      <c r="E206" s="40">
        <v>60</v>
      </c>
      <c r="F206" s="40">
        <f t="shared" si="49"/>
        <v>8.7724843744856624</v>
      </c>
    </row>
    <row r="207" spans="1:6" ht="13.5" thickBot="1" x14ac:dyDescent="0.25">
      <c r="A207" s="49"/>
      <c r="B207" s="50"/>
      <c r="C207" s="51">
        <v>0.05</v>
      </c>
      <c r="D207" s="62">
        <f t="shared" si="48"/>
        <v>14.620807290809438</v>
      </c>
      <c r="E207" s="40">
        <v>83.4</v>
      </c>
      <c r="F207" s="40">
        <f t="shared" si="49"/>
        <v>12.193753280535072</v>
      </c>
    </row>
    <row r="208" spans="1:6" ht="13.5" thickBot="1" x14ac:dyDescent="0.25">
      <c r="A208" s="49"/>
      <c r="B208" s="50"/>
      <c r="C208" s="51">
        <v>0.05</v>
      </c>
      <c r="D208" s="62">
        <f t="shared" si="48"/>
        <v>14.620807290809438</v>
      </c>
      <c r="E208" s="40">
        <v>81.599999999999994</v>
      </c>
      <c r="F208" s="40">
        <f t="shared" si="49"/>
        <v>11.930578749300501</v>
      </c>
    </row>
    <row r="209" spans="1:6" ht="13.5" thickBot="1" x14ac:dyDescent="0.25">
      <c r="A209" s="49"/>
      <c r="B209" s="50"/>
      <c r="C209" s="51">
        <v>0.05</v>
      </c>
      <c r="D209" s="62">
        <f t="shared" si="48"/>
        <v>14.620807290809438</v>
      </c>
      <c r="E209" s="40">
        <v>37.5</v>
      </c>
      <c r="F209" s="40">
        <f t="shared" si="49"/>
        <v>5.4828027340535392</v>
      </c>
    </row>
    <row r="210" spans="1:6" ht="13.5" thickBot="1" x14ac:dyDescent="0.25">
      <c r="A210" s="49"/>
      <c r="B210" s="50"/>
      <c r="C210" s="51">
        <v>0.05</v>
      </c>
      <c r="D210" s="62">
        <f t="shared" si="48"/>
        <v>14.620807290809438</v>
      </c>
      <c r="E210" s="40">
        <v>3.3</v>
      </c>
      <c r="F210" s="40">
        <f t="shared" si="49"/>
        <v>0.48248664059671148</v>
      </c>
    </row>
    <row r="211" spans="1:6" ht="13.5" thickBot="1" x14ac:dyDescent="0.25">
      <c r="A211" s="68"/>
      <c r="B211" s="50"/>
      <c r="C211" s="51">
        <v>0.05</v>
      </c>
      <c r="D211" s="62">
        <f t="shared" si="48"/>
        <v>14.620807290809438</v>
      </c>
      <c r="E211" s="40" t="s">
        <v>117</v>
      </c>
      <c r="F211" s="40" t="e">
        <f t="shared" si="49"/>
        <v>#VALUE!</v>
      </c>
    </row>
    <row r="212" spans="1:6" ht="13.5" thickBot="1" x14ac:dyDescent="0.25">
      <c r="A212" s="68"/>
      <c r="B212" s="50"/>
      <c r="C212" s="51">
        <v>0.05</v>
      </c>
      <c r="D212" s="62">
        <f t="shared" si="48"/>
        <v>14.620807290809438</v>
      </c>
      <c r="E212" s="40" t="s">
        <v>117</v>
      </c>
      <c r="F212" s="40" t="e">
        <f t="shared" si="49"/>
        <v>#VALUE!</v>
      </c>
    </row>
    <row r="213" spans="1:6" ht="13.5" thickBot="1" x14ac:dyDescent="0.25">
      <c r="A213" s="49"/>
      <c r="B213" s="50"/>
      <c r="C213" s="51">
        <v>0.05</v>
      </c>
      <c r="D213" s="62">
        <f t="shared" si="48"/>
        <v>14.620807290809438</v>
      </c>
      <c r="E213" s="40">
        <v>10.199999999999999</v>
      </c>
      <c r="F213" s="40">
        <f t="shared" si="49"/>
        <v>1.4913223436625627</v>
      </c>
    </row>
    <row r="214" spans="1:6" ht="13.5" thickBot="1" x14ac:dyDescent="0.25">
      <c r="A214" s="49"/>
      <c r="B214" s="50"/>
      <c r="C214" s="51">
        <v>0.05</v>
      </c>
      <c r="D214" s="62">
        <f t="shared" si="48"/>
        <v>14.620807290809438</v>
      </c>
      <c r="E214" s="40">
        <v>52.6</v>
      </c>
      <c r="F214" s="40">
        <f t="shared" si="49"/>
        <v>7.6905446349657645</v>
      </c>
    </row>
    <row r="215" spans="1:6" ht="13.5" thickBot="1" x14ac:dyDescent="0.25">
      <c r="A215" s="49"/>
      <c r="B215" s="50"/>
      <c r="C215" s="51">
        <v>0.05</v>
      </c>
      <c r="D215" s="62">
        <f t="shared" si="48"/>
        <v>14.620807290809438</v>
      </c>
      <c r="E215" s="40">
        <v>54.4</v>
      </c>
      <c r="F215" s="40">
        <f t="shared" si="49"/>
        <v>7.9537191662003348</v>
      </c>
    </row>
    <row r="216" spans="1:6" ht="13.5" thickBot="1" x14ac:dyDescent="0.25">
      <c r="A216" s="49"/>
      <c r="B216" s="50"/>
      <c r="C216" s="51">
        <v>0.05</v>
      </c>
      <c r="D216" s="62">
        <f t="shared" si="48"/>
        <v>14.620807290809438</v>
      </c>
      <c r="E216" s="40">
        <v>48.2</v>
      </c>
      <c r="F216" s="40">
        <f t="shared" si="49"/>
        <v>7.0472291141701495</v>
      </c>
    </row>
    <row r="217" spans="1:6" ht="13.5" thickBot="1" x14ac:dyDescent="0.25">
      <c r="A217" s="49"/>
      <c r="B217" s="50"/>
      <c r="C217" s="51">
        <v>0.05</v>
      </c>
      <c r="D217" s="62">
        <f t="shared" si="48"/>
        <v>14.620807290809438</v>
      </c>
      <c r="E217" s="40">
        <v>47.8</v>
      </c>
      <c r="F217" s="40">
        <f t="shared" si="49"/>
        <v>6.9887458850069111</v>
      </c>
    </row>
    <row r="218" spans="1:6" ht="13.5" thickBot="1" x14ac:dyDescent="0.25">
      <c r="A218" s="49"/>
      <c r="B218" s="50"/>
      <c r="C218" s="51">
        <v>0.05</v>
      </c>
      <c r="D218" s="62">
        <f t="shared" si="48"/>
        <v>14.620807290809438</v>
      </c>
      <c r="E218" s="40">
        <v>53.8</v>
      </c>
      <c r="F218" s="40">
        <f t="shared" si="49"/>
        <v>7.8659943224554763</v>
      </c>
    </row>
    <row r="219" spans="1:6" ht="13.5" thickBot="1" x14ac:dyDescent="0.25">
      <c r="A219" s="49"/>
      <c r="B219" s="50"/>
      <c r="C219" s="51">
        <v>0.05</v>
      </c>
      <c r="D219" s="62">
        <f t="shared" si="48"/>
        <v>14.620807290809438</v>
      </c>
      <c r="E219" s="40">
        <v>69.2</v>
      </c>
      <c r="F219" s="40">
        <f t="shared" si="49"/>
        <v>10.117598645240133</v>
      </c>
    </row>
    <row r="220" spans="1:6" ht="13.5" thickBot="1" x14ac:dyDescent="0.25">
      <c r="A220" s="49"/>
      <c r="B220" s="50"/>
      <c r="C220" s="51">
        <v>0.05</v>
      </c>
      <c r="D220" s="62">
        <f t="shared" si="48"/>
        <v>14.620807290809438</v>
      </c>
      <c r="E220" s="40">
        <v>51</v>
      </c>
      <c r="F220" s="40">
        <f t="shared" si="49"/>
        <v>7.4566117183128133</v>
      </c>
    </row>
    <row r="221" spans="1:6" ht="13.5" thickBot="1" x14ac:dyDescent="0.25">
      <c r="A221" s="49"/>
      <c r="B221" s="50"/>
      <c r="C221" s="51">
        <v>0.05</v>
      </c>
      <c r="D221" s="62">
        <f t="shared" si="48"/>
        <v>14.620807290809438</v>
      </c>
      <c r="E221" s="40">
        <v>67.5</v>
      </c>
      <c r="F221" s="40">
        <f t="shared" si="49"/>
        <v>9.8690449212963713</v>
      </c>
    </row>
    <row r="222" spans="1:6" ht="13.5" thickBot="1" x14ac:dyDescent="0.25">
      <c r="A222" s="49"/>
      <c r="B222" s="50"/>
      <c r="C222" s="51">
        <v>0.05</v>
      </c>
      <c r="D222" s="62">
        <f t="shared" si="48"/>
        <v>14.620807290809438</v>
      </c>
      <c r="E222" s="40">
        <v>67.5</v>
      </c>
      <c r="F222" s="40">
        <f t="shared" si="49"/>
        <v>9.8690449212963713</v>
      </c>
    </row>
    <row r="223" spans="1:6" ht="13.5" thickBot="1" x14ac:dyDescent="0.25">
      <c r="A223" s="49"/>
      <c r="B223" s="50"/>
      <c r="C223" s="51">
        <v>0.05</v>
      </c>
      <c r="D223" s="62">
        <f t="shared" si="48"/>
        <v>14.620807290809438</v>
      </c>
      <c r="E223" s="40">
        <v>68.8</v>
      </c>
      <c r="F223" s="40">
        <f t="shared" si="49"/>
        <v>10.059115416076892</v>
      </c>
    </row>
    <row r="224" spans="1:6" ht="13.5" thickBot="1" x14ac:dyDescent="0.25">
      <c r="A224" s="49"/>
      <c r="B224" s="50"/>
      <c r="C224" s="51">
        <v>0.05</v>
      </c>
      <c r="D224" s="62">
        <f t="shared" si="48"/>
        <v>14.620807290809438</v>
      </c>
      <c r="E224" s="40">
        <v>67.400000000000006</v>
      </c>
      <c r="F224" s="40">
        <f t="shared" si="49"/>
        <v>9.8544241140055622</v>
      </c>
    </row>
    <row r="225" spans="1:6" ht="13.5" thickBot="1" x14ac:dyDescent="0.25">
      <c r="A225" s="49"/>
      <c r="B225" s="50"/>
      <c r="C225" s="51">
        <v>0.05</v>
      </c>
      <c r="D225" s="62">
        <f t="shared" si="48"/>
        <v>14.620807290809438</v>
      </c>
      <c r="E225" s="40">
        <v>58</v>
      </c>
      <c r="F225" s="40">
        <f t="shared" si="49"/>
        <v>8.4800682286694737</v>
      </c>
    </row>
    <row r="226" spans="1:6" ht="13.5" thickBot="1" x14ac:dyDescent="0.25">
      <c r="A226" s="49"/>
      <c r="B226" s="50"/>
      <c r="C226" s="51">
        <v>0.05</v>
      </c>
      <c r="D226" s="62">
        <f t="shared" si="48"/>
        <v>14.620807290809438</v>
      </c>
      <c r="E226" s="40">
        <v>48</v>
      </c>
      <c r="F226" s="40">
        <f t="shared" si="49"/>
        <v>7.0179874995885303</v>
      </c>
    </row>
    <row r="227" spans="1:6" ht="13.5" thickBot="1" x14ac:dyDescent="0.25">
      <c r="A227" s="49"/>
      <c r="B227" s="50"/>
      <c r="C227" s="51">
        <v>0.05</v>
      </c>
      <c r="D227" s="62">
        <f t="shared" si="48"/>
        <v>14.620807290809438</v>
      </c>
      <c r="E227" s="40">
        <v>40</v>
      </c>
      <c r="F227" s="40">
        <f t="shared" si="49"/>
        <v>5.8483229163237755</v>
      </c>
    </row>
    <row r="228" spans="1:6" ht="13.5" thickBot="1" x14ac:dyDescent="0.25">
      <c r="A228" s="49"/>
      <c r="B228" s="50"/>
      <c r="C228" s="51">
        <v>0.05</v>
      </c>
      <c r="D228" s="62">
        <f t="shared" si="48"/>
        <v>14.620807290809438</v>
      </c>
      <c r="E228" s="40">
        <v>36.799999999999997</v>
      </c>
      <c r="F228" s="40">
        <f t="shared" si="49"/>
        <v>5.3804570830178733</v>
      </c>
    </row>
    <row r="229" spans="1:6" ht="13.5" thickBot="1" x14ac:dyDescent="0.25">
      <c r="A229" s="49"/>
      <c r="B229" s="50"/>
      <c r="C229" s="51">
        <v>0.05</v>
      </c>
      <c r="D229" s="62">
        <f t="shared" si="48"/>
        <v>14.620807290809438</v>
      </c>
      <c r="E229" s="40">
        <v>10.9</v>
      </c>
      <c r="F229" s="40">
        <f t="shared" si="49"/>
        <v>1.5936679946982288</v>
      </c>
    </row>
    <row r="230" spans="1:6" ht="13.5" thickBot="1" x14ac:dyDescent="0.25">
      <c r="A230" s="49"/>
      <c r="B230" s="50"/>
      <c r="C230" s="51">
        <v>0.05</v>
      </c>
      <c r="D230" s="62">
        <f t="shared" si="48"/>
        <v>14.620807290809438</v>
      </c>
      <c r="E230" s="40">
        <v>148.75</v>
      </c>
      <c r="F230" s="40">
        <f t="shared" si="49"/>
        <v>21.748450845079038</v>
      </c>
    </row>
    <row r="231" spans="1:6" ht="13.5" thickBot="1" x14ac:dyDescent="0.25">
      <c r="A231" s="49"/>
      <c r="B231" s="50"/>
      <c r="C231" s="51">
        <v>0.05</v>
      </c>
      <c r="D231" s="62">
        <f t="shared" si="48"/>
        <v>14.620807290809438</v>
      </c>
      <c r="E231" s="40">
        <v>112.1</v>
      </c>
      <c r="F231" s="40">
        <f t="shared" si="49"/>
        <v>16.389924972997381</v>
      </c>
    </row>
    <row r="232" spans="1:6" ht="13.5" thickBot="1" x14ac:dyDescent="0.25">
      <c r="A232" s="49"/>
      <c r="B232" s="50"/>
      <c r="C232" s="51">
        <v>0.05</v>
      </c>
      <c r="D232" s="62">
        <f t="shared" si="48"/>
        <v>14.620807290809438</v>
      </c>
      <c r="E232" s="40" t="s">
        <v>117</v>
      </c>
      <c r="F232" s="40" t="e">
        <f t="shared" si="49"/>
        <v>#VALUE!</v>
      </c>
    </row>
    <row r="233" spans="1:6" ht="13.5" thickBot="1" x14ac:dyDescent="0.25">
      <c r="A233" s="49"/>
      <c r="B233" s="50"/>
      <c r="C233" s="51">
        <v>0.05</v>
      </c>
      <c r="D233" s="62">
        <f t="shared" si="48"/>
        <v>14.620807290809438</v>
      </c>
      <c r="E233" s="40">
        <v>61.6</v>
      </c>
      <c r="F233" s="40">
        <f t="shared" si="49"/>
        <v>9.0064172911386144</v>
      </c>
    </row>
    <row r="234" spans="1:6" ht="13.5" thickBot="1" x14ac:dyDescent="0.25">
      <c r="A234" s="49"/>
      <c r="B234" s="50"/>
      <c r="C234" s="51">
        <v>0.05</v>
      </c>
      <c r="D234" s="62">
        <f t="shared" si="48"/>
        <v>14.620807290809438</v>
      </c>
      <c r="E234" s="40">
        <v>59.3</v>
      </c>
      <c r="F234" s="40">
        <f t="shared" si="49"/>
        <v>8.6701387234499965</v>
      </c>
    </row>
    <row r="235" spans="1:6" ht="13.5" thickBot="1" x14ac:dyDescent="0.25">
      <c r="A235" s="49"/>
      <c r="B235" s="50"/>
      <c r="C235" s="51">
        <v>0.05</v>
      </c>
      <c r="D235" s="62">
        <f t="shared" si="48"/>
        <v>14.620807290809438</v>
      </c>
      <c r="E235" s="40">
        <v>62.9</v>
      </c>
      <c r="F235" s="40">
        <f t="shared" si="49"/>
        <v>9.1964877859191372</v>
      </c>
    </row>
    <row r="236" spans="1:6" ht="13.5" thickBot="1" x14ac:dyDescent="0.25">
      <c r="A236" s="49"/>
      <c r="B236" s="50"/>
      <c r="C236" s="51">
        <v>0.05</v>
      </c>
      <c r="D236" s="62">
        <f t="shared" si="48"/>
        <v>14.620807290809438</v>
      </c>
      <c r="E236" s="40">
        <v>66</v>
      </c>
      <c r="F236" s="40">
        <f t="shared" si="49"/>
        <v>9.6497328119342303</v>
      </c>
    </row>
    <row r="237" spans="1:6" ht="13.5" thickBot="1" x14ac:dyDescent="0.25">
      <c r="A237" s="49"/>
      <c r="B237" s="50"/>
      <c r="C237" s="51">
        <v>0.05</v>
      </c>
      <c r="D237" s="62">
        <f t="shared" si="48"/>
        <v>14.620807290809438</v>
      </c>
      <c r="E237" s="40">
        <v>38.4</v>
      </c>
      <c r="F237" s="40">
        <f t="shared" si="49"/>
        <v>5.6143899996708244</v>
      </c>
    </row>
    <row r="238" spans="1:6" ht="13.5" thickBot="1" x14ac:dyDescent="0.25">
      <c r="A238" s="49"/>
      <c r="B238" s="50"/>
      <c r="C238" s="51">
        <v>0.05</v>
      </c>
      <c r="D238" s="62">
        <f t="shared" si="48"/>
        <v>14.620807290809438</v>
      </c>
      <c r="E238" s="40">
        <v>40.200000000000003</v>
      </c>
      <c r="F238" s="40">
        <f t="shared" si="49"/>
        <v>5.8775645309053948</v>
      </c>
    </row>
    <row r="239" spans="1:6" ht="13.5" thickBot="1" x14ac:dyDescent="0.25">
      <c r="A239" s="49"/>
      <c r="B239" s="50"/>
      <c r="C239" s="51">
        <v>0.05</v>
      </c>
      <c r="D239" s="62">
        <f t="shared" si="48"/>
        <v>14.620807290809438</v>
      </c>
      <c r="E239" s="40">
        <v>35.9</v>
      </c>
      <c r="F239" s="40">
        <f t="shared" si="49"/>
        <v>5.2488698174005881</v>
      </c>
    </row>
    <row r="240" spans="1:6" ht="13.5" thickBot="1" x14ac:dyDescent="0.25">
      <c r="A240" s="49"/>
      <c r="B240" s="50"/>
      <c r="C240" s="51">
        <v>0.05</v>
      </c>
      <c r="D240" s="62">
        <f t="shared" si="48"/>
        <v>14.620807290809438</v>
      </c>
      <c r="E240" s="40">
        <v>43</v>
      </c>
      <c r="F240" s="40">
        <f t="shared" si="49"/>
        <v>6.2869471350480586</v>
      </c>
    </row>
    <row r="241" spans="1:6" ht="13.5" thickBot="1" x14ac:dyDescent="0.25">
      <c r="A241" s="49"/>
      <c r="B241" s="50"/>
      <c r="C241" s="51">
        <v>0.05</v>
      </c>
      <c r="D241" s="62">
        <f t="shared" si="48"/>
        <v>14.620807290809438</v>
      </c>
      <c r="E241" s="40">
        <v>29</v>
      </c>
      <c r="F241" s="40">
        <f t="shared" si="49"/>
        <v>4.2400341143347369</v>
      </c>
    </row>
    <row r="242" spans="1:6" ht="13.5" thickBot="1" x14ac:dyDescent="0.25">
      <c r="A242" s="49"/>
      <c r="B242" s="50"/>
      <c r="C242" s="51">
        <v>0.05</v>
      </c>
      <c r="D242" s="62">
        <f t="shared" si="48"/>
        <v>14.620807290809438</v>
      </c>
      <c r="E242" s="40">
        <v>63.6</v>
      </c>
      <c r="F242" s="40">
        <f t="shared" si="49"/>
        <v>9.2988334369548031</v>
      </c>
    </row>
    <row r="243" spans="1:6" ht="13.5" thickBot="1" x14ac:dyDescent="0.25">
      <c r="A243" s="49"/>
      <c r="B243" s="50"/>
      <c r="C243" s="51">
        <v>0.05</v>
      </c>
      <c r="D243" s="62">
        <f t="shared" si="48"/>
        <v>14.620807290809438</v>
      </c>
      <c r="E243" s="40">
        <v>66</v>
      </c>
      <c r="F243" s="40">
        <f t="shared" si="49"/>
        <v>9.6497328119342303</v>
      </c>
    </row>
    <row r="244" spans="1:6" ht="13.5" thickBot="1" x14ac:dyDescent="0.25">
      <c r="A244" s="49"/>
      <c r="B244" s="50"/>
      <c r="C244" s="51">
        <v>0.05</v>
      </c>
      <c r="D244" s="62">
        <f t="shared" si="48"/>
        <v>14.620807290809438</v>
      </c>
      <c r="E244" s="40">
        <v>67.2</v>
      </c>
      <c r="F244" s="40">
        <f t="shared" si="49"/>
        <v>9.8251824994239421</v>
      </c>
    </row>
    <row r="245" spans="1:6" ht="13.5" thickBot="1" x14ac:dyDescent="0.25">
      <c r="A245" s="49"/>
      <c r="B245" s="50"/>
      <c r="C245" s="51">
        <v>0.05</v>
      </c>
      <c r="D245" s="62">
        <f t="shared" si="48"/>
        <v>14.620807290809438</v>
      </c>
      <c r="E245" s="40">
        <v>64.099999999999994</v>
      </c>
      <c r="F245" s="40">
        <f t="shared" si="49"/>
        <v>9.371937473408849</v>
      </c>
    </row>
    <row r="246" spans="1:6" ht="13.5" thickBot="1" x14ac:dyDescent="0.25">
      <c r="A246" s="49"/>
      <c r="B246" s="50"/>
      <c r="C246" s="51">
        <v>0.05</v>
      </c>
      <c r="D246" s="62">
        <f t="shared" si="48"/>
        <v>14.620807290809438</v>
      </c>
      <c r="E246" s="40">
        <v>86.2</v>
      </c>
      <c r="F246" s="40">
        <f t="shared" si="49"/>
        <v>12.603135884677735</v>
      </c>
    </row>
    <row r="247" spans="1:6" ht="13.5" thickBot="1" x14ac:dyDescent="0.25">
      <c r="A247" s="49"/>
      <c r="B247" s="50"/>
      <c r="C247" s="51">
        <v>0.05</v>
      </c>
      <c r="D247" s="62">
        <f t="shared" si="48"/>
        <v>14.620807290809438</v>
      </c>
      <c r="E247" s="40">
        <v>86.8</v>
      </c>
      <c r="F247" s="40">
        <f t="shared" si="49"/>
        <v>12.690860728422592</v>
      </c>
    </row>
    <row r="248" spans="1:6" ht="13.5" thickBot="1" x14ac:dyDescent="0.25">
      <c r="A248" s="49"/>
      <c r="B248" s="50"/>
      <c r="C248" s="51">
        <v>0.05</v>
      </c>
      <c r="D248" s="62">
        <f t="shared" si="48"/>
        <v>14.620807290809438</v>
      </c>
      <c r="E248" s="40">
        <v>88.5</v>
      </c>
      <c r="F248" s="40">
        <f t="shared" si="49"/>
        <v>12.939414452366353</v>
      </c>
    </row>
    <row r="249" spans="1:6" ht="13.5" thickBot="1" x14ac:dyDescent="0.25">
      <c r="A249" s="49"/>
      <c r="B249" s="50"/>
      <c r="C249" s="51">
        <v>0.05</v>
      </c>
      <c r="D249" s="62">
        <f t="shared" si="48"/>
        <v>14.620807290809438</v>
      </c>
      <c r="E249" s="40">
        <v>86.4</v>
      </c>
      <c r="F249" s="40">
        <f t="shared" si="49"/>
        <v>12.632377499259356</v>
      </c>
    </row>
    <row r="250" spans="1:6" ht="13.5" thickBot="1" x14ac:dyDescent="0.25">
      <c r="A250" s="49"/>
      <c r="B250" s="50"/>
      <c r="C250" s="51">
        <v>0.05</v>
      </c>
      <c r="D250" s="62">
        <f t="shared" si="48"/>
        <v>14.620807290809438</v>
      </c>
      <c r="E250" s="40">
        <v>73.099999999999994</v>
      </c>
      <c r="F250" s="40">
        <f t="shared" si="49"/>
        <v>10.687810129581699</v>
      </c>
    </row>
    <row r="251" spans="1:6" ht="13.5" thickBot="1" x14ac:dyDescent="0.25">
      <c r="A251" s="49"/>
      <c r="B251" s="50"/>
      <c r="C251" s="51">
        <v>0.05</v>
      </c>
      <c r="D251" s="62">
        <f t="shared" si="48"/>
        <v>14.620807290809438</v>
      </c>
      <c r="E251" s="40">
        <v>62.1</v>
      </c>
      <c r="F251" s="40">
        <f t="shared" si="49"/>
        <v>9.0795213275926603</v>
      </c>
    </row>
    <row r="252" spans="1:6" ht="13.5" thickBot="1" x14ac:dyDescent="0.25">
      <c r="A252" s="49"/>
      <c r="B252" s="50"/>
      <c r="C252" s="51">
        <v>0.05</v>
      </c>
      <c r="D252" s="62">
        <f t="shared" si="48"/>
        <v>14.620807290809438</v>
      </c>
      <c r="E252" s="40">
        <v>74.7</v>
      </c>
      <c r="F252" s="40">
        <f t="shared" si="49"/>
        <v>10.921743046234651</v>
      </c>
    </row>
    <row r="253" spans="1:6" ht="13.5" thickBot="1" x14ac:dyDescent="0.25">
      <c r="A253" s="49"/>
      <c r="B253" s="50"/>
      <c r="C253" s="51">
        <v>0.05</v>
      </c>
      <c r="D253" s="62">
        <f t="shared" si="48"/>
        <v>14.620807290809438</v>
      </c>
      <c r="E253" s="40">
        <v>76</v>
      </c>
      <c r="F253" s="40">
        <f t="shared" si="49"/>
        <v>11.111813541015174</v>
      </c>
    </row>
    <row r="254" spans="1:6" ht="13.5" thickBot="1" x14ac:dyDescent="0.25">
      <c r="A254" s="49"/>
      <c r="B254" s="50"/>
      <c r="C254" s="51">
        <v>0.05</v>
      </c>
      <c r="D254" s="62">
        <f t="shared" si="48"/>
        <v>14.620807290809438</v>
      </c>
      <c r="E254" s="40">
        <v>92.8</v>
      </c>
      <c r="F254" s="40">
        <f t="shared" si="49"/>
        <v>13.568109165871158</v>
      </c>
    </row>
    <row r="255" spans="1:6" ht="13.5" thickBot="1" x14ac:dyDescent="0.25">
      <c r="A255" s="49"/>
      <c r="B255" s="50"/>
      <c r="C255" s="51">
        <v>0.05</v>
      </c>
      <c r="D255" s="62">
        <f t="shared" si="48"/>
        <v>14.620807290809438</v>
      </c>
      <c r="E255" s="40">
        <v>90.3</v>
      </c>
      <c r="F255" s="40">
        <f t="shared" si="49"/>
        <v>13.202588983600922</v>
      </c>
    </row>
    <row r="256" spans="1:6" ht="13.5" thickBot="1" x14ac:dyDescent="0.25">
      <c r="A256" s="49"/>
      <c r="B256" s="50"/>
      <c r="C256" s="51">
        <v>0.05</v>
      </c>
      <c r="D256" s="62">
        <f t="shared" si="48"/>
        <v>14.620807290809438</v>
      </c>
      <c r="E256" s="40">
        <v>90.5</v>
      </c>
      <c r="F256" s="40">
        <f t="shared" si="49"/>
        <v>13.231830598182542</v>
      </c>
    </row>
    <row r="257" spans="1:6" ht="13.5" thickBot="1" x14ac:dyDescent="0.25">
      <c r="A257" s="49"/>
      <c r="B257" s="50"/>
      <c r="C257" s="51">
        <v>0.05</v>
      </c>
      <c r="D257" s="62">
        <f t="shared" si="48"/>
        <v>14.620807290809438</v>
      </c>
      <c r="E257" s="40">
        <v>89.2</v>
      </c>
      <c r="F257" s="40">
        <f t="shared" si="49"/>
        <v>13.041760103402019</v>
      </c>
    </row>
    <row r="258" spans="1:6" ht="13.5" thickBot="1" x14ac:dyDescent="0.25">
      <c r="A258" s="49"/>
      <c r="B258" s="50"/>
      <c r="C258" s="51">
        <v>0.05</v>
      </c>
      <c r="D258" s="62">
        <f t="shared" si="48"/>
        <v>14.620807290809438</v>
      </c>
      <c r="E258" s="40">
        <v>80.099999999999994</v>
      </c>
      <c r="F258" s="40">
        <f t="shared" si="49"/>
        <v>11.711266639938358</v>
      </c>
    </row>
    <row r="259" spans="1:6" ht="13.5" thickBot="1" x14ac:dyDescent="0.25">
      <c r="A259" s="49"/>
      <c r="B259" s="50"/>
      <c r="C259" s="51">
        <v>0.05</v>
      </c>
      <c r="D259" s="62">
        <f t="shared" si="48"/>
        <v>14.620807290809438</v>
      </c>
      <c r="E259" s="40">
        <v>81.3</v>
      </c>
      <c r="F259" s="40">
        <f t="shared" si="49"/>
        <v>11.886716327428072</v>
      </c>
    </row>
    <row r="260" spans="1:6" ht="13.5" thickBot="1" x14ac:dyDescent="0.25">
      <c r="A260" s="49"/>
      <c r="B260" s="50"/>
      <c r="C260" s="51">
        <v>0.05</v>
      </c>
      <c r="D260" s="62">
        <f t="shared" si="48"/>
        <v>14.620807290809438</v>
      </c>
      <c r="E260" s="40">
        <v>82.8</v>
      </c>
      <c r="F260" s="40">
        <f t="shared" si="49"/>
        <v>12.106028436790215</v>
      </c>
    </row>
    <row r="261" spans="1:6" ht="13.5" thickBot="1" x14ac:dyDescent="0.25">
      <c r="A261" s="49"/>
      <c r="B261" s="50"/>
      <c r="C261" s="51">
        <v>0.05</v>
      </c>
      <c r="D261" s="62">
        <f t="shared" si="48"/>
        <v>14.620807290809438</v>
      </c>
      <c r="E261" s="40">
        <v>81.8</v>
      </c>
      <c r="F261" s="40">
        <f t="shared" si="49"/>
        <v>11.95982036388212</v>
      </c>
    </row>
    <row r="262" spans="1:6" ht="13.5" thickBot="1" x14ac:dyDescent="0.25">
      <c r="A262" s="49"/>
      <c r="B262" s="50"/>
      <c r="C262" s="51">
        <v>0.05</v>
      </c>
      <c r="D262" s="62">
        <f t="shared" si="48"/>
        <v>14.620807290809438</v>
      </c>
      <c r="E262" s="40">
        <v>89.1</v>
      </c>
      <c r="F262" s="40">
        <f t="shared" si="49"/>
        <v>13.027139296111208</v>
      </c>
    </row>
    <row r="263" spans="1:6" ht="13.5" thickBot="1" x14ac:dyDescent="0.25">
      <c r="A263" s="49"/>
      <c r="B263" s="50"/>
      <c r="C263" s="51">
        <v>0.05</v>
      </c>
      <c r="D263" s="62">
        <f t="shared" si="48"/>
        <v>14.620807290809438</v>
      </c>
      <c r="E263" s="40">
        <v>89.6</v>
      </c>
      <c r="F263" s="40">
        <f t="shared" si="49"/>
        <v>13.100243332565254</v>
      </c>
    </row>
    <row r="264" spans="1:6" ht="13.5" thickBot="1" x14ac:dyDescent="0.25">
      <c r="A264" s="49"/>
      <c r="B264" s="50"/>
      <c r="C264" s="51">
        <v>0.05</v>
      </c>
      <c r="D264" s="62">
        <f t="shared" si="48"/>
        <v>14.620807290809438</v>
      </c>
      <c r="E264" s="40">
        <v>100.9</v>
      </c>
      <c r="F264" s="40">
        <f t="shared" si="49"/>
        <v>14.752394556426724</v>
      </c>
    </row>
    <row r="265" spans="1:6" ht="13.5" thickBot="1" x14ac:dyDescent="0.25">
      <c r="A265" s="49"/>
      <c r="B265" s="50"/>
      <c r="C265" s="51">
        <v>0.05</v>
      </c>
      <c r="D265" s="62">
        <f t="shared" ref="D265:D328" si="50">EXP(($I$6+$I$7/(A265+273.15)-$I$8/(A265+273.15)^2+$I$9/(A265+273.15)^3-$I$10/(A265+273.15)^4)-$B265/1.80655*($I$11-$I$12/(A265+273.15)+$I$13/(A265+273.15)^2))*(1-0.02255*C265*0.0003048)^5.256</f>
        <v>14.620807290809438</v>
      </c>
      <c r="E265" s="40">
        <v>90.4</v>
      </c>
      <c r="F265" s="40">
        <f t="shared" ref="F265:F328" si="51">E265/100*D265</f>
        <v>13.217209790891733</v>
      </c>
    </row>
    <row r="266" spans="1:6" ht="13.5" thickBot="1" x14ac:dyDescent="0.25">
      <c r="A266" s="49"/>
      <c r="B266" s="50"/>
      <c r="C266" s="51">
        <v>0.05</v>
      </c>
      <c r="D266" s="62">
        <f t="shared" si="50"/>
        <v>14.620807290809438</v>
      </c>
      <c r="E266" s="40">
        <v>65.8</v>
      </c>
      <c r="F266" s="40">
        <f t="shared" si="51"/>
        <v>9.6204911973526084</v>
      </c>
    </row>
    <row r="267" spans="1:6" ht="13.5" thickBot="1" x14ac:dyDescent="0.25">
      <c r="A267" s="49"/>
      <c r="B267" s="50"/>
      <c r="C267" s="51">
        <v>0.05</v>
      </c>
      <c r="D267" s="62">
        <f t="shared" si="50"/>
        <v>14.620807290809438</v>
      </c>
      <c r="E267" s="40">
        <v>66.7</v>
      </c>
      <c r="F267" s="40">
        <f t="shared" si="51"/>
        <v>9.7520784629698962</v>
      </c>
    </row>
    <row r="268" spans="1:6" ht="13.5" thickBot="1" x14ac:dyDescent="0.25">
      <c r="A268" s="49"/>
      <c r="B268" s="50"/>
      <c r="C268" s="51">
        <v>0.05</v>
      </c>
      <c r="D268" s="62">
        <f t="shared" si="50"/>
        <v>14.620807290809438</v>
      </c>
      <c r="E268" s="40">
        <v>64.8</v>
      </c>
      <c r="F268" s="40">
        <f t="shared" si="51"/>
        <v>9.4742831244445167</v>
      </c>
    </row>
    <row r="269" spans="1:6" ht="13.5" thickBot="1" x14ac:dyDescent="0.25">
      <c r="A269" s="49"/>
      <c r="B269" s="50"/>
      <c r="C269" s="51">
        <v>0.05</v>
      </c>
      <c r="D269" s="62">
        <f t="shared" si="50"/>
        <v>14.620807290809438</v>
      </c>
      <c r="E269" s="40">
        <v>65.5</v>
      </c>
      <c r="F269" s="40">
        <f t="shared" si="51"/>
        <v>9.5766287754801827</v>
      </c>
    </row>
    <row r="270" spans="1:6" ht="13.5" thickBot="1" x14ac:dyDescent="0.25">
      <c r="A270" s="49"/>
      <c r="B270" s="50"/>
      <c r="C270" s="51">
        <v>0.05</v>
      </c>
      <c r="D270" s="62">
        <f t="shared" si="50"/>
        <v>14.620807290809438</v>
      </c>
      <c r="E270" s="40">
        <v>104.6</v>
      </c>
      <c r="F270" s="40">
        <f t="shared" si="51"/>
        <v>15.293364426186672</v>
      </c>
    </row>
    <row r="271" spans="1:6" ht="13.5" thickBot="1" x14ac:dyDescent="0.25">
      <c r="A271" s="49"/>
      <c r="B271" s="50"/>
      <c r="C271" s="51">
        <v>0.05</v>
      </c>
      <c r="D271" s="62">
        <f t="shared" si="50"/>
        <v>14.620807290809438</v>
      </c>
      <c r="E271" s="40">
        <v>107.8</v>
      </c>
      <c r="F271" s="40">
        <f t="shared" si="51"/>
        <v>15.761230259492574</v>
      </c>
    </row>
    <row r="272" spans="1:6" ht="13.5" thickBot="1" x14ac:dyDescent="0.25">
      <c r="A272" s="49"/>
      <c r="B272" s="50"/>
      <c r="C272" s="51">
        <v>0.05</v>
      </c>
      <c r="D272" s="62">
        <f t="shared" si="50"/>
        <v>14.620807290809438</v>
      </c>
      <c r="E272" s="40">
        <v>110</v>
      </c>
      <c r="F272" s="40">
        <f t="shared" si="51"/>
        <v>16.082888019890383</v>
      </c>
    </row>
    <row r="273" spans="1:6" ht="13.5" thickBot="1" x14ac:dyDescent="0.25">
      <c r="A273" s="49"/>
      <c r="B273" s="50"/>
      <c r="C273" s="51">
        <v>0.05</v>
      </c>
      <c r="D273" s="62">
        <f t="shared" si="50"/>
        <v>14.620807290809438</v>
      </c>
      <c r="E273" s="40">
        <v>111.9</v>
      </c>
      <c r="F273" s="40">
        <f t="shared" si="51"/>
        <v>16.360683358415763</v>
      </c>
    </row>
    <row r="274" spans="1:6" ht="13.5" thickBot="1" x14ac:dyDescent="0.25">
      <c r="A274" s="49"/>
      <c r="B274" s="50"/>
      <c r="C274" s="51">
        <v>0.05</v>
      </c>
      <c r="D274" s="62">
        <f t="shared" si="50"/>
        <v>14.620807290809438</v>
      </c>
      <c r="E274" s="40">
        <v>14.3</v>
      </c>
      <c r="F274" s="40">
        <f t="shared" si="51"/>
        <v>2.0907754425857497</v>
      </c>
    </row>
    <row r="275" spans="1:6" ht="13.5" thickBot="1" x14ac:dyDescent="0.25">
      <c r="A275" s="49"/>
      <c r="B275" s="50"/>
      <c r="C275" s="51">
        <v>0.05</v>
      </c>
      <c r="D275" s="62">
        <f t="shared" si="50"/>
        <v>14.620807290809438</v>
      </c>
      <c r="E275" s="40">
        <v>49.1</v>
      </c>
      <c r="F275" s="40">
        <f t="shared" si="51"/>
        <v>7.1788163797874338</v>
      </c>
    </row>
    <row r="276" spans="1:6" ht="13.5" thickBot="1" x14ac:dyDescent="0.25">
      <c r="A276" s="49"/>
      <c r="B276" s="50"/>
      <c r="C276" s="51">
        <v>0.05</v>
      </c>
      <c r="D276" s="62">
        <f t="shared" si="50"/>
        <v>14.620807290809438</v>
      </c>
      <c r="E276" s="40">
        <v>49.3</v>
      </c>
      <c r="F276" s="40">
        <f t="shared" si="51"/>
        <v>7.208057994369053</v>
      </c>
    </row>
    <row r="277" spans="1:6" ht="13.5" thickBot="1" x14ac:dyDescent="0.25">
      <c r="A277" s="49"/>
      <c r="B277" s="50"/>
      <c r="C277" s="51">
        <v>0.05</v>
      </c>
      <c r="D277" s="62">
        <f t="shared" si="50"/>
        <v>14.620807290809438</v>
      </c>
      <c r="E277" s="40">
        <v>48</v>
      </c>
      <c r="F277" s="40">
        <f t="shared" si="51"/>
        <v>7.0179874995885303</v>
      </c>
    </row>
    <row r="278" spans="1:6" ht="13.5" thickBot="1" x14ac:dyDescent="0.25">
      <c r="A278" s="49"/>
      <c r="B278" s="50"/>
      <c r="C278" s="51">
        <v>0.05</v>
      </c>
      <c r="D278" s="62">
        <f t="shared" si="50"/>
        <v>14.620807290809438</v>
      </c>
      <c r="E278" s="40">
        <v>70</v>
      </c>
      <c r="F278" s="40">
        <f t="shared" si="51"/>
        <v>10.234565103566606</v>
      </c>
    </row>
    <row r="279" spans="1:6" ht="13.5" thickBot="1" x14ac:dyDescent="0.25">
      <c r="A279" s="49"/>
      <c r="B279" s="50"/>
      <c r="C279" s="51">
        <v>0.05</v>
      </c>
      <c r="D279" s="62">
        <f t="shared" si="50"/>
        <v>14.620807290809438</v>
      </c>
      <c r="E279" s="40">
        <v>70.599999999999994</v>
      </c>
      <c r="F279" s="40">
        <f t="shared" si="51"/>
        <v>10.322289947311463</v>
      </c>
    </row>
    <row r="280" spans="1:6" ht="13.5" thickBot="1" x14ac:dyDescent="0.25">
      <c r="A280" s="49"/>
      <c r="B280" s="50"/>
      <c r="C280" s="51">
        <v>0.05</v>
      </c>
      <c r="D280" s="62">
        <f t="shared" si="50"/>
        <v>14.620807290809438</v>
      </c>
      <c r="E280" s="40">
        <v>74.5</v>
      </c>
      <c r="F280" s="40">
        <f t="shared" si="51"/>
        <v>10.892501431653031</v>
      </c>
    </row>
    <row r="281" spans="1:6" ht="13.5" thickBot="1" x14ac:dyDescent="0.25">
      <c r="A281" s="49"/>
      <c r="B281" s="50"/>
      <c r="C281" s="51">
        <v>0.05</v>
      </c>
      <c r="D281" s="62">
        <f t="shared" si="50"/>
        <v>14.620807290809438</v>
      </c>
      <c r="E281" s="40">
        <v>71.3</v>
      </c>
      <c r="F281" s="40">
        <f t="shared" si="51"/>
        <v>10.424635598347129</v>
      </c>
    </row>
    <row r="282" spans="1:6" ht="13.5" thickBot="1" x14ac:dyDescent="0.25">
      <c r="A282" s="49"/>
      <c r="B282" s="50"/>
      <c r="C282" s="51">
        <v>0.05</v>
      </c>
      <c r="D282" s="62">
        <f t="shared" si="50"/>
        <v>14.620807290809438</v>
      </c>
      <c r="E282" s="40">
        <v>92.8</v>
      </c>
      <c r="F282" s="40">
        <f t="shared" si="51"/>
        <v>13.568109165871158</v>
      </c>
    </row>
    <row r="283" spans="1:6" ht="13.5" thickBot="1" x14ac:dyDescent="0.25">
      <c r="A283" s="49"/>
      <c r="B283" s="50"/>
      <c r="C283" s="51">
        <v>0.05</v>
      </c>
      <c r="D283" s="62">
        <f t="shared" si="50"/>
        <v>14.620807290809438</v>
      </c>
      <c r="E283" s="40">
        <v>92.9</v>
      </c>
      <c r="F283" s="40">
        <f t="shared" si="51"/>
        <v>13.582729973161969</v>
      </c>
    </row>
    <row r="284" spans="1:6" ht="13.5" thickBot="1" x14ac:dyDescent="0.25">
      <c r="A284" s="49"/>
      <c r="B284" s="50"/>
      <c r="C284" s="51">
        <v>0.05</v>
      </c>
      <c r="D284" s="62">
        <f t="shared" si="50"/>
        <v>14.620807290809438</v>
      </c>
      <c r="E284" s="40">
        <v>94.2</v>
      </c>
      <c r="F284" s="40">
        <f t="shared" si="51"/>
        <v>13.772800467942492</v>
      </c>
    </row>
    <row r="285" spans="1:6" ht="13.5" thickBot="1" x14ac:dyDescent="0.25">
      <c r="A285" s="49"/>
      <c r="B285" s="50"/>
      <c r="C285" s="51">
        <v>0.05</v>
      </c>
      <c r="D285" s="62">
        <f t="shared" si="50"/>
        <v>14.620807290809438</v>
      </c>
      <c r="E285" s="40">
        <v>93</v>
      </c>
      <c r="F285" s="40">
        <f t="shared" si="51"/>
        <v>13.597350780452778</v>
      </c>
    </row>
    <row r="286" spans="1:6" ht="13.5" thickBot="1" x14ac:dyDescent="0.25">
      <c r="A286" s="49"/>
      <c r="B286" s="50"/>
      <c r="C286" s="51">
        <v>0.05</v>
      </c>
      <c r="D286" s="62">
        <f t="shared" si="50"/>
        <v>14.620807290809438</v>
      </c>
      <c r="E286" s="40">
        <v>70.599999999999994</v>
      </c>
      <c r="F286" s="40">
        <f t="shared" si="51"/>
        <v>10.322289947311463</v>
      </c>
    </row>
    <row r="287" spans="1:6" ht="13.5" thickBot="1" x14ac:dyDescent="0.25">
      <c r="A287" s="49"/>
      <c r="B287" s="50"/>
      <c r="C287" s="51">
        <v>0.05</v>
      </c>
      <c r="D287" s="62">
        <f t="shared" si="50"/>
        <v>14.620807290809438</v>
      </c>
      <c r="E287" s="40">
        <v>71</v>
      </c>
      <c r="F287" s="40">
        <f t="shared" si="51"/>
        <v>10.380773176474701</v>
      </c>
    </row>
    <row r="288" spans="1:6" ht="13.5" thickBot="1" x14ac:dyDescent="0.25">
      <c r="A288" s="49"/>
      <c r="B288" s="50"/>
      <c r="C288" s="51">
        <v>0.05</v>
      </c>
      <c r="D288" s="62">
        <f t="shared" si="50"/>
        <v>14.620807290809438</v>
      </c>
      <c r="E288" s="40">
        <v>71.2</v>
      </c>
      <c r="F288" s="40">
        <f t="shared" si="51"/>
        <v>10.410014791056321</v>
      </c>
    </row>
    <row r="289" spans="1:6" ht="13.5" thickBot="1" x14ac:dyDescent="0.25">
      <c r="A289" s="49"/>
      <c r="B289" s="50"/>
      <c r="C289" s="51">
        <v>0.05</v>
      </c>
      <c r="D289" s="62">
        <f t="shared" si="50"/>
        <v>14.620807290809438</v>
      </c>
      <c r="E289" s="40">
        <v>71.8</v>
      </c>
      <c r="F289" s="40">
        <f t="shared" si="51"/>
        <v>10.497739634801176</v>
      </c>
    </row>
    <row r="290" spans="1:6" ht="13.5" thickBot="1" x14ac:dyDescent="0.25">
      <c r="A290" s="49"/>
      <c r="B290" s="50"/>
      <c r="C290" s="51">
        <v>0.05</v>
      </c>
      <c r="D290" s="62">
        <f t="shared" si="50"/>
        <v>14.620807290809438</v>
      </c>
      <c r="E290" s="40">
        <v>75</v>
      </c>
      <c r="F290" s="40">
        <f t="shared" si="51"/>
        <v>10.965605468107078</v>
      </c>
    </row>
    <row r="291" spans="1:6" ht="13.5" thickBot="1" x14ac:dyDescent="0.25">
      <c r="A291" s="49"/>
      <c r="B291" s="50"/>
      <c r="C291" s="51">
        <v>0.05</v>
      </c>
      <c r="D291" s="62">
        <f t="shared" si="50"/>
        <v>14.620807290809438</v>
      </c>
      <c r="E291" s="40">
        <v>76.3</v>
      </c>
      <c r="F291" s="40">
        <f t="shared" si="51"/>
        <v>11.155675962887601</v>
      </c>
    </row>
    <row r="292" spans="1:6" ht="13.5" thickBot="1" x14ac:dyDescent="0.25">
      <c r="A292" s="49"/>
      <c r="B292" s="50"/>
      <c r="C292" s="51">
        <v>0.05</v>
      </c>
      <c r="D292" s="62">
        <f t="shared" si="50"/>
        <v>14.620807290809438</v>
      </c>
      <c r="E292" s="40">
        <v>75.599999999999994</v>
      </c>
      <c r="F292" s="40">
        <f t="shared" si="51"/>
        <v>11.053330311851933</v>
      </c>
    </row>
    <row r="293" spans="1:6" ht="13.5" thickBot="1" x14ac:dyDescent="0.25">
      <c r="A293" s="49"/>
      <c r="B293" s="50"/>
      <c r="C293" s="51">
        <v>0.05</v>
      </c>
      <c r="D293" s="62">
        <f t="shared" si="50"/>
        <v>14.620807290809438</v>
      </c>
      <c r="E293" s="40">
        <v>75.7</v>
      </c>
      <c r="F293" s="40">
        <f t="shared" si="51"/>
        <v>11.067951119142744</v>
      </c>
    </row>
    <row r="294" spans="1:6" ht="13.5" thickBot="1" x14ac:dyDescent="0.25">
      <c r="A294" s="49"/>
      <c r="B294" s="50"/>
      <c r="C294" s="51">
        <v>0.05</v>
      </c>
      <c r="D294" s="62">
        <f t="shared" si="50"/>
        <v>14.620807290809438</v>
      </c>
      <c r="E294" s="40">
        <v>83.1</v>
      </c>
      <c r="F294" s="40">
        <f t="shared" si="51"/>
        <v>12.149890858662642</v>
      </c>
    </row>
    <row r="295" spans="1:6" ht="13.5" thickBot="1" x14ac:dyDescent="0.25">
      <c r="A295" s="49"/>
      <c r="B295" s="50"/>
      <c r="C295" s="51">
        <v>0.05</v>
      </c>
      <c r="D295" s="62">
        <f t="shared" si="50"/>
        <v>14.620807290809438</v>
      </c>
      <c r="E295" s="40">
        <v>82.4</v>
      </c>
      <c r="F295" s="40">
        <f t="shared" si="51"/>
        <v>12.047545207626978</v>
      </c>
    </row>
    <row r="296" spans="1:6" ht="13.5" thickBot="1" x14ac:dyDescent="0.25">
      <c r="A296" s="49"/>
      <c r="B296" s="50"/>
      <c r="C296" s="51">
        <v>0.05</v>
      </c>
      <c r="D296" s="62">
        <f t="shared" si="50"/>
        <v>14.620807290809438</v>
      </c>
      <c r="E296" s="40">
        <v>82.5</v>
      </c>
      <c r="F296" s="40">
        <f t="shared" si="51"/>
        <v>12.062166014917786</v>
      </c>
    </row>
    <row r="297" spans="1:6" ht="13.5" thickBot="1" x14ac:dyDescent="0.25">
      <c r="A297" s="49"/>
      <c r="B297" s="50"/>
      <c r="C297" s="51">
        <v>0.05</v>
      </c>
      <c r="D297" s="62">
        <f t="shared" si="50"/>
        <v>14.620807290809438</v>
      </c>
      <c r="E297" s="40">
        <v>69.625</v>
      </c>
      <c r="F297" s="40">
        <f t="shared" si="51"/>
        <v>10.179737076226072</v>
      </c>
    </row>
    <row r="298" spans="1:6" ht="13.5" thickBot="1" x14ac:dyDescent="0.25">
      <c r="A298" s="49"/>
      <c r="B298" s="50"/>
      <c r="C298" s="51">
        <v>0.05</v>
      </c>
      <c r="D298" s="62">
        <f t="shared" si="50"/>
        <v>14.620807290809438</v>
      </c>
      <c r="E298" s="40">
        <v>79.2</v>
      </c>
      <c r="F298" s="40">
        <f t="shared" si="51"/>
        <v>11.579679374321076</v>
      </c>
    </row>
    <row r="299" spans="1:6" ht="13.5" thickBot="1" x14ac:dyDescent="0.25">
      <c r="A299" s="49"/>
      <c r="B299" s="50"/>
      <c r="C299" s="51">
        <v>0.05</v>
      </c>
      <c r="D299" s="62">
        <f t="shared" si="50"/>
        <v>14.620807290809438</v>
      </c>
      <c r="E299" s="40">
        <v>80.099999999999994</v>
      </c>
      <c r="F299" s="40">
        <f t="shared" si="51"/>
        <v>11.711266639938358</v>
      </c>
    </row>
    <row r="300" spans="1:6" ht="13.5" thickBot="1" x14ac:dyDescent="0.25">
      <c r="A300" s="49"/>
      <c r="B300" s="50"/>
      <c r="C300" s="51">
        <v>0.05</v>
      </c>
      <c r="D300" s="62">
        <f t="shared" si="50"/>
        <v>14.620807290809438</v>
      </c>
      <c r="E300" s="40">
        <v>79.5</v>
      </c>
      <c r="F300" s="40">
        <f t="shared" si="51"/>
        <v>11.623541796193503</v>
      </c>
    </row>
    <row r="301" spans="1:6" ht="13.5" thickBot="1" x14ac:dyDescent="0.25">
      <c r="A301" s="49"/>
      <c r="B301" s="50"/>
      <c r="C301" s="51">
        <v>0.05</v>
      </c>
      <c r="D301" s="62">
        <f t="shared" si="50"/>
        <v>14.620807290809438</v>
      </c>
      <c r="E301" s="40">
        <v>78.8</v>
      </c>
      <c r="F301" s="40">
        <f t="shared" si="51"/>
        <v>11.521196145157836</v>
      </c>
    </row>
    <row r="302" spans="1:6" ht="13.5" thickBot="1" x14ac:dyDescent="0.25">
      <c r="A302" s="49"/>
      <c r="B302" s="50"/>
      <c r="C302" s="51">
        <v>0.05</v>
      </c>
      <c r="D302" s="62">
        <f t="shared" si="50"/>
        <v>14.620807290809438</v>
      </c>
      <c r="E302" s="40">
        <v>7.2</v>
      </c>
      <c r="F302" s="40">
        <f t="shared" si="51"/>
        <v>1.0526981249382796</v>
      </c>
    </row>
    <row r="303" spans="1:6" ht="13.5" thickBot="1" x14ac:dyDescent="0.25">
      <c r="A303" s="49"/>
      <c r="B303" s="50"/>
      <c r="C303" s="51">
        <v>0.05</v>
      </c>
      <c r="D303" s="62">
        <f t="shared" si="50"/>
        <v>14.620807290809438</v>
      </c>
      <c r="E303" s="40">
        <v>29.799999999999997</v>
      </c>
      <c r="F303" s="40">
        <f t="shared" si="51"/>
        <v>4.357000572661212</v>
      </c>
    </row>
    <row r="304" spans="1:6" ht="13.5" thickBot="1" x14ac:dyDescent="0.25">
      <c r="A304" s="49"/>
      <c r="B304" s="50"/>
      <c r="C304" s="51">
        <v>0.05</v>
      </c>
      <c r="D304" s="62">
        <f t="shared" si="50"/>
        <v>14.620807290809438</v>
      </c>
      <c r="E304" s="40">
        <v>57.2</v>
      </c>
      <c r="F304" s="40">
        <f t="shared" si="51"/>
        <v>8.3631017703429986</v>
      </c>
    </row>
    <row r="305" spans="1:6" ht="13.5" thickBot="1" x14ac:dyDescent="0.25">
      <c r="A305" s="49"/>
      <c r="B305" s="50"/>
      <c r="C305" s="51">
        <v>0.05</v>
      </c>
      <c r="D305" s="62">
        <f t="shared" si="50"/>
        <v>14.620807290809438</v>
      </c>
      <c r="E305" s="40" t="s">
        <v>117</v>
      </c>
      <c r="F305" s="40" t="e">
        <f t="shared" si="51"/>
        <v>#VALUE!</v>
      </c>
    </row>
    <row r="306" spans="1:6" ht="13.5" thickBot="1" x14ac:dyDescent="0.25">
      <c r="A306" s="49"/>
      <c r="B306" s="50"/>
      <c r="C306" s="51">
        <v>0.05</v>
      </c>
      <c r="D306" s="62">
        <f t="shared" si="50"/>
        <v>14.620807290809438</v>
      </c>
      <c r="E306" s="40">
        <v>84</v>
      </c>
      <c r="F306" s="40">
        <f t="shared" si="51"/>
        <v>12.281478124279927</v>
      </c>
    </row>
    <row r="307" spans="1:6" ht="13.5" thickBot="1" x14ac:dyDescent="0.25">
      <c r="A307" s="49"/>
      <c r="B307" s="50"/>
      <c r="C307" s="51">
        <v>0.05</v>
      </c>
      <c r="D307" s="62">
        <f t="shared" si="50"/>
        <v>14.620807290809438</v>
      </c>
      <c r="E307" s="40">
        <v>85.5</v>
      </c>
      <c r="F307" s="40">
        <f t="shared" si="51"/>
        <v>12.50079023364207</v>
      </c>
    </row>
    <row r="308" spans="1:6" ht="13.5" thickBot="1" x14ac:dyDescent="0.25">
      <c r="A308" s="49"/>
      <c r="B308" s="50"/>
      <c r="C308" s="51">
        <v>0.05</v>
      </c>
      <c r="D308" s="62">
        <f t="shared" si="50"/>
        <v>14.620807290809438</v>
      </c>
      <c r="E308" s="40">
        <v>84.4</v>
      </c>
      <c r="F308" s="40">
        <f t="shared" si="51"/>
        <v>12.339961353443167</v>
      </c>
    </row>
    <row r="309" spans="1:6" ht="13.5" thickBot="1" x14ac:dyDescent="0.25">
      <c r="A309" s="49"/>
      <c r="B309" s="50"/>
      <c r="C309" s="51">
        <v>0.05</v>
      </c>
      <c r="D309" s="62">
        <f t="shared" si="50"/>
        <v>14.620807290809438</v>
      </c>
      <c r="E309" s="40">
        <v>83.6</v>
      </c>
      <c r="F309" s="40">
        <f t="shared" si="51"/>
        <v>12.22299489511669</v>
      </c>
    </row>
    <row r="310" spans="1:6" ht="13.5" thickBot="1" x14ac:dyDescent="0.25">
      <c r="A310" s="49"/>
      <c r="B310" s="50"/>
      <c r="C310" s="51">
        <v>0.05</v>
      </c>
      <c r="D310" s="62">
        <f t="shared" si="50"/>
        <v>14.620807290809438</v>
      </c>
      <c r="E310" s="40">
        <v>79.3</v>
      </c>
      <c r="F310" s="40">
        <f t="shared" si="51"/>
        <v>11.594300181611883</v>
      </c>
    </row>
    <row r="311" spans="1:6" ht="13.5" thickBot="1" x14ac:dyDescent="0.25">
      <c r="A311" s="49"/>
      <c r="B311" s="50"/>
      <c r="C311" s="51">
        <v>0.05</v>
      </c>
      <c r="D311" s="62">
        <f t="shared" si="50"/>
        <v>14.620807290809438</v>
      </c>
      <c r="E311" s="40">
        <v>74.8</v>
      </c>
      <c r="F311" s="40">
        <f t="shared" si="51"/>
        <v>10.93636385352546</v>
      </c>
    </row>
    <row r="312" spans="1:6" ht="13.5" thickBot="1" x14ac:dyDescent="0.25">
      <c r="A312" s="49"/>
      <c r="B312" s="50"/>
      <c r="C312" s="51">
        <v>0.05</v>
      </c>
      <c r="D312" s="62">
        <f t="shared" si="50"/>
        <v>14.620807290809438</v>
      </c>
      <c r="E312" s="40">
        <v>79.7</v>
      </c>
      <c r="F312" s="40">
        <f t="shared" si="51"/>
        <v>11.652783410775122</v>
      </c>
    </row>
    <row r="313" spans="1:6" ht="13.5" thickBot="1" x14ac:dyDescent="0.25">
      <c r="A313" s="49"/>
      <c r="B313" s="50"/>
      <c r="C313" s="51">
        <v>0.05</v>
      </c>
      <c r="D313" s="62">
        <f t="shared" si="50"/>
        <v>14.620807290809438</v>
      </c>
      <c r="E313" s="40">
        <v>76.8</v>
      </c>
      <c r="F313" s="40">
        <f t="shared" si="51"/>
        <v>11.228779999341649</v>
      </c>
    </row>
    <row r="314" spans="1:6" ht="13.5" thickBot="1" x14ac:dyDescent="0.25">
      <c r="A314" s="49"/>
      <c r="B314" s="50"/>
      <c r="C314" s="51">
        <v>0.05</v>
      </c>
      <c r="D314" s="62">
        <f t="shared" si="50"/>
        <v>14.620807290809438</v>
      </c>
      <c r="E314" s="40">
        <v>71.2</v>
      </c>
      <c r="F314" s="40">
        <f t="shared" si="51"/>
        <v>10.410014791056321</v>
      </c>
    </row>
    <row r="315" spans="1:6" ht="13.5" thickBot="1" x14ac:dyDescent="0.25">
      <c r="A315" s="49"/>
      <c r="B315" s="50"/>
      <c r="C315" s="51">
        <v>0.05</v>
      </c>
      <c r="D315" s="62">
        <f t="shared" si="50"/>
        <v>14.620807290809438</v>
      </c>
      <c r="E315" s="40">
        <v>110.4</v>
      </c>
      <c r="F315" s="40">
        <f t="shared" si="51"/>
        <v>16.14137124905362</v>
      </c>
    </row>
    <row r="316" spans="1:6" ht="13.5" thickBot="1" x14ac:dyDescent="0.25">
      <c r="A316" s="49"/>
      <c r="B316" s="50"/>
      <c r="C316" s="51">
        <v>0.05</v>
      </c>
      <c r="D316" s="62">
        <f t="shared" si="50"/>
        <v>14.620807290809438</v>
      </c>
      <c r="E316" s="40">
        <v>89.9</v>
      </c>
      <c r="F316" s="40">
        <f t="shared" si="51"/>
        <v>13.144105754437685</v>
      </c>
    </row>
    <row r="317" spans="1:6" ht="13.5" thickBot="1" x14ac:dyDescent="0.25">
      <c r="A317" s="49"/>
      <c r="B317" s="50"/>
      <c r="C317" s="51">
        <v>0.05</v>
      </c>
      <c r="D317" s="62">
        <f t="shared" si="50"/>
        <v>14.620807290809438</v>
      </c>
      <c r="E317" s="40">
        <v>81.599999999999994</v>
      </c>
      <c r="F317" s="40">
        <f t="shared" si="51"/>
        <v>11.930578749300501</v>
      </c>
    </row>
    <row r="318" spans="1:6" ht="13.5" thickBot="1" x14ac:dyDescent="0.25">
      <c r="A318" s="49"/>
      <c r="B318" s="50"/>
      <c r="C318" s="51">
        <v>0.05</v>
      </c>
      <c r="D318" s="62">
        <f t="shared" si="50"/>
        <v>14.620807290809438</v>
      </c>
      <c r="E318" s="40">
        <v>57.3</v>
      </c>
      <c r="F318" s="40">
        <f t="shared" si="51"/>
        <v>8.3777225776338078</v>
      </c>
    </row>
    <row r="319" spans="1:6" ht="13.5" thickBot="1" x14ac:dyDescent="0.25">
      <c r="A319" s="49"/>
      <c r="B319" s="50"/>
      <c r="C319" s="51">
        <v>0.05</v>
      </c>
      <c r="D319" s="62">
        <f t="shared" si="50"/>
        <v>14.620807290809438</v>
      </c>
      <c r="E319" s="40">
        <v>52</v>
      </c>
      <c r="F319" s="40">
        <f t="shared" si="51"/>
        <v>7.6028197912209077</v>
      </c>
    </row>
    <row r="320" spans="1:6" ht="13.5" thickBot="1" x14ac:dyDescent="0.25">
      <c r="A320" s="49"/>
      <c r="B320" s="50"/>
      <c r="C320" s="51">
        <v>0.05</v>
      </c>
      <c r="D320" s="62">
        <f t="shared" si="50"/>
        <v>14.620807290809438</v>
      </c>
      <c r="E320" s="40">
        <v>49.5</v>
      </c>
      <c r="F320" s="40">
        <f t="shared" si="51"/>
        <v>7.2372996089506714</v>
      </c>
    </row>
    <row r="321" spans="1:6" ht="13.5" thickBot="1" x14ac:dyDescent="0.25">
      <c r="A321" s="49"/>
      <c r="B321" s="50"/>
      <c r="C321" s="51">
        <v>0.05</v>
      </c>
      <c r="D321" s="62">
        <f t="shared" si="50"/>
        <v>14.620807290809438</v>
      </c>
      <c r="E321" s="40">
        <v>46.2</v>
      </c>
      <c r="F321" s="40">
        <f t="shared" si="51"/>
        <v>6.7548129683539608</v>
      </c>
    </row>
    <row r="322" spans="1:6" ht="13.5" thickBot="1" x14ac:dyDescent="0.25">
      <c r="A322" s="49"/>
      <c r="B322" s="50"/>
      <c r="C322" s="51">
        <v>0.05</v>
      </c>
      <c r="D322" s="62">
        <f t="shared" si="50"/>
        <v>14.620807290809438</v>
      </c>
      <c r="E322" s="40">
        <v>61.6</v>
      </c>
      <c r="F322" s="40">
        <f t="shared" si="51"/>
        <v>9.0064172911386144</v>
      </c>
    </row>
    <row r="323" spans="1:6" ht="13.5" thickBot="1" x14ac:dyDescent="0.25">
      <c r="A323" s="49"/>
      <c r="B323" s="50"/>
      <c r="C323" s="51">
        <v>0.05</v>
      </c>
      <c r="D323" s="62">
        <f t="shared" si="50"/>
        <v>14.620807290809438</v>
      </c>
      <c r="E323" s="40">
        <v>61.1</v>
      </c>
      <c r="F323" s="40">
        <f t="shared" si="51"/>
        <v>8.9333132546845668</v>
      </c>
    </row>
    <row r="324" spans="1:6" ht="13.5" thickBot="1" x14ac:dyDescent="0.25">
      <c r="A324" s="49"/>
      <c r="B324" s="50"/>
      <c r="C324" s="51">
        <v>0.05</v>
      </c>
      <c r="D324" s="62">
        <f t="shared" si="50"/>
        <v>14.620807290809438</v>
      </c>
      <c r="E324" s="40">
        <v>64.2</v>
      </c>
      <c r="F324" s="40">
        <f t="shared" si="51"/>
        <v>9.3865582806996599</v>
      </c>
    </row>
    <row r="325" spans="1:6" ht="13.5" thickBot="1" x14ac:dyDescent="0.25">
      <c r="A325" s="49"/>
      <c r="B325" s="50"/>
      <c r="C325" s="51">
        <v>0.05</v>
      </c>
      <c r="D325" s="62">
        <f t="shared" si="50"/>
        <v>14.620807290809438</v>
      </c>
      <c r="E325" s="40">
        <v>64.400000000000006</v>
      </c>
      <c r="F325" s="40">
        <f t="shared" si="51"/>
        <v>9.4157998952812783</v>
      </c>
    </row>
    <row r="326" spans="1:6" ht="13.5" thickBot="1" x14ac:dyDescent="0.25">
      <c r="A326" s="49"/>
      <c r="B326" s="50"/>
      <c r="C326" s="51">
        <v>0.05</v>
      </c>
      <c r="D326" s="62">
        <f t="shared" si="50"/>
        <v>14.620807290809438</v>
      </c>
      <c r="E326" s="40">
        <v>77.599999999999994</v>
      </c>
      <c r="F326" s="40">
        <f t="shared" si="51"/>
        <v>11.345746457668122</v>
      </c>
    </row>
    <row r="327" spans="1:6" ht="13.5" thickBot="1" x14ac:dyDescent="0.25">
      <c r="A327" s="49"/>
      <c r="B327" s="50"/>
      <c r="C327" s="51">
        <v>0.05</v>
      </c>
      <c r="D327" s="62">
        <f t="shared" si="50"/>
        <v>14.620807290809438</v>
      </c>
      <c r="E327" s="40">
        <v>69.599999999999994</v>
      </c>
      <c r="F327" s="40">
        <f t="shared" si="51"/>
        <v>10.176081874403367</v>
      </c>
    </row>
    <row r="328" spans="1:6" ht="13.5" thickBot="1" x14ac:dyDescent="0.25">
      <c r="A328" s="49"/>
      <c r="B328" s="50"/>
      <c r="C328" s="51">
        <v>0.05</v>
      </c>
      <c r="D328" s="62">
        <f t="shared" si="50"/>
        <v>14.620807290809438</v>
      </c>
      <c r="E328" s="40">
        <v>71.5</v>
      </c>
      <c r="F328" s="40">
        <f t="shared" si="51"/>
        <v>10.453877212928747</v>
      </c>
    </row>
    <row r="329" spans="1:6" ht="13.5" thickBot="1" x14ac:dyDescent="0.25">
      <c r="A329" s="49"/>
      <c r="B329" s="50"/>
      <c r="C329" s="51">
        <v>0.05</v>
      </c>
      <c r="D329" s="62">
        <f t="shared" ref="D329:D392" si="52">EXP(($I$6+$I$7/(A329+273.15)-$I$8/(A329+273.15)^2+$I$9/(A329+273.15)^3-$I$10/(A329+273.15)^4)-$B329/1.80655*($I$11-$I$12/(A329+273.15)+$I$13/(A329+273.15)^2))*(1-0.02255*C329*0.0003048)^5.256</f>
        <v>14.620807290809438</v>
      </c>
      <c r="E329" s="40">
        <v>59.5</v>
      </c>
      <c r="F329" s="40">
        <f t="shared" ref="F329:F392" si="53">E329/100*D329</f>
        <v>8.6993803380316148</v>
      </c>
    </row>
    <row r="330" spans="1:6" ht="13.5" thickBot="1" x14ac:dyDescent="0.25">
      <c r="A330" s="49"/>
      <c r="B330" s="50"/>
      <c r="C330" s="51">
        <v>0.05</v>
      </c>
      <c r="D330" s="62">
        <f t="shared" si="52"/>
        <v>14.620807290809438</v>
      </c>
      <c r="E330" s="40">
        <v>69.3</v>
      </c>
      <c r="F330" s="40">
        <f t="shared" si="53"/>
        <v>10.13221945253094</v>
      </c>
    </row>
    <row r="331" spans="1:6" ht="13.5" thickBot="1" x14ac:dyDescent="0.25">
      <c r="A331" s="49"/>
      <c r="B331" s="50"/>
      <c r="C331" s="51">
        <v>0.05</v>
      </c>
      <c r="D331" s="62">
        <f t="shared" si="52"/>
        <v>14.620807290809438</v>
      </c>
      <c r="E331" s="40">
        <v>58.8</v>
      </c>
      <c r="F331" s="40">
        <f t="shared" si="53"/>
        <v>8.5970346869959489</v>
      </c>
    </row>
    <row r="332" spans="1:6" ht="13.5" thickBot="1" x14ac:dyDescent="0.25">
      <c r="A332" s="49"/>
      <c r="B332" s="50"/>
      <c r="C332" s="51">
        <v>0.05</v>
      </c>
      <c r="D332" s="62">
        <f t="shared" si="52"/>
        <v>14.620807290809438</v>
      </c>
      <c r="E332" s="40">
        <v>54</v>
      </c>
      <c r="F332" s="40">
        <f t="shared" si="53"/>
        <v>7.8952359370370973</v>
      </c>
    </row>
    <row r="333" spans="1:6" ht="13.5" thickBot="1" x14ac:dyDescent="0.25">
      <c r="A333" s="49"/>
      <c r="B333" s="50"/>
      <c r="C333" s="51">
        <v>0.05</v>
      </c>
      <c r="D333" s="62">
        <f t="shared" si="52"/>
        <v>14.620807290809438</v>
      </c>
      <c r="E333" s="40">
        <v>40.9</v>
      </c>
      <c r="F333" s="40">
        <f t="shared" si="53"/>
        <v>5.9799101819410598</v>
      </c>
    </row>
    <row r="334" spans="1:6" ht="13.5" thickBot="1" x14ac:dyDescent="0.25">
      <c r="A334" s="49"/>
      <c r="B334" s="50"/>
      <c r="C334" s="51">
        <v>0.05</v>
      </c>
      <c r="D334" s="62">
        <f t="shared" si="52"/>
        <v>14.620807290809438</v>
      </c>
      <c r="E334" s="40">
        <v>90.3</v>
      </c>
      <c r="F334" s="40">
        <f t="shared" si="53"/>
        <v>13.202588983600922</v>
      </c>
    </row>
    <row r="335" spans="1:6" ht="13.5" thickBot="1" x14ac:dyDescent="0.25">
      <c r="A335" s="49"/>
      <c r="B335" s="50"/>
      <c r="C335" s="51">
        <v>0.05</v>
      </c>
      <c r="D335" s="62">
        <f t="shared" si="52"/>
        <v>14.620807290809438</v>
      </c>
      <c r="E335" s="40">
        <v>84.5</v>
      </c>
      <c r="F335" s="40">
        <f t="shared" si="53"/>
        <v>12.354582160733974</v>
      </c>
    </row>
    <row r="336" spans="1:6" ht="13.5" thickBot="1" x14ac:dyDescent="0.25">
      <c r="A336" s="49"/>
      <c r="B336" s="50"/>
      <c r="C336" s="51">
        <v>0.05</v>
      </c>
      <c r="D336" s="62">
        <f t="shared" si="52"/>
        <v>14.620807290809438</v>
      </c>
      <c r="E336" s="40">
        <v>76.7</v>
      </c>
      <c r="F336" s="40">
        <f t="shared" si="53"/>
        <v>11.21415919205084</v>
      </c>
    </row>
    <row r="337" spans="1:6" ht="13.5" thickBot="1" x14ac:dyDescent="0.25">
      <c r="A337" s="49"/>
      <c r="B337" s="50"/>
      <c r="C337" s="51">
        <v>0.05</v>
      </c>
      <c r="D337" s="62">
        <f t="shared" si="52"/>
        <v>14.620807290809438</v>
      </c>
      <c r="E337" s="40">
        <v>69.8</v>
      </c>
      <c r="F337" s="40">
        <f t="shared" si="53"/>
        <v>10.205323488984988</v>
      </c>
    </row>
    <row r="338" spans="1:6" ht="13.5" thickBot="1" x14ac:dyDescent="0.25">
      <c r="A338" s="49"/>
      <c r="B338" s="50"/>
      <c r="C338" s="51">
        <v>0.05</v>
      </c>
      <c r="D338" s="62">
        <f t="shared" si="52"/>
        <v>14.620807290809438</v>
      </c>
      <c r="E338" s="40">
        <v>100.8</v>
      </c>
      <c r="F338" s="40">
        <f t="shared" si="53"/>
        <v>14.737773749135913</v>
      </c>
    </row>
    <row r="339" spans="1:6" ht="13.5" thickBot="1" x14ac:dyDescent="0.25">
      <c r="A339" s="49"/>
      <c r="B339" s="50"/>
      <c r="C339" s="51">
        <v>0.05</v>
      </c>
      <c r="D339" s="62">
        <f t="shared" si="52"/>
        <v>14.620807290809438</v>
      </c>
      <c r="E339" s="40">
        <v>104.8</v>
      </c>
      <c r="F339" s="40">
        <f t="shared" si="53"/>
        <v>15.322606040768292</v>
      </c>
    </row>
    <row r="340" spans="1:6" ht="13.5" thickBot="1" x14ac:dyDescent="0.25">
      <c r="A340" s="49"/>
      <c r="B340" s="50"/>
      <c r="C340" s="51">
        <v>0.05</v>
      </c>
      <c r="D340" s="62">
        <f t="shared" si="52"/>
        <v>14.620807290809438</v>
      </c>
      <c r="E340" s="40">
        <v>101.1</v>
      </c>
      <c r="F340" s="40">
        <f t="shared" si="53"/>
        <v>14.781636171008341</v>
      </c>
    </row>
    <row r="341" spans="1:6" ht="13.5" thickBot="1" x14ac:dyDescent="0.25">
      <c r="A341" s="49"/>
      <c r="B341" s="50"/>
      <c r="C341" s="51">
        <v>0.05</v>
      </c>
      <c r="D341" s="62">
        <f t="shared" si="52"/>
        <v>14.620807290809438</v>
      </c>
      <c r="E341" s="40">
        <v>90.8</v>
      </c>
      <c r="F341" s="40">
        <f t="shared" si="53"/>
        <v>13.275693020054968</v>
      </c>
    </row>
    <row r="342" spans="1:6" ht="13.5" thickBot="1" x14ac:dyDescent="0.25">
      <c r="A342" s="49"/>
      <c r="B342" s="50"/>
      <c r="C342" s="51">
        <v>0.05</v>
      </c>
      <c r="D342" s="62">
        <f t="shared" si="52"/>
        <v>14.620807290809438</v>
      </c>
      <c r="E342" s="40">
        <v>63</v>
      </c>
      <c r="F342" s="40">
        <f t="shared" si="53"/>
        <v>9.2111085932099463</v>
      </c>
    </row>
    <row r="343" spans="1:6" ht="13.5" thickBot="1" x14ac:dyDescent="0.25">
      <c r="A343" s="49"/>
      <c r="B343" s="50"/>
      <c r="C343" s="51">
        <v>0.05</v>
      </c>
      <c r="D343" s="62">
        <f t="shared" si="52"/>
        <v>14.620807290809438</v>
      </c>
      <c r="E343" s="40">
        <v>66.599999999999994</v>
      </c>
      <c r="F343" s="40">
        <f t="shared" si="53"/>
        <v>9.7374576556790853</v>
      </c>
    </row>
    <row r="344" spans="1:6" ht="13.5" thickBot="1" x14ac:dyDescent="0.25">
      <c r="A344" s="49"/>
      <c r="B344" s="50"/>
      <c r="C344" s="51">
        <v>0.05</v>
      </c>
      <c r="D344" s="62">
        <f t="shared" si="52"/>
        <v>14.620807290809438</v>
      </c>
      <c r="E344" s="40">
        <v>66.400000000000006</v>
      </c>
      <c r="F344" s="40">
        <f t="shared" si="53"/>
        <v>9.7082160410974669</v>
      </c>
    </row>
    <row r="345" spans="1:6" ht="13.5" thickBot="1" x14ac:dyDescent="0.25">
      <c r="A345" s="49"/>
      <c r="B345" s="50"/>
      <c r="C345" s="51">
        <v>0.05</v>
      </c>
      <c r="D345" s="62">
        <f t="shared" si="52"/>
        <v>14.620807290809438</v>
      </c>
      <c r="E345" s="40">
        <v>77.7</v>
      </c>
      <c r="F345" s="40">
        <f t="shared" si="53"/>
        <v>11.360367264958933</v>
      </c>
    </row>
    <row r="346" spans="1:6" ht="13.5" thickBot="1" x14ac:dyDescent="0.25">
      <c r="A346" s="49"/>
      <c r="B346" s="50"/>
      <c r="C346" s="51">
        <v>0.05</v>
      </c>
      <c r="D346" s="62">
        <f t="shared" si="52"/>
        <v>14.620807290809438</v>
      </c>
      <c r="E346" s="40">
        <v>105.1</v>
      </c>
      <c r="F346" s="40">
        <f t="shared" si="53"/>
        <v>15.366468462640718</v>
      </c>
    </row>
    <row r="347" spans="1:6" ht="13.5" thickBot="1" x14ac:dyDescent="0.25">
      <c r="A347" s="49"/>
      <c r="B347" s="50"/>
      <c r="C347" s="51">
        <v>0.05</v>
      </c>
      <c r="D347" s="62">
        <f t="shared" si="52"/>
        <v>14.620807290809438</v>
      </c>
      <c r="E347" s="40">
        <v>126.1</v>
      </c>
      <c r="F347" s="40">
        <f t="shared" si="53"/>
        <v>18.4368379937107</v>
      </c>
    </row>
    <row r="348" spans="1:6" ht="13.5" thickBot="1" x14ac:dyDescent="0.25">
      <c r="A348" s="49"/>
      <c r="B348" s="50"/>
      <c r="C348" s="51">
        <v>0.05</v>
      </c>
      <c r="D348" s="62">
        <f t="shared" si="52"/>
        <v>14.620807290809438</v>
      </c>
      <c r="E348" s="40">
        <v>126.7</v>
      </c>
      <c r="F348" s="40">
        <f t="shared" si="53"/>
        <v>18.524562837455559</v>
      </c>
    </row>
    <row r="349" spans="1:6" ht="13.5" thickBot="1" x14ac:dyDescent="0.25">
      <c r="A349" s="49"/>
      <c r="B349" s="50"/>
      <c r="C349" s="51">
        <v>0.05</v>
      </c>
      <c r="D349" s="62">
        <f t="shared" si="52"/>
        <v>14.620807290809438</v>
      </c>
      <c r="E349" s="40">
        <v>120.3</v>
      </c>
      <c r="F349" s="40">
        <f t="shared" si="53"/>
        <v>17.588831170843754</v>
      </c>
    </row>
    <row r="350" spans="1:6" ht="13.5" thickBot="1" x14ac:dyDescent="0.25">
      <c r="A350" s="49"/>
      <c r="B350" s="50"/>
      <c r="C350" s="51">
        <v>0.05</v>
      </c>
      <c r="D350" s="62">
        <f t="shared" si="52"/>
        <v>14.620807290809438</v>
      </c>
      <c r="E350" s="40">
        <v>57.9</v>
      </c>
      <c r="F350" s="40">
        <f t="shared" si="53"/>
        <v>8.4654474213786646</v>
      </c>
    </row>
    <row r="351" spans="1:6" ht="13.5" thickBot="1" x14ac:dyDescent="0.25">
      <c r="A351" s="49"/>
      <c r="B351" s="50"/>
      <c r="C351" s="51">
        <v>0.05</v>
      </c>
      <c r="D351" s="62">
        <f t="shared" si="52"/>
        <v>14.620807290809438</v>
      </c>
      <c r="E351" s="40">
        <v>74.099999999999994</v>
      </c>
      <c r="F351" s="40">
        <f t="shared" si="53"/>
        <v>10.834018202489794</v>
      </c>
    </row>
    <row r="352" spans="1:6" ht="13.5" thickBot="1" x14ac:dyDescent="0.25">
      <c r="A352" s="49"/>
      <c r="B352" s="50"/>
      <c r="C352" s="51">
        <v>0.05</v>
      </c>
      <c r="D352" s="62">
        <f t="shared" si="52"/>
        <v>14.620807290809438</v>
      </c>
      <c r="E352" s="40">
        <v>69.8</v>
      </c>
      <c r="F352" s="40">
        <f t="shared" si="53"/>
        <v>10.205323488984988</v>
      </c>
    </row>
    <row r="353" spans="1:6" ht="13.5" thickBot="1" x14ac:dyDescent="0.25">
      <c r="A353" s="49"/>
      <c r="B353" s="50"/>
      <c r="C353" s="51">
        <v>0.05</v>
      </c>
      <c r="D353" s="62">
        <f t="shared" si="52"/>
        <v>14.620807290809438</v>
      </c>
      <c r="E353" s="40">
        <v>70.900000000000006</v>
      </c>
      <c r="F353" s="40">
        <f t="shared" si="53"/>
        <v>10.366152369183892</v>
      </c>
    </row>
    <row r="354" spans="1:6" ht="13.5" thickBot="1" x14ac:dyDescent="0.25">
      <c r="A354" s="49"/>
      <c r="B354" s="50"/>
      <c r="C354" s="51">
        <v>0.05</v>
      </c>
      <c r="D354" s="62">
        <f t="shared" si="52"/>
        <v>14.620807290809438</v>
      </c>
      <c r="E354" s="40">
        <v>23.2</v>
      </c>
      <c r="F354" s="40">
        <f t="shared" si="53"/>
        <v>3.3920272914677896</v>
      </c>
    </row>
    <row r="355" spans="1:6" ht="13.5" thickBot="1" x14ac:dyDescent="0.25">
      <c r="A355" s="49"/>
      <c r="B355" s="50"/>
      <c r="C355" s="51">
        <v>0.05</v>
      </c>
      <c r="D355" s="62">
        <f t="shared" si="52"/>
        <v>14.620807290809438</v>
      </c>
      <c r="E355" s="40">
        <v>84.4</v>
      </c>
      <c r="F355" s="40">
        <f t="shared" si="53"/>
        <v>12.339961353443167</v>
      </c>
    </row>
    <row r="356" spans="1:6" ht="13.5" thickBot="1" x14ac:dyDescent="0.25">
      <c r="A356" s="49"/>
      <c r="B356" s="50"/>
      <c r="C356" s="51">
        <v>0.05</v>
      </c>
      <c r="D356" s="62">
        <f t="shared" si="52"/>
        <v>14.620807290809438</v>
      </c>
      <c r="E356" s="40">
        <v>36.200000000000003</v>
      </c>
      <c r="F356" s="40">
        <f t="shared" si="53"/>
        <v>5.2927322392730174</v>
      </c>
    </row>
    <row r="357" spans="1:6" ht="13.5" thickBot="1" x14ac:dyDescent="0.25">
      <c r="A357" s="49"/>
      <c r="B357" s="50"/>
      <c r="C357" s="51">
        <v>0.05</v>
      </c>
      <c r="D357" s="62">
        <f t="shared" si="52"/>
        <v>14.620807290809438</v>
      </c>
      <c r="E357" s="40">
        <v>56.1</v>
      </c>
      <c r="F357" s="40">
        <f t="shared" si="53"/>
        <v>8.202272890144096</v>
      </c>
    </row>
    <row r="358" spans="1:6" ht="13.5" thickBot="1" x14ac:dyDescent="0.25">
      <c r="A358" s="49"/>
      <c r="B358" s="50"/>
      <c r="C358" s="51">
        <v>0.05</v>
      </c>
      <c r="D358" s="62">
        <f t="shared" si="52"/>
        <v>14.620807290809438</v>
      </c>
      <c r="E358" s="40">
        <v>88</v>
      </c>
      <c r="F358" s="40">
        <f t="shared" si="53"/>
        <v>12.866310415912306</v>
      </c>
    </row>
    <row r="359" spans="1:6" ht="13.5" thickBot="1" x14ac:dyDescent="0.25">
      <c r="A359" s="49"/>
      <c r="B359" s="50"/>
      <c r="C359" s="51">
        <v>0.05</v>
      </c>
      <c r="D359" s="62">
        <f t="shared" si="52"/>
        <v>14.620807290809438</v>
      </c>
      <c r="E359" s="40">
        <v>86</v>
      </c>
      <c r="F359" s="40">
        <f t="shared" si="53"/>
        <v>12.573894270096117</v>
      </c>
    </row>
    <row r="360" spans="1:6" ht="13.5" thickBot="1" x14ac:dyDescent="0.25">
      <c r="A360" s="49"/>
      <c r="B360" s="50"/>
      <c r="C360" s="51">
        <v>0.05</v>
      </c>
      <c r="D360" s="62">
        <f t="shared" si="52"/>
        <v>14.620807290809438</v>
      </c>
      <c r="E360" s="40">
        <v>88.2</v>
      </c>
      <c r="F360" s="40">
        <f t="shared" si="53"/>
        <v>12.895552030493924</v>
      </c>
    </row>
    <row r="361" spans="1:6" ht="13.5" thickBot="1" x14ac:dyDescent="0.25">
      <c r="A361" s="49"/>
      <c r="B361" s="50"/>
      <c r="C361" s="51">
        <v>0.05</v>
      </c>
      <c r="D361" s="62">
        <f t="shared" si="52"/>
        <v>14.620807290809438</v>
      </c>
      <c r="E361" s="40">
        <v>83.8</v>
      </c>
      <c r="F361" s="40">
        <f t="shared" si="53"/>
        <v>12.252236509698308</v>
      </c>
    </row>
    <row r="362" spans="1:6" ht="13.5" thickBot="1" x14ac:dyDescent="0.25">
      <c r="A362" s="49"/>
      <c r="B362" s="50"/>
      <c r="C362" s="51">
        <v>0.05</v>
      </c>
      <c r="D362" s="62">
        <f t="shared" si="52"/>
        <v>14.620807290809438</v>
      </c>
      <c r="E362" s="40">
        <v>21.3</v>
      </c>
      <c r="F362" s="40">
        <f t="shared" si="53"/>
        <v>3.1142319529424101</v>
      </c>
    </row>
    <row r="363" spans="1:6" ht="13.5" thickBot="1" x14ac:dyDescent="0.25">
      <c r="A363" s="49"/>
      <c r="B363" s="50"/>
      <c r="C363" s="51">
        <v>0.05</v>
      </c>
      <c r="D363" s="62">
        <f t="shared" si="52"/>
        <v>14.620807290809438</v>
      </c>
      <c r="E363" s="40">
        <v>52.5</v>
      </c>
      <c r="F363" s="40">
        <f t="shared" si="53"/>
        <v>7.6759238276749553</v>
      </c>
    </row>
    <row r="364" spans="1:6" ht="13.5" thickBot="1" x14ac:dyDescent="0.25">
      <c r="A364" s="49"/>
      <c r="B364" s="50"/>
      <c r="C364" s="51">
        <v>0.05</v>
      </c>
      <c r="D364" s="62">
        <f t="shared" si="52"/>
        <v>14.620807290809438</v>
      </c>
      <c r="E364" s="40">
        <v>6.3</v>
      </c>
      <c r="F364" s="40">
        <f t="shared" si="53"/>
        <v>0.92111085932099457</v>
      </c>
    </row>
    <row r="365" spans="1:6" ht="13.5" thickBot="1" x14ac:dyDescent="0.25">
      <c r="A365" s="49"/>
      <c r="B365" s="50"/>
      <c r="C365" s="51">
        <v>0.05</v>
      </c>
      <c r="D365" s="62">
        <f t="shared" si="52"/>
        <v>14.620807290809438</v>
      </c>
      <c r="E365" s="40">
        <v>34.5</v>
      </c>
      <c r="F365" s="40">
        <f t="shared" si="53"/>
        <v>5.0441785153292553</v>
      </c>
    </row>
    <row r="366" spans="1:6" ht="13.5" thickBot="1" x14ac:dyDescent="0.25">
      <c r="A366" s="49"/>
      <c r="B366" s="50"/>
      <c r="C366" s="51">
        <v>0.05</v>
      </c>
      <c r="D366" s="62">
        <f t="shared" si="52"/>
        <v>14.620807290809438</v>
      </c>
      <c r="E366" s="40">
        <v>107.9</v>
      </c>
      <c r="F366" s="40">
        <f t="shared" si="53"/>
        <v>15.775851066783384</v>
      </c>
    </row>
    <row r="367" spans="1:6" ht="13.5" thickBot="1" x14ac:dyDescent="0.25">
      <c r="A367" s="49"/>
      <c r="B367" s="50"/>
      <c r="C367" s="51">
        <v>0.05</v>
      </c>
      <c r="D367" s="62">
        <f t="shared" si="52"/>
        <v>14.620807290809438</v>
      </c>
      <c r="E367" s="40">
        <v>71.400000000000006</v>
      </c>
      <c r="F367" s="40">
        <f t="shared" si="53"/>
        <v>10.43925640563794</v>
      </c>
    </row>
    <row r="368" spans="1:6" ht="13.5" thickBot="1" x14ac:dyDescent="0.25">
      <c r="A368" s="49"/>
      <c r="B368" s="50"/>
      <c r="C368" s="51">
        <v>0.05</v>
      </c>
      <c r="D368" s="62">
        <f t="shared" si="52"/>
        <v>14.620807290809438</v>
      </c>
      <c r="E368" s="40">
        <v>71.2</v>
      </c>
      <c r="F368" s="40">
        <f t="shared" si="53"/>
        <v>10.410014791056321</v>
      </c>
    </row>
    <row r="369" spans="1:6" ht="13.5" thickBot="1" x14ac:dyDescent="0.25">
      <c r="A369" s="49"/>
      <c r="B369" s="50"/>
      <c r="C369" s="51">
        <v>0.05</v>
      </c>
      <c r="D369" s="62">
        <f t="shared" si="52"/>
        <v>14.620807290809438</v>
      </c>
      <c r="E369" s="40">
        <v>93.4</v>
      </c>
      <c r="F369" s="40">
        <f t="shared" si="53"/>
        <v>13.655834009616015</v>
      </c>
    </row>
    <row r="370" spans="1:6" ht="13.5" thickBot="1" x14ac:dyDescent="0.25">
      <c r="A370" s="49"/>
      <c r="B370" s="50"/>
      <c r="C370" s="51">
        <v>0.05</v>
      </c>
      <c r="D370" s="62">
        <f t="shared" si="52"/>
        <v>14.620807290809438</v>
      </c>
      <c r="E370" s="40">
        <v>62.7</v>
      </c>
      <c r="F370" s="40">
        <f t="shared" si="53"/>
        <v>9.1672461713375171</v>
      </c>
    </row>
    <row r="371" spans="1:6" ht="13.5" thickBot="1" x14ac:dyDescent="0.25">
      <c r="A371" s="49"/>
      <c r="B371" s="50"/>
      <c r="C371" s="51">
        <v>0.05</v>
      </c>
      <c r="D371" s="62">
        <f t="shared" si="52"/>
        <v>14.620807290809438</v>
      </c>
      <c r="E371" s="40">
        <v>62.3</v>
      </c>
      <c r="F371" s="40">
        <f t="shared" si="53"/>
        <v>9.1087629421742804</v>
      </c>
    </row>
    <row r="372" spans="1:6" ht="13.5" thickBot="1" x14ac:dyDescent="0.25">
      <c r="A372" s="49"/>
      <c r="B372" s="50"/>
      <c r="C372" s="51">
        <v>0.05</v>
      </c>
      <c r="D372" s="62">
        <f t="shared" si="52"/>
        <v>14.620807290809438</v>
      </c>
      <c r="E372" s="40">
        <v>65</v>
      </c>
      <c r="F372" s="40">
        <f t="shared" si="53"/>
        <v>9.503524739026135</v>
      </c>
    </row>
    <row r="373" spans="1:6" ht="13.5" thickBot="1" x14ac:dyDescent="0.25">
      <c r="A373" s="49"/>
      <c r="B373" s="50"/>
      <c r="C373" s="51">
        <v>0.05</v>
      </c>
      <c r="D373" s="62">
        <f t="shared" si="52"/>
        <v>14.620807290809438</v>
      </c>
      <c r="E373" s="40">
        <v>61.2</v>
      </c>
      <c r="F373" s="40">
        <f t="shared" si="53"/>
        <v>8.947934061975376</v>
      </c>
    </row>
    <row r="374" spans="1:6" ht="13.5" thickBot="1" x14ac:dyDescent="0.25">
      <c r="A374" s="69"/>
      <c r="B374" s="50"/>
      <c r="C374" s="51">
        <v>0.05</v>
      </c>
      <c r="D374" s="62">
        <f t="shared" si="52"/>
        <v>14.620807290809438</v>
      </c>
      <c r="E374" s="40">
        <v>69.466666666666654</v>
      </c>
      <c r="F374" s="40">
        <f t="shared" si="53"/>
        <v>10.156587464682287</v>
      </c>
    </row>
    <row r="375" spans="1:6" ht="13.5" thickBot="1" x14ac:dyDescent="0.25">
      <c r="A375" s="49"/>
      <c r="B375" s="50"/>
      <c r="C375" s="51">
        <v>0.05</v>
      </c>
      <c r="D375" s="62">
        <f t="shared" si="52"/>
        <v>14.620807290809438</v>
      </c>
      <c r="E375" s="40">
        <v>68.7</v>
      </c>
      <c r="F375" s="40">
        <f t="shared" si="53"/>
        <v>10.044494608786085</v>
      </c>
    </row>
    <row r="376" spans="1:6" ht="13.5" thickBot="1" x14ac:dyDescent="0.25">
      <c r="A376" s="49"/>
      <c r="B376" s="50"/>
      <c r="C376" s="51">
        <v>0.05</v>
      </c>
      <c r="D376" s="62">
        <f t="shared" si="52"/>
        <v>14.620807290809438</v>
      </c>
      <c r="E376" s="40">
        <v>64.266666666666666</v>
      </c>
      <c r="F376" s="40">
        <f t="shared" si="53"/>
        <v>9.3963054855601982</v>
      </c>
    </row>
    <row r="377" spans="1:6" ht="13.5" thickBot="1" x14ac:dyDescent="0.25">
      <c r="A377" s="49"/>
      <c r="B377" s="50"/>
      <c r="C377" s="51">
        <v>0.05</v>
      </c>
      <c r="D377" s="62">
        <f t="shared" si="52"/>
        <v>14.620807290809438</v>
      </c>
      <c r="E377" s="40">
        <v>75</v>
      </c>
      <c r="F377" s="40">
        <f t="shared" si="53"/>
        <v>10.965605468107078</v>
      </c>
    </row>
    <row r="378" spans="1:6" ht="13.5" thickBot="1" x14ac:dyDescent="0.25">
      <c r="A378" s="49"/>
      <c r="B378" s="50"/>
      <c r="C378" s="51">
        <v>0.05</v>
      </c>
      <c r="D378" s="62">
        <f t="shared" si="52"/>
        <v>14.620807290809438</v>
      </c>
      <c r="E378" s="40">
        <v>99.6</v>
      </c>
      <c r="F378" s="40">
        <f t="shared" si="53"/>
        <v>14.5623240616462</v>
      </c>
    </row>
    <row r="379" spans="1:6" ht="13.5" thickBot="1" x14ac:dyDescent="0.25">
      <c r="A379" s="49"/>
      <c r="B379" s="50"/>
      <c r="C379" s="51">
        <v>0.05</v>
      </c>
      <c r="D379" s="62">
        <f t="shared" si="52"/>
        <v>14.620807290809438</v>
      </c>
      <c r="E379" s="40">
        <v>101.7</v>
      </c>
      <c r="F379" s="40">
        <f t="shared" si="53"/>
        <v>14.869361014753201</v>
      </c>
    </row>
    <row r="380" spans="1:6" ht="13.5" thickBot="1" x14ac:dyDescent="0.25">
      <c r="A380" s="49"/>
      <c r="B380" s="50"/>
      <c r="C380" s="51">
        <v>0.05</v>
      </c>
      <c r="D380" s="62">
        <f t="shared" si="52"/>
        <v>14.620807290809438</v>
      </c>
      <c r="E380" s="40">
        <v>103.8</v>
      </c>
      <c r="F380" s="40">
        <f t="shared" si="53"/>
        <v>15.176397967860197</v>
      </c>
    </row>
    <row r="381" spans="1:6" ht="13.5" thickBot="1" x14ac:dyDescent="0.25">
      <c r="A381" s="49"/>
      <c r="B381" s="50"/>
      <c r="C381" s="51">
        <v>0.05</v>
      </c>
      <c r="D381" s="62">
        <f t="shared" si="52"/>
        <v>14.620807290809438</v>
      </c>
      <c r="E381" s="40">
        <v>109.5</v>
      </c>
      <c r="F381" s="40">
        <f t="shared" si="53"/>
        <v>16.009783983436336</v>
      </c>
    </row>
    <row r="382" spans="1:6" ht="13.5" thickBot="1" x14ac:dyDescent="0.25">
      <c r="A382" s="49"/>
      <c r="B382" s="50"/>
      <c r="C382" s="51">
        <v>0.05</v>
      </c>
      <c r="D382" s="62">
        <f t="shared" si="52"/>
        <v>14.620807290809438</v>
      </c>
      <c r="E382" s="40">
        <v>117.7</v>
      </c>
      <c r="F382" s="40">
        <f t="shared" si="53"/>
        <v>17.208690181282709</v>
      </c>
    </row>
    <row r="383" spans="1:6" ht="13.5" thickBot="1" x14ac:dyDescent="0.25">
      <c r="A383" s="49"/>
      <c r="B383" s="50"/>
      <c r="C383" s="51">
        <v>0.05</v>
      </c>
      <c r="D383" s="62">
        <f t="shared" si="52"/>
        <v>14.620807290809438</v>
      </c>
      <c r="E383" s="40">
        <v>114.5</v>
      </c>
      <c r="F383" s="40">
        <f t="shared" si="53"/>
        <v>16.740824347976808</v>
      </c>
    </row>
    <row r="384" spans="1:6" ht="13.5" thickBot="1" x14ac:dyDescent="0.25">
      <c r="A384" s="49"/>
      <c r="B384" s="50"/>
      <c r="C384" s="51">
        <v>0.05</v>
      </c>
      <c r="D384" s="62">
        <f t="shared" si="52"/>
        <v>14.620807290809438</v>
      </c>
      <c r="E384" s="40">
        <v>114.2</v>
      </c>
      <c r="F384" s="40">
        <f t="shared" si="53"/>
        <v>16.696961926104379</v>
      </c>
    </row>
    <row r="385" spans="1:6" ht="13.5" thickBot="1" x14ac:dyDescent="0.25">
      <c r="A385" s="49"/>
      <c r="B385" s="50"/>
      <c r="C385" s="51">
        <v>0.05</v>
      </c>
      <c r="D385" s="62">
        <f t="shared" si="52"/>
        <v>14.620807290809438</v>
      </c>
      <c r="E385" s="40">
        <v>120.9</v>
      </c>
      <c r="F385" s="40">
        <f t="shared" si="53"/>
        <v>17.676556014588613</v>
      </c>
    </row>
    <row r="386" spans="1:6" ht="13.5" thickBot="1" x14ac:dyDescent="0.25">
      <c r="A386" s="49"/>
      <c r="B386" s="50"/>
      <c r="C386" s="51">
        <v>0.05</v>
      </c>
      <c r="D386" s="62">
        <f t="shared" si="52"/>
        <v>14.620807290809438</v>
      </c>
      <c r="E386" s="40">
        <v>145</v>
      </c>
      <c r="F386" s="40">
        <f t="shared" si="53"/>
        <v>21.200170571673684</v>
      </c>
    </row>
    <row r="387" spans="1:6" ht="13.5" thickBot="1" x14ac:dyDescent="0.25">
      <c r="A387" s="49"/>
      <c r="B387" s="50"/>
      <c r="C387" s="51">
        <v>0.05</v>
      </c>
      <c r="D387" s="62">
        <f t="shared" si="52"/>
        <v>14.620807290809438</v>
      </c>
      <c r="E387" s="40">
        <v>143.1</v>
      </c>
      <c r="F387" s="40">
        <f t="shared" si="53"/>
        <v>20.922375233148305</v>
      </c>
    </row>
    <row r="388" spans="1:6" ht="13.5" thickBot="1" x14ac:dyDescent="0.25">
      <c r="A388" s="49"/>
      <c r="B388" s="50"/>
      <c r="C388" s="51">
        <v>0.05</v>
      </c>
      <c r="D388" s="62">
        <f t="shared" si="52"/>
        <v>14.620807290809438</v>
      </c>
      <c r="E388" s="40">
        <v>154.19999999999999</v>
      </c>
      <c r="F388" s="40">
        <f t="shared" si="53"/>
        <v>22.545284842428149</v>
      </c>
    </row>
    <row r="389" spans="1:6" ht="13.5" thickBot="1" x14ac:dyDescent="0.25">
      <c r="A389" s="49"/>
      <c r="B389" s="50"/>
      <c r="C389" s="51">
        <v>0.05</v>
      </c>
      <c r="D389" s="62">
        <f t="shared" si="52"/>
        <v>14.620807290809438</v>
      </c>
      <c r="E389" s="40">
        <v>157.4</v>
      </c>
      <c r="F389" s="40">
        <f t="shared" si="53"/>
        <v>23.013150675734057</v>
      </c>
    </row>
    <row r="390" spans="1:6" ht="13.5" thickBot="1" x14ac:dyDescent="0.25">
      <c r="A390" s="49"/>
      <c r="B390" s="50"/>
      <c r="C390" s="51">
        <v>0.05</v>
      </c>
      <c r="D390" s="62">
        <f t="shared" si="52"/>
        <v>14.620807290809438</v>
      </c>
      <c r="E390" s="40">
        <v>77.099999999999994</v>
      </c>
      <c r="F390" s="40">
        <f t="shared" si="53"/>
        <v>11.272642421214075</v>
      </c>
    </row>
    <row r="391" spans="1:6" ht="13.5" thickBot="1" x14ac:dyDescent="0.25">
      <c r="A391" s="49"/>
      <c r="B391" s="50"/>
      <c r="C391" s="51">
        <v>0.05</v>
      </c>
      <c r="D391" s="62">
        <f t="shared" si="52"/>
        <v>14.620807290809438</v>
      </c>
      <c r="E391" s="40">
        <v>77.599999999999994</v>
      </c>
      <c r="F391" s="40">
        <f t="shared" si="53"/>
        <v>11.345746457668122</v>
      </c>
    </row>
    <row r="392" spans="1:6" ht="13.5" thickBot="1" x14ac:dyDescent="0.25">
      <c r="A392" s="49"/>
      <c r="B392" s="50"/>
      <c r="C392" s="51">
        <v>0.05</v>
      </c>
      <c r="D392" s="62">
        <f t="shared" si="52"/>
        <v>14.620807290809438</v>
      </c>
      <c r="E392" s="40">
        <v>77.400000000000006</v>
      </c>
      <c r="F392" s="40">
        <f t="shared" si="53"/>
        <v>11.316504843086506</v>
      </c>
    </row>
    <row r="393" spans="1:6" ht="13.5" thickBot="1" x14ac:dyDescent="0.25">
      <c r="A393" s="49"/>
      <c r="B393" s="50"/>
      <c r="C393" s="51">
        <v>0.05</v>
      </c>
      <c r="D393" s="62">
        <f t="shared" ref="D393:D456" si="54">EXP(($I$6+$I$7/(A393+273.15)-$I$8/(A393+273.15)^2+$I$9/(A393+273.15)^3-$I$10/(A393+273.15)^4)-$B393/1.80655*($I$11-$I$12/(A393+273.15)+$I$13/(A393+273.15)^2))*(1-0.02255*C393*0.0003048)^5.256</f>
        <v>14.620807290809438</v>
      </c>
      <c r="E393" s="40">
        <v>77.8</v>
      </c>
      <c r="F393" s="40">
        <f t="shared" ref="F393:F456" si="55">E393/100*D393</f>
        <v>11.374988072249742</v>
      </c>
    </row>
    <row r="394" spans="1:6" ht="13.5" thickBot="1" x14ac:dyDescent="0.25">
      <c r="A394" s="49"/>
      <c r="B394" s="50"/>
      <c r="C394" s="51">
        <v>0.05</v>
      </c>
      <c r="D394" s="62">
        <f t="shared" si="54"/>
        <v>14.620807290809438</v>
      </c>
      <c r="E394" s="40">
        <v>81.5</v>
      </c>
      <c r="F394" s="40">
        <f t="shared" si="55"/>
        <v>11.91595794200969</v>
      </c>
    </row>
    <row r="395" spans="1:6" ht="13.5" thickBot="1" x14ac:dyDescent="0.25">
      <c r="A395" s="49"/>
      <c r="B395" s="50"/>
      <c r="C395" s="51">
        <v>0.05</v>
      </c>
      <c r="D395" s="62">
        <f t="shared" si="54"/>
        <v>14.620807290809438</v>
      </c>
      <c r="E395" s="40">
        <v>80.900000000000006</v>
      </c>
      <c r="F395" s="40">
        <f t="shared" si="55"/>
        <v>11.828233098264835</v>
      </c>
    </row>
    <row r="396" spans="1:6" ht="13.5" thickBot="1" x14ac:dyDescent="0.25">
      <c r="A396" s="49"/>
      <c r="B396" s="50"/>
      <c r="C396" s="51">
        <v>0.05</v>
      </c>
      <c r="D396" s="62">
        <f t="shared" si="54"/>
        <v>14.620807290809438</v>
      </c>
      <c r="E396" s="40">
        <v>78.8</v>
      </c>
      <c r="F396" s="40">
        <f t="shared" si="55"/>
        <v>11.521196145157836</v>
      </c>
    </row>
    <row r="397" spans="1:6" ht="13.5" thickBot="1" x14ac:dyDescent="0.25">
      <c r="A397" s="49"/>
      <c r="B397" s="50"/>
      <c r="C397" s="51">
        <v>0.05</v>
      </c>
      <c r="D397" s="62">
        <f t="shared" si="54"/>
        <v>14.620807290809438</v>
      </c>
      <c r="E397" s="40">
        <v>77.5</v>
      </c>
      <c r="F397" s="40">
        <f t="shared" si="55"/>
        <v>11.331125650377315</v>
      </c>
    </row>
    <row r="398" spans="1:6" ht="13.5" thickBot="1" x14ac:dyDescent="0.25">
      <c r="A398" s="49"/>
      <c r="B398" s="50"/>
      <c r="C398" s="51">
        <v>0.05</v>
      </c>
      <c r="D398" s="62">
        <f t="shared" si="54"/>
        <v>14.620807290809438</v>
      </c>
      <c r="E398" s="40">
        <v>94.2</v>
      </c>
      <c r="F398" s="40">
        <f t="shared" si="55"/>
        <v>13.772800467942492</v>
      </c>
    </row>
    <row r="399" spans="1:6" ht="13.5" thickBot="1" x14ac:dyDescent="0.25">
      <c r="A399" s="49"/>
      <c r="B399" s="50"/>
      <c r="C399" s="51">
        <v>0.05</v>
      </c>
      <c r="D399" s="62">
        <f t="shared" si="54"/>
        <v>14.620807290809438</v>
      </c>
      <c r="E399" s="40">
        <v>101</v>
      </c>
      <c r="F399" s="40">
        <f t="shared" si="55"/>
        <v>14.767015363717533</v>
      </c>
    </row>
    <row r="400" spans="1:6" ht="13.5" thickBot="1" x14ac:dyDescent="0.25">
      <c r="A400" s="49"/>
      <c r="B400" s="50"/>
      <c r="C400" s="51">
        <v>0.05</v>
      </c>
      <c r="D400" s="62">
        <f t="shared" si="54"/>
        <v>14.620807290809438</v>
      </c>
      <c r="E400" s="40">
        <v>104.2</v>
      </c>
      <c r="F400" s="40">
        <f t="shared" si="55"/>
        <v>15.234881197023435</v>
      </c>
    </row>
    <row r="401" spans="1:6" ht="13.5" thickBot="1" x14ac:dyDescent="0.25">
      <c r="A401" s="49"/>
      <c r="B401" s="50"/>
      <c r="C401" s="51">
        <v>0.05</v>
      </c>
      <c r="D401" s="62">
        <f t="shared" si="54"/>
        <v>14.620807290809438</v>
      </c>
      <c r="E401" s="40">
        <v>107.3</v>
      </c>
      <c r="F401" s="40">
        <f t="shared" si="55"/>
        <v>15.688126223038527</v>
      </c>
    </row>
    <row r="402" spans="1:6" ht="13.5" thickBot="1" x14ac:dyDescent="0.25">
      <c r="A402" s="49"/>
      <c r="B402" s="50"/>
      <c r="C402" s="51">
        <v>0.05</v>
      </c>
      <c r="D402" s="62">
        <f t="shared" si="54"/>
        <v>14.620807290809438</v>
      </c>
      <c r="E402" s="40">
        <v>121.4</v>
      </c>
      <c r="F402" s="40">
        <f t="shared" si="55"/>
        <v>17.749660051042657</v>
      </c>
    </row>
    <row r="403" spans="1:6" ht="13.5" thickBot="1" x14ac:dyDescent="0.25">
      <c r="A403" s="49"/>
      <c r="B403" s="50"/>
      <c r="C403" s="51">
        <v>0.05</v>
      </c>
      <c r="D403" s="62">
        <f t="shared" si="54"/>
        <v>14.620807290809438</v>
      </c>
      <c r="E403" s="40">
        <v>128.4</v>
      </c>
      <c r="F403" s="40">
        <f t="shared" si="55"/>
        <v>18.77311656139932</v>
      </c>
    </row>
    <row r="404" spans="1:6" ht="13.5" thickBot="1" x14ac:dyDescent="0.25">
      <c r="A404" s="49"/>
      <c r="B404" s="50"/>
      <c r="C404" s="51">
        <v>0.05</v>
      </c>
      <c r="D404" s="62">
        <f t="shared" si="54"/>
        <v>14.620807290809438</v>
      </c>
      <c r="E404" s="40">
        <v>131.5</v>
      </c>
      <c r="F404" s="40">
        <f t="shared" si="55"/>
        <v>19.226361587414409</v>
      </c>
    </row>
    <row r="405" spans="1:6" ht="13.5" thickBot="1" x14ac:dyDescent="0.25">
      <c r="A405" s="49"/>
      <c r="B405" s="50"/>
      <c r="C405" s="51">
        <v>0.05</v>
      </c>
      <c r="D405" s="62">
        <f t="shared" si="54"/>
        <v>14.620807290809438</v>
      </c>
      <c r="E405" s="40">
        <v>136.5</v>
      </c>
      <c r="F405" s="40">
        <f t="shared" si="55"/>
        <v>19.957401951954882</v>
      </c>
    </row>
    <row r="406" spans="1:6" ht="13.5" thickBot="1" x14ac:dyDescent="0.25">
      <c r="A406" s="49"/>
      <c r="B406" s="50"/>
      <c r="C406" s="51">
        <v>0.05</v>
      </c>
      <c r="D406" s="62">
        <f t="shared" si="54"/>
        <v>14.620807290809438</v>
      </c>
      <c r="E406" s="40">
        <v>83.5</v>
      </c>
      <c r="F406" s="40">
        <f t="shared" si="55"/>
        <v>12.208374087825881</v>
      </c>
    </row>
    <row r="407" spans="1:6" ht="13.5" thickBot="1" x14ac:dyDescent="0.25">
      <c r="A407" s="49"/>
      <c r="B407" s="50"/>
      <c r="C407" s="51">
        <v>0.05</v>
      </c>
      <c r="D407" s="62">
        <f t="shared" si="54"/>
        <v>14.620807290809438</v>
      </c>
      <c r="E407" s="40">
        <v>83</v>
      </c>
      <c r="F407" s="40">
        <f t="shared" si="55"/>
        <v>12.135270051371833</v>
      </c>
    </row>
    <row r="408" spans="1:6" ht="13.5" thickBot="1" x14ac:dyDescent="0.25">
      <c r="A408" s="49"/>
      <c r="B408" s="50"/>
      <c r="C408" s="51">
        <v>0.05</v>
      </c>
      <c r="D408" s="62">
        <f t="shared" si="54"/>
        <v>14.620807290809438</v>
      </c>
      <c r="E408" s="40">
        <v>81.8</v>
      </c>
      <c r="F408" s="40">
        <f t="shared" si="55"/>
        <v>11.95982036388212</v>
      </c>
    </row>
    <row r="409" spans="1:6" ht="13.5" thickBot="1" x14ac:dyDescent="0.25">
      <c r="A409" s="49"/>
      <c r="B409" s="50"/>
      <c r="C409" s="51">
        <v>0.05</v>
      </c>
      <c r="D409" s="62">
        <f t="shared" si="54"/>
        <v>14.620807290809438</v>
      </c>
      <c r="E409" s="40">
        <v>83.2</v>
      </c>
      <c r="F409" s="40">
        <f t="shared" si="55"/>
        <v>12.164511665953453</v>
      </c>
    </row>
    <row r="410" spans="1:6" ht="13.5" thickBot="1" x14ac:dyDescent="0.25">
      <c r="A410" s="49"/>
      <c r="B410" s="50"/>
      <c r="C410" s="51">
        <v>0.05</v>
      </c>
      <c r="D410" s="62">
        <f t="shared" si="54"/>
        <v>14.620807290809438</v>
      </c>
      <c r="E410" s="40" t="s">
        <v>117</v>
      </c>
      <c r="F410" s="40" t="e">
        <f t="shared" si="55"/>
        <v>#VALUE!</v>
      </c>
    </row>
    <row r="411" spans="1:6" ht="13.5" thickBot="1" x14ac:dyDescent="0.25">
      <c r="A411" s="49"/>
      <c r="B411" s="50"/>
      <c r="C411" s="51">
        <v>0.05</v>
      </c>
      <c r="D411" s="62">
        <f t="shared" si="54"/>
        <v>14.620807290809438</v>
      </c>
      <c r="E411" s="40" t="s">
        <v>117</v>
      </c>
      <c r="F411" s="40" t="e">
        <f t="shared" si="55"/>
        <v>#VALUE!</v>
      </c>
    </row>
    <row r="412" spans="1:6" ht="13.5" thickBot="1" x14ac:dyDescent="0.25">
      <c r="A412" s="49"/>
      <c r="B412" s="50"/>
      <c r="C412" s="51">
        <v>0.05</v>
      </c>
      <c r="D412" s="62">
        <f t="shared" si="54"/>
        <v>14.620807290809438</v>
      </c>
      <c r="E412" s="40" t="s">
        <v>117</v>
      </c>
      <c r="F412" s="40" t="e">
        <f t="shared" si="55"/>
        <v>#VALUE!</v>
      </c>
    </row>
    <row r="413" spans="1:6" ht="13.5" thickBot="1" x14ac:dyDescent="0.25">
      <c r="A413" s="49"/>
      <c r="B413" s="50"/>
      <c r="C413" s="51">
        <v>0.05</v>
      </c>
      <c r="D413" s="62">
        <f t="shared" si="54"/>
        <v>14.620807290809438</v>
      </c>
      <c r="E413" s="40" t="s">
        <v>117</v>
      </c>
      <c r="F413" s="40" t="e">
        <f t="shared" si="55"/>
        <v>#VALUE!</v>
      </c>
    </row>
    <row r="414" spans="1:6" ht="13.5" thickBot="1" x14ac:dyDescent="0.25">
      <c r="A414" s="49"/>
      <c r="B414" s="50"/>
      <c r="C414" s="51">
        <v>0.05</v>
      </c>
      <c r="D414" s="62">
        <f t="shared" si="54"/>
        <v>14.620807290809438</v>
      </c>
      <c r="E414" s="40">
        <v>71.8</v>
      </c>
      <c r="F414" s="40">
        <f t="shared" si="55"/>
        <v>10.497739634801176</v>
      </c>
    </row>
    <row r="415" spans="1:6" ht="13.5" thickBot="1" x14ac:dyDescent="0.25">
      <c r="A415" s="49"/>
      <c r="B415" s="50"/>
      <c r="C415" s="51">
        <v>0.05</v>
      </c>
      <c r="D415" s="62">
        <f t="shared" si="54"/>
        <v>14.620807290809438</v>
      </c>
      <c r="E415" s="40">
        <v>68.2</v>
      </c>
      <c r="F415" s="40">
        <f t="shared" si="55"/>
        <v>9.9713905723320373</v>
      </c>
    </row>
    <row r="416" spans="1:6" ht="13.5" thickBot="1" x14ac:dyDescent="0.25">
      <c r="A416" s="49"/>
      <c r="B416" s="50"/>
      <c r="C416" s="51">
        <v>0.05</v>
      </c>
      <c r="D416" s="62">
        <f t="shared" si="54"/>
        <v>14.620807290809438</v>
      </c>
      <c r="E416" s="40">
        <v>69.599999999999994</v>
      </c>
      <c r="F416" s="40">
        <f t="shared" si="55"/>
        <v>10.176081874403367</v>
      </c>
    </row>
    <row r="417" spans="1:6" ht="13.5" thickBot="1" x14ac:dyDescent="0.25">
      <c r="A417" s="49"/>
      <c r="B417" s="50"/>
      <c r="C417" s="51">
        <v>0.05</v>
      </c>
      <c r="D417" s="62">
        <f t="shared" si="54"/>
        <v>14.620807290809438</v>
      </c>
      <c r="E417" s="40">
        <v>70.599999999999994</v>
      </c>
      <c r="F417" s="40">
        <f t="shared" si="55"/>
        <v>10.322289947311463</v>
      </c>
    </row>
    <row r="418" spans="1:6" ht="13.5" thickBot="1" x14ac:dyDescent="0.25">
      <c r="A418" s="49"/>
      <c r="B418" s="50"/>
      <c r="C418" s="51">
        <v>0.05</v>
      </c>
      <c r="D418" s="62">
        <f t="shared" si="54"/>
        <v>14.620807290809438</v>
      </c>
      <c r="E418" s="40">
        <v>74.400000000000006</v>
      </c>
      <c r="F418" s="40">
        <f t="shared" si="55"/>
        <v>10.877880624362223</v>
      </c>
    </row>
    <row r="419" spans="1:6" ht="13.5" thickBot="1" x14ac:dyDescent="0.25">
      <c r="A419" s="49"/>
      <c r="B419" s="50"/>
      <c r="C419" s="51">
        <v>0.05</v>
      </c>
      <c r="D419" s="62">
        <f t="shared" si="54"/>
        <v>14.620807290809438</v>
      </c>
      <c r="E419" s="40">
        <v>62.9</v>
      </c>
      <c r="F419" s="40">
        <f t="shared" si="55"/>
        <v>9.1964877859191372</v>
      </c>
    </row>
    <row r="420" spans="1:6" ht="13.5" thickBot="1" x14ac:dyDescent="0.25">
      <c r="A420" s="49"/>
      <c r="B420" s="50"/>
      <c r="C420" s="51">
        <v>0.05</v>
      </c>
      <c r="D420" s="62">
        <f t="shared" si="54"/>
        <v>14.620807290809438</v>
      </c>
      <c r="E420" s="40">
        <v>60</v>
      </c>
      <c r="F420" s="40">
        <f t="shared" si="55"/>
        <v>8.7724843744856624</v>
      </c>
    </row>
    <row r="421" spans="1:6" ht="13.5" thickBot="1" x14ac:dyDescent="0.25">
      <c r="A421" s="49"/>
      <c r="B421" s="50"/>
      <c r="C421" s="51">
        <v>0.05</v>
      </c>
      <c r="D421" s="62">
        <f t="shared" si="54"/>
        <v>14.620807290809438</v>
      </c>
      <c r="E421" s="40">
        <v>59.2</v>
      </c>
      <c r="F421" s="40">
        <f t="shared" si="55"/>
        <v>8.6555179161591891</v>
      </c>
    </row>
    <row r="422" spans="1:6" ht="13.5" thickBot="1" x14ac:dyDescent="0.25">
      <c r="A422" s="49"/>
      <c r="B422" s="50"/>
      <c r="C422" s="51">
        <v>0.05</v>
      </c>
      <c r="D422" s="62">
        <f t="shared" si="54"/>
        <v>14.620807290809438</v>
      </c>
      <c r="E422" s="40">
        <v>77.599999999999994</v>
      </c>
      <c r="F422" s="40">
        <f t="shared" si="55"/>
        <v>11.345746457668122</v>
      </c>
    </row>
    <row r="423" spans="1:6" ht="13.5" thickBot="1" x14ac:dyDescent="0.25">
      <c r="A423" s="49"/>
      <c r="B423" s="50"/>
      <c r="C423" s="51">
        <v>0.05</v>
      </c>
      <c r="D423" s="62">
        <f t="shared" si="54"/>
        <v>14.620807290809438</v>
      </c>
      <c r="E423" s="40">
        <v>61.1</v>
      </c>
      <c r="F423" s="40">
        <f t="shared" si="55"/>
        <v>8.9333132546845668</v>
      </c>
    </row>
    <row r="424" spans="1:6" ht="13.5" thickBot="1" x14ac:dyDescent="0.25">
      <c r="A424" s="49"/>
      <c r="B424" s="50"/>
      <c r="C424" s="51">
        <v>0.05</v>
      </c>
      <c r="D424" s="62">
        <f t="shared" si="54"/>
        <v>14.620807290809438</v>
      </c>
      <c r="E424" s="40">
        <v>59.4</v>
      </c>
      <c r="F424" s="40">
        <f t="shared" si="55"/>
        <v>8.6847595307408056</v>
      </c>
    </row>
    <row r="425" spans="1:6" ht="13.5" thickBot="1" x14ac:dyDescent="0.25">
      <c r="A425" s="49"/>
      <c r="B425" s="50"/>
      <c r="C425" s="51">
        <v>0.05</v>
      </c>
      <c r="D425" s="62">
        <f t="shared" si="54"/>
        <v>14.620807290809438</v>
      </c>
      <c r="E425" s="40">
        <v>40.6</v>
      </c>
      <c r="F425" s="40">
        <f t="shared" si="55"/>
        <v>5.9360477600686323</v>
      </c>
    </row>
    <row r="426" spans="1:6" ht="13.5" thickBot="1" x14ac:dyDescent="0.25">
      <c r="A426" s="49"/>
      <c r="B426" s="50"/>
      <c r="C426" s="51">
        <v>0.05</v>
      </c>
      <c r="D426" s="62">
        <f t="shared" si="54"/>
        <v>14.620807290809438</v>
      </c>
      <c r="E426" s="40">
        <v>76.8</v>
      </c>
      <c r="F426" s="40">
        <f t="shared" si="55"/>
        <v>11.228779999341649</v>
      </c>
    </row>
    <row r="427" spans="1:6" ht="13.5" thickBot="1" x14ac:dyDescent="0.25">
      <c r="A427" s="49"/>
      <c r="B427" s="50"/>
      <c r="C427" s="51">
        <v>0.05</v>
      </c>
      <c r="D427" s="62">
        <f t="shared" si="54"/>
        <v>14.620807290809438</v>
      </c>
      <c r="E427" s="40">
        <v>78.3</v>
      </c>
      <c r="F427" s="40">
        <f t="shared" si="55"/>
        <v>11.448092108703788</v>
      </c>
    </row>
    <row r="428" spans="1:6" ht="13.5" thickBot="1" x14ac:dyDescent="0.25">
      <c r="A428" s="49"/>
      <c r="B428" s="50"/>
      <c r="C428" s="51">
        <v>0.05</v>
      </c>
      <c r="D428" s="62">
        <f t="shared" si="54"/>
        <v>14.620807290809438</v>
      </c>
      <c r="E428" s="40">
        <v>77.099999999999994</v>
      </c>
      <c r="F428" s="40">
        <f t="shared" si="55"/>
        <v>11.272642421214075</v>
      </c>
    </row>
    <row r="429" spans="1:6" ht="13.5" thickBot="1" x14ac:dyDescent="0.25">
      <c r="A429" s="49"/>
      <c r="B429" s="50"/>
      <c r="C429" s="51">
        <v>0.05</v>
      </c>
      <c r="D429" s="62">
        <f t="shared" si="54"/>
        <v>14.620807290809438</v>
      </c>
      <c r="E429" s="40">
        <v>79.7</v>
      </c>
      <c r="F429" s="40">
        <f t="shared" si="55"/>
        <v>11.652783410775122</v>
      </c>
    </row>
    <row r="430" spans="1:6" ht="13.5" thickBot="1" x14ac:dyDescent="0.25">
      <c r="A430" s="49"/>
      <c r="B430" s="50"/>
      <c r="C430" s="51">
        <v>0.05</v>
      </c>
      <c r="D430" s="62">
        <f t="shared" si="54"/>
        <v>14.620807290809438</v>
      </c>
      <c r="E430" s="40">
        <v>93</v>
      </c>
      <c r="F430" s="40">
        <f t="shared" si="55"/>
        <v>13.597350780452778</v>
      </c>
    </row>
    <row r="431" spans="1:6" ht="13.5" thickBot="1" x14ac:dyDescent="0.25">
      <c r="A431" s="49"/>
      <c r="B431" s="50"/>
      <c r="C431" s="51">
        <v>0.05</v>
      </c>
      <c r="D431" s="62">
        <f t="shared" si="54"/>
        <v>14.620807290809438</v>
      </c>
      <c r="E431" s="40">
        <v>100.1</v>
      </c>
      <c r="F431" s="40">
        <f t="shared" si="55"/>
        <v>14.635428098100245</v>
      </c>
    </row>
    <row r="432" spans="1:6" ht="13.5" thickBot="1" x14ac:dyDescent="0.25">
      <c r="A432" s="49"/>
      <c r="B432" s="50"/>
      <c r="C432" s="51">
        <v>0.05</v>
      </c>
      <c r="D432" s="62">
        <f t="shared" si="54"/>
        <v>14.620807290809438</v>
      </c>
      <c r="E432" s="40">
        <v>103</v>
      </c>
      <c r="F432" s="40">
        <f t="shared" si="55"/>
        <v>15.059431509533722</v>
      </c>
    </row>
    <row r="433" spans="1:6" ht="13.5" thickBot="1" x14ac:dyDescent="0.25">
      <c r="A433" s="49"/>
      <c r="B433" s="50"/>
      <c r="C433" s="51">
        <v>0.05</v>
      </c>
      <c r="D433" s="62">
        <f t="shared" si="54"/>
        <v>14.620807290809438</v>
      </c>
      <c r="E433" s="40">
        <v>105</v>
      </c>
      <c r="F433" s="40">
        <f t="shared" si="55"/>
        <v>15.351847655349911</v>
      </c>
    </row>
    <row r="434" spans="1:6" ht="13.5" thickBot="1" x14ac:dyDescent="0.25">
      <c r="A434" s="49"/>
      <c r="B434" s="50"/>
      <c r="C434" s="51">
        <v>0.05</v>
      </c>
      <c r="D434" s="62">
        <f t="shared" si="54"/>
        <v>14.620807290809438</v>
      </c>
      <c r="E434" s="40">
        <v>6.98</v>
      </c>
      <c r="F434" s="40">
        <f t="shared" si="55"/>
        <v>1.0205323488984988</v>
      </c>
    </row>
    <row r="435" spans="1:6" ht="13.5" thickBot="1" x14ac:dyDescent="0.25">
      <c r="A435" s="49"/>
      <c r="B435" s="50"/>
      <c r="C435" s="51">
        <v>0.05</v>
      </c>
      <c r="D435" s="62">
        <f t="shared" si="54"/>
        <v>14.620807290809438</v>
      </c>
      <c r="E435" s="40">
        <v>7.09</v>
      </c>
      <c r="F435" s="40">
        <f t="shared" si="55"/>
        <v>1.0366152369183892</v>
      </c>
    </row>
    <row r="436" spans="1:6" ht="13.5" thickBot="1" x14ac:dyDescent="0.25">
      <c r="A436" s="49"/>
      <c r="B436" s="50"/>
      <c r="C436" s="51">
        <v>0.05</v>
      </c>
      <c r="D436" s="62">
        <f t="shared" si="54"/>
        <v>14.620807290809438</v>
      </c>
      <c r="E436" s="40">
        <v>94.7</v>
      </c>
      <c r="F436" s="40">
        <f t="shared" si="55"/>
        <v>13.845904504396538</v>
      </c>
    </row>
    <row r="437" spans="1:6" ht="13.5" thickBot="1" x14ac:dyDescent="0.25">
      <c r="A437" s="49"/>
      <c r="B437" s="50"/>
      <c r="C437" s="51">
        <v>0.05</v>
      </c>
      <c r="D437" s="62">
        <f t="shared" si="54"/>
        <v>14.620807290809438</v>
      </c>
      <c r="E437" s="40">
        <v>7.29</v>
      </c>
      <c r="F437" s="40">
        <f t="shared" si="55"/>
        <v>1.0658568515000082</v>
      </c>
    </row>
    <row r="438" spans="1:6" ht="13.5" thickBot="1" x14ac:dyDescent="0.25">
      <c r="A438" s="49"/>
      <c r="B438" s="50"/>
      <c r="C438" s="51">
        <v>0.05</v>
      </c>
      <c r="D438" s="62">
        <f t="shared" si="54"/>
        <v>14.620807290809438</v>
      </c>
      <c r="E438" s="40">
        <v>99.6</v>
      </c>
      <c r="F438" s="40">
        <f t="shared" si="55"/>
        <v>14.5623240616462</v>
      </c>
    </row>
    <row r="439" spans="1:6" ht="13.5" thickBot="1" x14ac:dyDescent="0.25">
      <c r="A439" s="49"/>
      <c r="B439" s="50"/>
      <c r="C439" s="51">
        <v>0.05</v>
      </c>
      <c r="D439" s="62">
        <f t="shared" si="54"/>
        <v>14.620807290809438</v>
      </c>
      <c r="E439" s="40">
        <v>97.1</v>
      </c>
      <c r="F439" s="40">
        <f t="shared" si="55"/>
        <v>14.196803879375963</v>
      </c>
    </row>
    <row r="440" spans="1:6" ht="13.5" thickBot="1" x14ac:dyDescent="0.25">
      <c r="A440" s="49"/>
      <c r="B440" s="50"/>
      <c r="C440" s="51">
        <v>0.05</v>
      </c>
      <c r="D440" s="62">
        <f t="shared" si="54"/>
        <v>14.620807290809438</v>
      </c>
      <c r="E440" s="40">
        <v>99.8</v>
      </c>
      <c r="F440" s="40">
        <f t="shared" si="55"/>
        <v>14.59156567622782</v>
      </c>
    </row>
    <row r="441" spans="1:6" ht="13.5" thickBot="1" x14ac:dyDescent="0.25">
      <c r="A441" s="49"/>
      <c r="B441" s="50"/>
      <c r="C441" s="51">
        <v>0.05</v>
      </c>
      <c r="D441" s="62">
        <f t="shared" si="54"/>
        <v>14.620807290809438</v>
      </c>
      <c r="E441" s="40">
        <v>100</v>
      </c>
      <c r="F441" s="40">
        <f t="shared" si="55"/>
        <v>14.620807290809438</v>
      </c>
    </row>
    <row r="442" spans="1:6" ht="13.5" thickBot="1" x14ac:dyDescent="0.25">
      <c r="A442" s="49"/>
      <c r="B442" s="50"/>
      <c r="C442" s="51">
        <v>0.05</v>
      </c>
      <c r="D442" s="62">
        <f t="shared" si="54"/>
        <v>14.620807290809438</v>
      </c>
      <c r="E442" s="40">
        <v>87.5</v>
      </c>
      <c r="F442" s="40">
        <f t="shared" si="55"/>
        <v>12.793206379458258</v>
      </c>
    </row>
    <row r="443" spans="1:6" ht="13.5" thickBot="1" x14ac:dyDescent="0.25">
      <c r="A443" s="49"/>
      <c r="B443" s="50"/>
      <c r="C443" s="51">
        <v>0.05</v>
      </c>
      <c r="D443" s="62">
        <f t="shared" si="54"/>
        <v>14.620807290809438</v>
      </c>
      <c r="E443" s="40">
        <v>93.4</v>
      </c>
      <c r="F443" s="40">
        <f t="shared" si="55"/>
        <v>13.655834009616015</v>
      </c>
    </row>
    <row r="444" spans="1:6" ht="13.5" thickBot="1" x14ac:dyDescent="0.25">
      <c r="A444" s="49"/>
      <c r="B444" s="50"/>
      <c r="C444" s="51">
        <v>0.05</v>
      </c>
      <c r="D444" s="62">
        <f t="shared" si="54"/>
        <v>14.620807290809438</v>
      </c>
      <c r="E444" s="40">
        <v>90.3</v>
      </c>
      <c r="F444" s="40">
        <f t="shared" si="55"/>
        <v>13.202588983600922</v>
      </c>
    </row>
    <row r="445" spans="1:6" ht="13.5" thickBot="1" x14ac:dyDescent="0.25">
      <c r="A445" s="49"/>
      <c r="B445" s="50"/>
      <c r="C445" s="51">
        <v>0.05</v>
      </c>
      <c r="D445" s="62">
        <f t="shared" si="54"/>
        <v>14.620807290809438</v>
      </c>
      <c r="E445" s="40">
        <v>91.2</v>
      </c>
      <c r="F445" s="40">
        <f t="shared" si="55"/>
        <v>13.334176249218208</v>
      </c>
    </row>
    <row r="446" spans="1:6" ht="13.5" thickBot="1" x14ac:dyDescent="0.25">
      <c r="A446" s="49"/>
      <c r="B446" s="50"/>
      <c r="C446" s="51">
        <v>0.05</v>
      </c>
      <c r="D446" s="62">
        <f t="shared" si="54"/>
        <v>14.620807290809438</v>
      </c>
      <c r="E446" s="40">
        <v>63.3</v>
      </c>
      <c r="F446" s="40">
        <f t="shared" si="55"/>
        <v>9.2549710150823739</v>
      </c>
    </row>
    <row r="447" spans="1:6" ht="13.5" thickBot="1" x14ac:dyDescent="0.25">
      <c r="A447" s="49"/>
      <c r="B447" s="50"/>
      <c r="C447" s="51">
        <v>0.05</v>
      </c>
      <c r="D447" s="62">
        <f t="shared" si="54"/>
        <v>14.620807290809438</v>
      </c>
      <c r="E447" s="40">
        <v>72</v>
      </c>
      <c r="F447" s="40">
        <f t="shared" si="55"/>
        <v>10.526981249382795</v>
      </c>
    </row>
    <row r="448" spans="1:6" ht="13.5" thickBot="1" x14ac:dyDescent="0.25">
      <c r="A448" s="49"/>
      <c r="B448" s="50"/>
      <c r="C448" s="51">
        <v>0.05</v>
      </c>
      <c r="D448" s="62">
        <f t="shared" si="54"/>
        <v>14.620807290809438</v>
      </c>
      <c r="E448" s="40">
        <v>69.5</v>
      </c>
      <c r="F448" s="40">
        <f t="shared" si="55"/>
        <v>10.161461067112558</v>
      </c>
    </row>
    <row r="449" spans="1:6" ht="13.5" thickBot="1" x14ac:dyDescent="0.25">
      <c r="A449" s="49"/>
      <c r="B449" s="50"/>
      <c r="C449" s="51">
        <v>0.05</v>
      </c>
      <c r="D449" s="62">
        <f t="shared" si="54"/>
        <v>14.620807290809438</v>
      </c>
      <c r="E449" s="40">
        <v>69.2</v>
      </c>
      <c r="F449" s="40">
        <f t="shared" si="55"/>
        <v>10.117598645240133</v>
      </c>
    </row>
    <row r="450" spans="1:6" ht="13.5" thickBot="1" x14ac:dyDescent="0.25">
      <c r="A450" s="49"/>
      <c r="B450" s="50"/>
      <c r="C450" s="51">
        <v>0.05</v>
      </c>
      <c r="D450" s="62">
        <f t="shared" si="54"/>
        <v>14.620807290809438</v>
      </c>
      <c r="E450" s="40">
        <v>78.8</v>
      </c>
      <c r="F450" s="40">
        <f t="shared" si="55"/>
        <v>11.521196145157836</v>
      </c>
    </row>
    <row r="451" spans="1:6" ht="13.5" thickBot="1" x14ac:dyDescent="0.25">
      <c r="A451" s="49"/>
      <c r="B451" s="50"/>
      <c r="C451" s="51">
        <v>0.05</v>
      </c>
      <c r="D451" s="62">
        <f t="shared" si="54"/>
        <v>14.620807290809438</v>
      </c>
      <c r="E451" s="40">
        <v>73.5</v>
      </c>
      <c r="F451" s="40">
        <f t="shared" si="55"/>
        <v>10.746293358744937</v>
      </c>
    </row>
    <row r="452" spans="1:6" ht="13.5" thickBot="1" x14ac:dyDescent="0.25">
      <c r="A452" s="49"/>
      <c r="B452" s="50"/>
      <c r="C452" s="51">
        <v>0.05</v>
      </c>
      <c r="D452" s="62">
        <f t="shared" si="54"/>
        <v>14.620807290809438</v>
      </c>
      <c r="E452" s="40">
        <v>69.2</v>
      </c>
      <c r="F452" s="40">
        <f t="shared" si="55"/>
        <v>10.117598645240133</v>
      </c>
    </row>
    <row r="453" spans="1:6" ht="13.5" thickBot="1" x14ac:dyDescent="0.25">
      <c r="A453" s="49"/>
      <c r="B453" s="50"/>
      <c r="C453" s="51">
        <v>0.05</v>
      </c>
      <c r="D453" s="62">
        <f t="shared" si="54"/>
        <v>14.620807290809438</v>
      </c>
      <c r="E453" s="40">
        <v>68.900000000000006</v>
      </c>
      <c r="F453" s="40">
        <f t="shared" si="55"/>
        <v>10.073736223367703</v>
      </c>
    </row>
    <row r="454" spans="1:6" ht="13.5" thickBot="1" x14ac:dyDescent="0.25">
      <c r="A454" s="49"/>
      <c r="B454" s="50"/>
      <c r="C454" s="51">
        <v>0.05</v>
      </c>
      <c r="D454" s="62">
        <f t="shared" si="54"/>
        <v>14.620807290809438</v>
      </c>
      <c r="E454" s="40">
        <v>89.3</v>
      </c>
      <c r="F454" s="40">
        <f t="shared" si="55"/>
        <v>13.056380910692829</v>
      </c>
    </row>
    <row r="455" spans="1:6" ht="13.5" thickBot="1" x14ac:dyDescent="0.25">
      <c r="A455" s="49"/>
      <c r="B455" s="50"/>
      <c r="C455" s="51">
        <v>0.05</v>
      </c>
      <c r="D455" s="62">
        <f t="shared" si="54"/>
        <v>14.620807290809438</v>
      </c>
      <c r="E455" s="40">
        <v>82.1</v>
      </c>
      <c r="F455" s="40">
        <f t="shared" si="55"/>
        <v>12.003682785754547</v>
      </c>
    </row>
    <row r="456" spans="1:6" ht="13.5" thickBot="1" x14ac:dyDescent="0.25">
      <c r="A456" s="49"/>
      <c r="B456" s="50"/>
      <c r="C456" s="51">
        <v>0.05</v>
      </c>
      <c r="D456" s="62">
        <f t="shared" si="54"/>
        <v>14.620807290809438</v>
      </c>
      <c r="E456" s="40">
        <v>71.900000000000006</v>
      </c>
      <c r="F456" s="40">
        <f t="shared" si="55"/>
        <v>10.512360442091987</v>
      </c>
    </row>
    <row r="457" spans="1:6" ht="13.5" thickBot="1" x14ac:dyDescent="0.25">
      <c r="A457" s="49"/>
      <c r="B457" s="50"/>
      <c r="C457" s="51">
        <v>0.05</v>
      </c>
      <c r="D457" s="62">
        <f t="shared" ref="D457:D520" si="56">EXP(($I$6+$I$7/(A457+273.15)-$I$8/(A457+273.15)^2+$I$9/(A457+273.15)^3-$I$10/(A457+273.15)^4)-$B457/1.80655*($I$11-$I$12/(A457+273.15)+$I$13/(A457+273.15)^2))*(1-0.02255*C457*0.0003048)^5.256</f>
        <v>14.620807290809438</v>
      </c>
      <c r="E457" s="40">
        <v>12.5</v>
      </c>
      <c r="F457" s="40">
        <f t="shared" ref="F457:F520" si="57">E457/100*D457</f>
        <v>1.8276009113511797</v>
      </c>
    </row>
    <row r="458" spans="1:6" ht="13.5" thickBot="1" x14ac:dyDescent="0.25">
      <c r="A458" s="49"/>
      <c r="B458" s="50"/>
      <c r="C458" s="51">
        <v>0.05</v>
      </c>
      <c r="D458" s="62">
        <f t="shared" si="56"/>
        <v>14.620807290809438</v>
      </c>
      <c r="E458" s="40">
        <v>81</v>
      </c>
      <c r="F458" s="40">
        <f t="shared" si="57"/>
        <v>11.842853905555646</v>
      </c>
    </row>
    <row r="459" spans="1:6" ht="13.5" thickBot="1" x14ac:dyDescent="0.25">
      <c r="A459" s="49"/>
      <c r="B459" s="50"/>
      <c r="C459" s="51">
        <v>0.05</v>
      </c>
      <c r="D459" s="62">
        <f t="shared" si="56"/>
        <v>14.620807290809438</v>
      </c>
      <c r="E459" s="40">
        <v>81.2</v>
      </c>
      <c r="F459" s="40">
        <f t="shared" si="57"/>
        <v>11.872095520137265</v>
      </c>
    </row>
    <row r="460" spans="1:6" ht="13.5" thickBot="1" x14ac:dyDescent="0.25">
      <c r="A460" s="49"/>
      <c r="B460" s="50"/>
      <c r="C460" s="51">
        <v>0.05</v>
      </c>
      <c r="D460" s="62">
        <f t="shared" si="56"/>
        <v>14.620807290809438</v>
      </c>
      <c r="E460" s="40">
        <v>81.599999999999994</v>
      </c>
      <c r="F460" s="40">
        <f t="shared" si="57"/>
        <v>11.930578749300501</v>
      </c>
    </row>
    <row r="461" spans="1:6" ht="13.5" thickBot="1" x14ac:dyDescent="0.25">
      <c r="A461" s="49"/>
      <c r="B461" s="50"/>
      <c r="C461" s="51">
        <v>0.05</v>
      </c>
      <c r="D461" s="62">
        <f t="shared" si="56"/>
        <v>14.620807290809438</v>
      </c>
      <c r="E461" s="40">
        <v>82.4</v>
      </c>
      <c r="F461" s="40">
        <f t="shared" si="57"/>
        <v>12.047545207626978</v>
      </c>
    </row>
    <row r="462" spans="1:6" ht="13.5" thickBot="1" x14ac:dyDescent="0.25">
      <c r="A462" s="49"/>
      <c r="B462" s="50"/>
      <c r="C462" s="51">
        <v>0.05</v>
      </c>
      <c r="D462" s="62">
        <f t="shared" si="56"/>
        <v>14.620807290809438</v>
      </c>
      <c r="E462" s="40">
        <v>59.1</v>
      </c>
      <c r="F462" s="40">
        <f t="shared" si="57"/>
        <v>8.6408971088683781</v>
      </c>
    </row>
    <row r="463" spans="1:6" ht="13.5" thickBot="1" x14ac:dyDescent="0.25">
      <c r="A463" s="49"/>
      <c r="B463" s="50"/>
      <c r="C463" s="51">
        <v>0.05</v>
      </c>
      <c r="D463" s="62">
        <f t="shared" si="56"/>
        <v>14.620807290809438</v>
      </c>
      <c r="E463" s="40">
        <v>49.8</v>
      </c>
      <c r="F463" s="40">
        <f t="shared" si="57"/>
        <v>7.2811620308230998</v>
      </c>
    </row>
    <row r="464" spans="1:6" ht="13.5" thickBot="1" x14ac:dyDescent="0.25">
      <c r="A464" s="49"/>
      <c r="B464" s="50"/>
      <c r="C464" s="51">
        <v>0.05</v>
      </c>
      <c r="D464" s="62">
        <f t="shared" si="56"/>
        <v>14.620807290809438</v>
      </c>
      <c r="E464" s="40">
        <v>55.4</v>
      </c>
      <c r="F464" s="40">
        <f t="shared" si="57"/>
        <v>8.0999272391084283</v>
      </c>
    </row>
    <row r="465" spans="1:6" ht="13.5" thickBot="1" x14ac:dyDescent="0.25">
      <c r="A465" s="49"/>
      <c r="B465" s="50"/>
      <c r="C465" s="51">
        <v>0.05</v>
      </c>
      <c r="D465" s="62">
        <f t="shared" si="56"/>
        <v>14.620807290809438</v>
      </c>
      <c r="E465" s="40">
        <v>52.5</v>
      </c>
      <c r="F465" s="40">
        <f t="shared" si="57"/>
        <v>7.6759238276749553</v>
      </c>
    </row>
    <row r="466" spans="1:6" ht="13.5" thickBot="1" x14ac:dyDescent="0.25">
      <c r="A466" s="49"/>
      <c r="B466" s="50"/>
      <c r="C466" s="51">
        <v>0.05</v>
      </c>
      <c r="D466" s="62">
        <f t="shared" si="56"/>
        <v>14.620807290809438</v>
      </c>
      <c r="E466" s="40">
        <v>76.8</v>
      </c>
      <c r="F466" s="40">
        <f t="shared" si="57"/>
        <v>11.228779999341649</v>
      </c>
    </row>
    <row r="467" spans="1:6" ht="13.5" thickBot="1" x14ac:dyDescent="0.25">
      <c r="A467" s="49"/>
      <c r="B467" s="50"/>
      <c r="C467" s="51">
        <v>0.05</v>
      </c>
      <c r="D467" s="62">
        <f t="shared" si="56"/>
        <v>14.620807290809438</v>
      </c>
      <c r="E467" s="40">
        <v>80.2</v>
      </c>
      <c r="F467" s="40">
        <f t="shared" si="57"/>
        <v>11.725887447229169</v>
      </c>
    </row>
    <row r="468" spans="1:6" ht="13.5" thickBot="1" x14ac:dyDescent="0.25">
      <c r="A468" s="49"/>
      <c r="B468" s="50"/>
      <c r="C468" s="51">
        <v>0.05</v>
      </c>
      <c r="D468" s="62">
        <f t="shared" si="56"/>
        <v>14.620807290809438</v>
      </c>
      <c r="E468" s="40">
        <v>86.9</v>
      </c>
      <c r="F468" s="40">
        <f t="shared" si="57"/>
        <v>12.705481535713403</v>
      </c>
    </row>
    <row r="469" spans="1:6" ht="13.5" thickBot="1" x14ac:dyDescent="0.25">
      <c r="A469" s="49"/>
      <c r="B469" s="50"/>
      <c r="C469" s="51">
        <v>0.05</v>
      </c>
      <c r="D469" s="62">
        <f t="shared" si="56"/>
        <v>14.620807290809438</v>
      </c>
      <c r="E469" s="40">
        <v>74.3</v>
      </c>
      <c r="F469" s="40">
        <f t="shared" si="57"/>
        <v>10.863259817071413</v>
      </c>
    </row>
    <row r="470" spans="1:6" ht="13.5" thickBot="1" x14ac:dyDescent="0.25">
      <c r="A470" s="49"/>
      <c r="B470" s="50"/>
      <c r="C470" s="51">
        <v>0.05</v>
      </c>
      <c r="D470" s="62">
        <f t="shared" si="56"/>
        <v>14.620807290809438</v>
      </c>
      <c r="E470" s="40">
        <v>98</v>
      </c>
      <c r="F470" s="40">
        <f t="shared" si="57"/>
        <v>14.328391144993249</v>
      </c>
    </row>
    <row r="471" spans="1:6" ht="13.5" thickBot="1" x14ac:dyDescent="0.25">
      <c r="A471" s="49"/>
      <c r="B471" s="50"/>
      <c r="C471" s="51">
        <v>0.05</v>
      </c>
      <c r="D471" s="62">
        <f t="shared" si="56"/>
        <v>14.620807290809438</v>
      </c>
      <c r="E471" s="40">
        <v>95.2</v>
      </c>
      <c r="F471" s="40">
        <f t="shared" si="57"/>
        <v>13.919008540850585</v>
      </c>
    </row>
    <row r="472" spans="1:6" ht="13.5" thickBot="1" x14ac:dyDescent="0.25">
      <c r="A472" s="49"/>
      <c r="B472" s="50"/>
      <c r="C472" s="51">
        <v>0.05</v>
      </c>
      <c r="D472" s="62">
        <f t="shared" si="56"/>
        <v>14.620807290809438</v>
      </c>
      <c r="E472" s="40">
        <v>95.4</v>
      </c>
      <c r="F472" s="40">
        <f t="shared" si="57"/>
        <v>13.948250155432206</v>
      </c>
    </row>
    <row r="473" spans="1:6" ht="13.5" thickBot="1" x14ac:dyDescent="0.25">
      <c r="A473" s="49"/>
      <c r="B473" s="50"/>
      <c r="C473" s="51">
        <v>0.05</v>
      </c>
      <c r="D473" s="62">
        <f t="shared" si="56"/>
        <v>14.620807290809438</v>
      </c>
      <c r="E473" s="40">
        <v>93.4</v>
      </c>
      <c r="F473" s="40">
        <f t="shared" si="57"/>
        <v>13.655834009616015</v>
      </c>
    </row>
    <row r="474" spans="1:6" ht="13.5" thickBot="1" x14ac:dyDescent="0.25">
      <c r="A474" s="49"/>
      <c r="B474" s="50"/>
      <c r="C474" s="51">
        <v>0.05</v>
      </c>
      <c r="D474" s="62">
        <f t="shared" si="56"/>
        <v>14.620807290809438</v>
      </c>
      <c r="E474" s="40">
        <v>93.3</v>
      </c>
      <c r="F474" s="40">
        <f t="shared" si="57"/>
        <v>13.641213202325204</v>
      </c>
    </row>
    <row r="475" spans="1:6" ht="13.5" thickBot="1" x14ac:dyDescent="0.25">
      <c r="A475" s="49"/>
      <c r="B475" s="50"/>
      <c r="C475" s="51">
        <v>0.05</v>
      </c>
      <c r="D475" s="62">
        <f t="shared" si="56"/>
        <v>14.620807290809438</v>
      </c>
      <c r="E475" s="40">
        <v>86.7</v>
      </c>
      <c r="F475" s="40">
        <f t="shared" si="57"/>
        <v>12.676239921131783</v>
      </c>
    </row>
    <row r="476" spans="1:6" ht="13.5" thickBot="1" x14ac:dyDescent="0.25">
      <c r="A476" s="49"/>
      <c r="B476" s="50"/>
      <c r="C476" s="51">
        <v>0.05</v>
      </c>
      <c r="D476" s="62">
        <f t="shared" si="56"/>
        <v>14.620807290809438</v>
      </c>
      <c r="E476" s="40">
        <v>86.5</v>
      </c>
      <c r="F476" s="40">
        <f t="shared" si="57"/>
        <v>12.646998306550163</v>
      </c>
    </row>
    <row r="477" spans="1:6" ht="13.5" thickBot="1" x14ac:dyDescent="0.25">
      <c r="A477" s="49"/>
      <c r="B477" s="50"/>
      <c r="C477" s="51">
        <v>0.05</v>
      </c>
      <c r="D477" s="62">
        <f t="shared" si="56"/>
        <v>14.620807290809438</v>
      </c>
      <c r="E477" s="40">
        <v>86.3</v>
      </c>
      <c r="F477" s="40">
        <f t="shared" si="57"/>
        <v>12.617756691968545</v>
      </c>
    </row>
    <row r="478" spans="1:6" ht="13.5" thickBot="1" x14ac:dyDescent="0.25">
      <c r="A478" s="49"/>
      <c r="B478" s="50"/>
      <c r="C478" s="51">
        <v>0.05</v>
      </c>
      <c r="D478" s="62">
        <f t="shared" si="56"/>
        <v>14.620807290809438</v>
      </c>
      <c r="E478" s="40">
        <v>60</v>
      </c>
      <c r="F478" s="40">
        <f t="shared" si="57"/>
        <v>8.7724843744856624</v>
      </c>
    </row>
    <row r="479" spans="1:6" ht="13.5" thickBot="1" x14ac:dyDescent="0.25">
      <c r="A479" s="49"/>
      <c r="B479" s="50"/>
      <c r="C479" s="51">
        <v>0.05</v>
      </c>
      <c r="D479" s="62">
        <f t="shared" si="56"/>
        <v>14.620807290809438</v>
      </c>
      <c r="E479" s="40">
        <v>60.1</v>
      </c>
      <c r="F479" s="40">
        <f t="shared" si="57"/>
        <v>8.7871051817764716</v>
      </c>
    </row>
    <row r="480" spans="1:6" ht="13.5" thickBot="1" x14ac:dyDescent="0.25">
      <c r="A480" s="49"/>
      <c r="B480" s="50"/>
      <c r="C480" s="51">
        <v>0.05</v>
      </c>
      <c r="D480" s="62">
        <f t="shared" si="56"/>
        <v>14.620807290809438</v>
      </c>
      <c r="E480" s="40">
        <v>58</v>
      </c>
      <c r="F480" s="40">
        <f t="shared" si="57"/>
        <v>8.4800682286694737</v>
      </c>
    </row>
    <row r="481" spans="1:6" ht="13.5" thickBot="1" x14ac:dyDescent="0.25">
      <c r="A481" s="49"/>
      <c r="B481" s="50"/>
      <c r="C481" s="51">
        <v>0.05</v>
      </c>
      <c r="D481" s="62">
        <f t="shared" si="56"/>
        <v>14.620807290809438</v>
      </c>
      <c r="E481" s="40">
        <v>53.6</v>
      </c>
      <c r="F481" s="40">
        <f t="shared" si="57"/>
        <v>7.8367527078738588</v>
      </c>
    </row>
    <row r="482" spans="1:6" ht="13.5" thickBot="1" x14ac:dyDescent="0.25">
      <c r="A482" s="49"/>
      <c r="B482" s="50"/>
      <c r="C482" s="51">
        <v>0.05</v>
      </c>
      <c r="D482" s="62">
        <f t="shared" si="56"/>
        <v>14.620807290809438</v>
      </c>
      <c r="E482" s="40">
        <v>58.6</v>
      </c>
      <c r="F482" s="40">
        <f t="shared" si="57"/>
        <v>8.5677930724143305</v>
      </c>
    </row>
    <row r="483" spans="1:6" ht="13.5" thickBot="1" x14ac:dyDescent="0.25">
      <c r="A483" s="49"/>
      <c r="B483" s="50"/>
      <c r="C483" s="51">
        <v>0.05</v>
      </c>
      <c r="D483" s="62">
        <f t="shared" si="56"/>
        <v>14.620807290809438</v>
      </c>
      <c r="E483" s="40">
        <v>57.6</v>
      </c>
      <c r="F483" s="40">
        <f t="shared" si="57"/>
        <v>8.4215849995062371</v>
      </c>
    </row>
    <row r="484" spans="1:6" ht="13.5" thickBot="1" x14ac:dyDescent="0.25">
      <c r="A484" s="49"/>
      <c r="B484" s="50"/>
      <c r="C484" s="51">
        <v>0.05</v>
      </c>
      <c r="D484" s="62">
        <f t="shared" si="56"/>
        <v>14.620807290809438</v>
      </c>
      <c r="E484" s="40">
        <v>54.6</v>
      </c>
      <c r="F484" s="40">
        <f t="shared" si="57"/>
        <v>7.982960780781954</v>
      </c>
    </row>
    <row r="485" spans="1:6" ht="13.5" thickBot="1" x14ac:dyDescent="0.25">
      <c r="A485" s="49"/>
      <c r="B485" s="50"/>
      <c r="C485" s="51">
        <v>0.05</v>
      </c>
      <c r="D485" s="62">
        <f t="shared" si="56"/>
        <v>14.620807290809438</v>
      </c>
      <c r="E485" s="40">
        <v>48.7</v>
      </c>
      <c r="F485" s="40">
        <f t="shared" si="57"/>
        <v>7.1203331506241971</v>
      </c>
    </row>
    <row r="486" spans="1:6" ht="13.5" thickBot="1" x14ac:dyDescent="0.25">
      <c r="A486" s="49"/>
      <c r="B486" s="50"/>
      <c r="C486" s="51">
        <v>0.05</v>
      </c>
      <c r="D486" s="62">
        <f t="shared" si="56"/>
        <v>14.620807290809438</v>
      </c>
      <c r="E486" s="40">
        <v>71.3</v>
      </c>
      <c r="F486" s="40">
        <f t="shared" si="57"/>
        <v>10.424635598347129</v>
      </c>
    </row>
    <row r="487" spans="1:6" ht="13.5" thickBot="1" x14ac:dyDescent="0.25">
      <c r="A487" s="49"/>
      <c r="B487" s="50"/>
      <c r="C487" s="51">
        <v>0.05</v>
      </c>
      <c r="D487" s="62">
        <f t="shared" si="56"/>
        <v>14.620807290809438</v>
      </c>
      <c r="E487" s="40">
        <v>67.8</v>
      </c>
      <c r="F487" s="40">
        <f t="shared" si="57"/>
        <v>9.9129073431687988</v>
      </c>
    </row>
    <row r="488" spans="1:6" ht="13.5" thickBot="1" x14ac:dyDescent="0.25">
      <c r="A488" s="49"/>
      <c r="B488" s="50"/>
      <c r="C488" s="51">
        <v>0.05</v>
      </c>
      <c r="D488" s="62">
        <f t="shared" si="56"/>
        <v>14.620807290809438</v>
      </c>
      <c r="E488" s="40">
        <v>63.3</v>
      </c>
      <c r="F488" s="40">
        <f t="shared" si="57"/>
        <v>9.2549710150823739</v>
      </c>
    </row>
    <row r="489" spans="1:6" ht="13.5" thickBot="1" x14ac:dyDescent="0.25">
      <c r="A489" s="49"/>
      <c r="B489" s="50"/>
      <c r="C489" s="51">
        <v>0.05</v>
      </c>
      <c r="D489" s="62">
        <f t="shared" si="56"/>
        <v>14.620807290809438</v>
      </c>
      <c r="E489" s="40">
        <v>67.599999999999994</v>
      </c>
      <c r="F489" s="40">
        <f t="shared" si="57"/>
        <v>9.8836657285871787</v>
      </c>
    </row>
    <row r="490" spans="1:6" ht="13.5" thickBot="1" x14ac:dyDescent="0.25">
      <c r="A490" s="49"/>
      <c r="B490" s="50"/>
      <c r="C490" s="51">
        <v>0.05</v>
      </c>
      <c r="D490" s="62">
        <f t="shared" si="56"/>
        <v>14.620807290809438</v>
      </c>
      <c r="E490" s="40">
        <v>42</v>
      </c>
      <c r="F490" s="40">
        <f t="shared" si="57"/>
        <v>6.1407390621399633</v>
      </c>
    </row>
    <row r="491" spans="1:6" ht="13.5" thickBot="1" x14ac:dyDescent="0.25">
      <c r="A491" s="49"/>
      <c r="B491" s="50"/>
      <c r="C491" s="51">
        <v>0.05</v>
      </c>
      <c r="D491" s="62">
        <f t="shared" si="56"/>
        <v>14.620807290809438</v>
      </c>
      <c r="E491" s="40">
        <v>58.4</v>
      </c>
      <c r="F491" s="40">
        <f t="shared" si="57"/>
        <v>8.5385514578327104</v>
      </c>
    </row>
    <row r="492" spans="1:6" ht="13.5" thickBot="1" x14ac:dyDescent="0.25">
      <c r="A492" s="49"/>
      <c r="B492" s="50"/>
      <c r="C492" s="51">
        <v>0.05</v>
      </c>
      <c r="D492" s="62">
        <f t="shared" si="56"/>
        <v>14.620807290809438</v>
      </c>
      <c r="E492" s="40">
        <v>71.5</v>
      </c>
      <c r="F492" s="40">
        <f t="shared" si="57"/>
        <v>10.453877212928747</v>
      </c>
    </row>
    <row r="493" spans="1:6" ht="13.5" thickBot="1" x14ac:dyDescent="0.25">
      <c r="A493" s="49"/>
      <c r="B493" s="50"/>
      <c r="C493" s="51">
        <v>0.05</v>
      </c>
      <c r="D493" s="62">
        <f t="shared" si="56"/>
        <v>14.620807290809438</v>
      </c>
      <c r="E493" s="40">
        <v>45</v>
      </c>
      <c r="F493" s="40">
        <f t="shared" si="57"/>
        <v>6.5793632808642473</v>
      </c>
    </row>
    <row r="494" spans="1:6" ht="13.5" thickBot="1" x14ac:dyDescent="0.25">
      <c r="A494" s="49"/>
      <c r="B494" s="50"/>
      <c r="C494" s="51">
        <v>0.05</v>
      </c>
      <c r="D494" s="62">
        <f t="shared" si="56"/>
        <v>14.620807290809438</v>
      </c>
      <c r="E494" s="40">
        <v>57.6</v>
      </c>
      <c r="F494" s="40">
        <f t="shared" si="57"/>
        <v>8.4215849995062371</v>
      </c>
    </row>
    <row r="495" spans="1:6" ht="13.5" thickBot="1" x14ac:dyDescent="0.25">
      <c r="A495" s="49"/>
      <c r="B495" s="50"/>
      <c r="C495" s="51">
        <v>0.05</v>
      </c>
      <c r="D495" s="62">
        <f t="shared" si="56"/>
        <v>14.620807290809438</v>
      </c>
      <c r="E495" s="40" t="s">
        <v>117</v>
      </c>
      <c r="F495" s="40" t="e">
        <f t="shared" si="57"/>
        <v>#VALUE!</v>
      </c>
    </row>
    <row r="496" spans="1:6" ht="13.5" thickBot="1" x14ac:dyDescent="0.25">
      <c r="A496" s="49"/>
      <c r="B496" s="50"/>
      <c r="C496" s="51">
        <v>0.05</v>
      </c>
      <c r="D496" s="62">
        <f t="shared" si="56"/>
        <v>14.620807290809438</v>
      </c>
      <c r="E496" s="40">
        <v>57.8</v>
      </c>
      <c r="F496" s="40">
        <f t="shared" si="57"/>
        <v>8.4508266140878554</v>
      </c>
    </row>
    <row r="497" spans="1:6" ht="13.5" thickBot="1" x14ac:dyDescent="0.25">
      <c r="A497" s="49"/>
      <c r="B497" s="50"/>
      <c r="C497" s="51">
        <v>0.05</v>
      </c>
      <c r="D497" s="62">
        <f t="shared" si="56"/>
        <v>14.620807290809438</v>
      </c>
      <c r="E497" s="40">
        <v>52.1</v>
      </c>
      <c r="F497" s="40">
        <f t="shared" si="57"/>
        <v>7.6174405985117177</v>
      </c>
    </row>
    <row r="498" spans="1:6" ht="13.5" thickBot="1" x14ac:dyDescent="0.25">
      <c r="A498" s="49"/>
      <c r="B498" s="50"/>
      <c r="C498" s="51">
        <v>0.05</v>
      </c>
      <c r="D498" s="62">
        <f t="shared" si="56"/>
        <v>14.620807290809438</v>
      </c>
      <c r="E498" s="40">
        <v>56.2</v>
      </c>
      <c r="F498" s="40">
        <f t="shared" si="57"/>
        <v>8.2168936974349052</v>
      </c>
    </row>
    <row r="499" spans="1:6" ht="13.5" thickBot="1" x14ac:dyDescent="0.25">
      <c r="A499" s="49"/>
      <c r="B499" s="50"/>
      <c r="C499" s="51">
        <v>0.05</v>
      </c>
      <c r="D499" s="62">
        <f t="shared" si="56"/>
        <v>14.620807290809438</v>
      </c>
      <c r="E499" s="40">
        <v>62.4</v>
      </c>
      <c r="F499" s="40">
        <f t="shared" si="57"/>
        <v>9.1233837494650896</v>
      </c>
    </row>
    <row r="500" spans="1:6" ht="13.5" thickBot="1" x14ac:dyDescent="0.25">
      <c r="A500" s="49"/>
      <c r="B500" s="50"/>
      <c r="C500" s="51">
        <v>0.05</v>
      </c>
      <c r="D500" s="62">
        <f t="shared" si="56"/>
        <v>14.620807290809438</v>
      </c>
      <c r="E500" s="40">
        <v>94.1</v>
      </c>
      <c r="F500" s="40">
        <f t="shared" si="57"/>
        <v>13.758179660651681</v>
      </c>
    </row>
    <row r="501" spans="1:6" ht="13.5" thickBot="1" x14ac:dyDescent="0.25">
      <c r="A501" s="49"/>
      <c r="B501" s="50"/>
      <c r="C501" s="51">
        <v>0.05</v>
      </c>
      <c r="D501" s="62">
        <f t="shared" si="56"/>
        <v>14.620807290809438</v>
      </c>
      <c r="E501" s="40">
        <v>70.400000000000006</v>
      </c>
      <c r="F501" s="40">
        <f t="shared" si="57"/>
        <v>10.293048332729846</v>
      </c>
    </row>
    <row r="502" spans="1:6" ht="13.5" thickBot="1" x14ac:dyDescent="0.25">
      <c r="A502" s="49"/>
      <c r="B502" s="50"/>
      <c r="C502" s="51">
        <v>0.05</v>
      </c>
      <c r="D502" s="62">
        <f t="shared" si="56"/>
        <v>14.620807290809438</v>
      </c>
      <c r="E502" s="40">
        <v>55.8</v>
      </c>
      <c r="F502" s="40">
        <f t="shared" si="57"/>
        <v>8.1584104682716649</v>
      </c>
    </row>
    <row r="503" spans="1:6" ht="13.5" thickBot="1" x14ac:dyDescent="0.25">
      <c r="A503" s="49"/>
      <c r="B503" s="50"/>
      <c r="C503" s="51">
        <v>0.05</v>
      </c>
      <c r="D503" s="62">
        <f t="shared" si="56"/>
        <v>14.620807290809438</v>
      </c>
      <c r="E503" s="40">
        <v>56</v>
      </c>
      <c r="F503" s="40">
        <f t="shared" si="57"/>
        <v>8.1876520828532868</v>
      </c>
    </row>
    <row r="504" spans="1:6" ht="13.5" thickBot="1" x14ac:dyDescent="0.25">
      <c r="A504" s="49"/>
      <c r="B504" s="50"/>
      <c r="C504" s="51">
        <v>0.05</v>
      </c>
      <c r="D504" s="62">
        <f t="shared" si="56"/>
        <v>14.620807290809438</v>
      </c>
      <c r="E504" s="40">
        <v>58.8</v>
      </c>
      <c r="F504" s="40">
        <f t="shared" si="57"/>
        <v>8.5970346869959489</v>
      </c>
    </row>
    <row r="505" spans="1:6" ht="13.5" thickBot="1" x14ac:dyDescent="0.25">
      <c r="A505" s="49"/>
      <c r="B505" s="50"/>
      <c r="C505" s="51">
        <v>0.05</v>
      </c>
      <c r="D505" s="62">
        <f t="shared" si="56"/>
        <v>14.620807290809438</v>
      </c>
      <c r="E505" s="40">
        <v>53.9</v>
      </c>
      <c r="F505" s="40">
        <f t="shared" si="57"/>
        <v>7.8806151297462872</v>
      </c>
    </row>
    <row r="506" spans="1:6" ht="13.5" thickBot="1" x14ac:dyDescent="0.25">
      <c r="A506" s="49"/>
      <c r="B506" s="50"/>
      <c r="C506" s="51">
        <v>0.05</v>
      </c>
      <c r="D506" s="62">
        <f t="shared" si="56"/>
        <v>14.620807290809438</v>
      </c>
      <c r="E506" s="40">
        <v>70</v>
      </c>
      <c r="F506" s="40">
        <f t="shared" si="57"/>
        <v>10.234565103566606</v>
      </c>
    </row>
    <row r="507" spans="1:6" ht="13.5" thickBot="1" x14ac:dyDescent="0.25">
      <c r="A507" s="49"/>
      <c r="B507" s="50"/>
      <c r="C507" s="51">
        <v>0.05</v>
      </c>
      <c r="D507" s="62">
        <f t="shared" si="56"/>
        <v>14.620807290809438</v>
      </c>
      <c r="E507" s="40">
        <v>66</v>
      </c>
      <c r="F507" s="40">
        <f t="shared" si="57"/>
        <v>9.6497328119342303</v>
      </c>
    </row>
    <row r="508" spans="1:6" ht="13.5" thickBot="1" x14ac:dyDescent="0.25">
      <c r="A508" s="49"/>
      <c r="B508" s="50"/>
      <c r="C508" s="51">
        <v>0.05</v>
      </c>
      <c r="D508" s="62">
        <f t="shared" si="56"/>
        <v>14.620807290809438</v>
      </c>
      <c r="E508" s="40">
        <v>65.3</v>
      </c>
      <c r="F508" s="40">
        <f t="shared" si="57"/>
        <v>9.5473871608985625</v>
      </c>
    </row>
    <row r="509" spans="1:6" ht="13.5" thickBot="1" x14ac:dyDescent="0.25">
      <c r="A509" s="49"/>
      <c r="B509" s="50"/>
      <c r="C509" s="51">
        <v>0.05</v>
      </c>
      <c r="D509" s="62">
        <f t="shared" si="56"/>
        <v>14.620807290809438</v>
      </c>
      <c r="E509" s="40">
        <v>65.2</v>
      </c>
      <c r="F509" s="40">
        <f t="shared" si="57"/>
        <v>9.5327663536077534</v>
      </c>
    </row>
    <row r="510" spans="1:6" ht="13.5" thickBot="1" x14ac:dyDescent="0.25">
      <c r="A510" s="49"/>
      <c r="B510" s="50"/>
      <c r="C510" s="51">
        <v>0.05</v>
      </c>
      <c r="D510" s="62">
        <f t="shared" si="56"/>
        <v>14.620807290809438</v>
      </c>
      <c r="E510" s="40">
        <v>66.8</v>
      </c>
      <c r="F510" s="40">
        <f t="shared" si="57"/>
        <v>9.7666992702607036</v>
      </c>
    </row>
    <row r="511" spans="1:6" ht="13.5" thickBot="1" x14ac:dyDescent="0.25">
      <c r="A511" s="49"/>
      <c r="B511" s="50"/>
      <c r="C511" s="51">
        <v>0.05</v>
      </c>
      <c r="D511" s="62">
        <f t="shared" si="56"/>
        <v>14.620807290809438</v>
      </c>
      <c r="E511" s="40">
        <v>69.099999999999994</v>
      </c>
      <c r="F511" s="40">
        <f t="shared" si="57"/>
        <v>10.102977837949322</v>
      </c>
    </row>
    <row r="512" spans="1:6" ht="13.5" thickBot="1" x14ac:dyDescent="0.25">
      <c r="A512" s="49"/>
      <c r="B512" s="50"/>
      <c r="C512" s="51">
        <v>0.05</v>
      </c>
      <c r="D512" s="62">
        <f t="shared" si="56"/>
        <v>14.620807290809438</v>
      </c>
      <c r="E512" s="40">
        <v>64.599999999999994</v>
      </c>
      <c r="F512" s="40">
        <f t="shared" si="57"/>
        <v>9.4450415098628948</v>
      </c>
    </row>
    <row r="513" spans="1:6" ht="13.5" thickBot="1" x14ac:dyDescent="0.25">
      <c r="A513" s="49"/>
      <c r="B513" s="50"/>
      <c r="C513" s="51">
        <v>0.05</v>
      </c>
      <c r="D513" s="62">
        <f t="shared" si="56"/>
        <v>14.620807290809438</v>
      </c>
      <c r="E513" s="40">
        <v>68.5</v>
      </c>
      <c r="F513" s="40">
        <f t="shared" si="57"/>
        <v>10.015252994204467</v>
      </c>
    </row>
    <row r="514" spans="1:6" ht="13.5" thickBot="1" x14ac:dyDescent="0.25">
      <c r="A514" s="49"/>
      <c r="B514" s="50"/>
      <c r="C514" s="51">
        <v>0.05</v>
      </c>
      <c r="D514" s="62">
        <f t="shared" si="56"/>
        <v>14.620807290809438</v>
      </c>
      <c r="E514" s="40">
        <v>49.4</v>
      </c>
      <c r="F514" s="40">
        <f t="shared" si="57"/>
        <v>7.2226788016598622</v>
      </c>
    </row>
    <row r="515" spans="1:6" ht="13.5" thickBot="1" x14ac:dyDescent="0.25">
      <c r="A515" s="49"/>
      <c r="B515" s="50"/>
      <c r="C515" s="51">
        <v>0.05</v>
      </c>
      <c r="D515" s="62">
        <f t="shared" si="56"/>
        <v>14.620807290809438</v>
      </c>
      <c r="E515" s="40">
        <v>89.8</v>
      </c>
      <c r="F515" s="40">
        <f t="shared" si="57"/>
        <v>13.129484947146876</v>
      </c>
    </row>
    <row r="516" spans="1:6" ht="13.5" thickBot="1" x14ac:dyDescent="0.25">
      <c r="A516" s="49"/>
      <c r="B516" s="50"/>
      <c r="C516" s="51">
        <v>0.05</v>
      </c>
      <c r="D516" s="62">
        <f t="shared" si="56"/>
        <v>14.620807290809438</v>
      </c>
      <c r="E516" s="40">
        <v>130</v>
      </c>
      <c r="F516" s="40">
        <f t="shared" si="57"/>
        <v>19.00704947805227</v>
      </c>
    </row>
    <row r="517" spans="1:6" ht="13.5" thickBot="1" x14ac:dyDescent="0.25">
      <c r="A517" s="49"/>
      <c r="B517" s="50"/>
      <c r="C517" s="51">
        <v>0.05</v>
      </c>
      <c r="D517" s="62">
        <f t="shared" si="56"/>
        <v>14.620807290809438</v>
      </c>
      <c r="E517" s="40">
        <v>211.7</v>
      </c>
      <c r="F517" s="40">
        <f t="shared" si="57"/>
        <v>30.952249034643579</v>
      </c>
    </row>
    <row r="518" spans="1:6" ht="13.5" thickBot="1" x14ac:dyDescent="0.25">
      <c r="A518" s="49"/>
      <c r="B518" s="50"/>
      <c r="C518" s="51">
        <v>0.05</v>
      </c>
      <c r="D518" s="62">
        <f t="shared" si="56"/>
        <v>14.620807290809438</v>
      </c>
      <c r="E518" s="40">
        <v>4.4000000000000004</v>
      </c>
      <c r="F518" s="40">
        <f t="shared" si="57"/>
        <v>0.64331552079561538</v>
      </c>
    </row>
    <row r="519" spans="1:6" ht="13.5" thickBot="1" x14ac:dyDescent="0.25">
      <c r="A519" s="49"/>
      <c r="B519" s="50"/>
      <c r="C519" s="51">
        <v>0.05</v>
      </c>
      <c r="D519" s="62">
        <f t="shared" si="56"/>
        <v>14.620807290809438</v>
      </c>
      <c r="E519" s="40">
        <v>4.5999999999999996</v>
      </c>
      <c r="F519" s="40">
        <f t="shared" si="57"/>
        <v>0.67255713537723416</v>
      </c>
    </row>
    <row r="520" spans="1:6" ht="13.5" thickBot="1" x14ac:dyDescent="0.25">
      <c r="A520" s="49"/>
      <c r="B520" s="50"/>
      <c r="C520" s="51">
        <v>0.05</v>
      </c>
      <c r="D520" s="62">
        <f t="shared" si="56"/>
        <v>14.620807290809438</v>
      </c>
      <c r="E520" s="40">
        <v>3.7</v>
      </c>
      <c r="F520" s="40">
        <f t="shared" si="57"/>
        <v>0.54096986975994932</v>
      </c>
    </row>
    <row r="521" spans="1:6" ht="13.5" thickBot="1" x14ac:dyDescent="0.25">
      <c r="A521" s="49"/>
      <c r="B521" s="50"/>
      <c r="C521" s="51">
        <v>0.05</v>
      </c>
      <c r="D521" s="62">
        <f t="shared" ref="D521:D584" si="58">EXP(($I$6+$I$7/(A521+273.15)-$I$8/(A521+273.15)^2+$I$9/(A521+273.15)^3-$I$10/(A521+273.15)^4)-$B521/1.80655*($I$11-$I$12/(A521+273.15)+$I$13/(A521+273.15)^2))*(1-0.02255*C521*0.0003048)^5.256</f>
        <v>14.620807290809438</v>
      </c>
      <c r="E521" s="40">
        <v>52.7</v>
      </c>
      <c r="F521" s="40">
        <f t="shared" ref="F521:F584" si="59">E521/100*D521</f>
        <v>7.7051654422565745</v>
      </c>
    </row>
    <row r="522" spans="1:6" ht="13.5" thickBot="1" x14ac:dyDescent="0.25">
      <c r="A522" s="49"/>
      <c r="B522" s="50"/>
      <c r="C522" s="51">
        <v>0.05</v>
      </c>
      <c r="D522" s="62">
        <f t="shared" si="58"/>
        <v>14.620807290809438</v>
      </c>
      <c r="E522" s="40">
        <v>64.900000000000006</v>
      </c>
      <c r="F522" s="40">
        <f t="shared" si="59"/>
        <v>9.4889039317353259</v>
      </c>
    </row>
    <row r="523" spans="1:6" ht="13.5" thickBot="1" x14ac:dyDescent="0.25">
      <c r="A523" s="49"/>
      <c r="B523" s="50"/>
      <c r="C523" s="51">
        <v>0.05</v>
      </c>
      <c r="D523" s="62">
        <f t="shared" si="58"/>
        <v>14.620807290809438</v>
      </c>
      <c r="E523" s="40">
        <v>12.6</v>
      </c>
      <c r="F523" s="40">
        <f t="shared" si="59"/>
        <v>1.8422217186419891</v>
      </c>
    </row>
    <row r="524" spans="1:6" ht="13.5" thickBot="1" x14ac:dyDescent="0.25">
      <c r="A524" s="49"/>
      <c r="B524" s="50"/>
      <c r="C524" s="51">
        <v>0.05</v>
      </c>
      <c r="D524" s="62">
        <f t="shared" si="58"/>
        <v>14.620807290809438</v>
      </c>
      <c r="E524" s="40">
        <v>15.9</v>
      </c>
      <c r="F524" s="40">
        <f t="shared" si="59"/>
        <v>2.3247083592387008</v>
      </c>
    </row>
    <row r="525" spans="1:6" ht="13.5" thickBot="1" x14ac:dyDescent="0.25">
      <c r="A525" s="49"/>
      <c r="B525" s="50"/>
      <c r="C525" s="51">
        <v>0.05</v>
      </c>
      <c r="D525" s="62">
        <f t="shared" si="58"/>
        <v>14.620807290809438</v>
      </c>
      <c r="E525" s="40">
        <v>188.3</v>
      </c>
      <c r="F525" s="40">
        <f t="shared" si="59"/>
        <v>27.530980128594173</v>
      </c>
    </row>
    <row r="526" spans="1:6" ht="13.5" thickBot="1" x14ac:dyDescent="0.25">
      <c r="A526" s="49"/>
      <c r="B526" s="50"/>
      <c r="C526" s="51">
        <v>0.05</v>
      </c>
      <c r="D526" s="62">
        <f t="shared" si="58"/>
        <v>14.620807290809438</v>
      </c>
      <c r="E526" s="40">
        <v>6</v>
      </c>
      <c r="F526" s="40">
        <f t="shared" si="59"/>
        <v>0.87724843744856629</v>
      </c>
    </row>
    <row r="527" spans="1:6" ht="13.5" thickBot="1" x14ac:dyDescent="0.25">
      <c r="A527" s="49"/>
      <c r="B527" s="50"/>
      <c r="C527" s="51">
        <v>0.05</v>
      </c>
      <c r="D527" s="62">
        <f t="shared" si="58"/>
        <v>14.620807290809438</v>
      </c>
      <c r="E527" s="40">
        <v>3.5</v>
      </c>
      <c r="F527" s="40">
        <f t="shared" si="59"/>
        <v>0.51172825517833043</v>
      </c>
    </row>
    <row r="528" spans="1:6" ht="13.5" thickBot="1" x14ac:dyDescent="0.25">
      <c r="A528" s="49"/>
      <c r="B528" s="50"/>
      <c r="C528" s="51">
        <v>0.05</v>
      </c>
      <c r="D528" s="62">
        <f t="shared" si="58"/>
        <v>14.620807290809438</v>
      </c>
      <c r="E528" s="40">
        <v>2.4</v>
      </c>
      <c r="F528" s="40">
        <f t="shared" si="59"/>
        <v>0.35089937497942653</v>
      </c>
    </row>
    <row r="529" spans="1:6" ht="13.5" thickBot="1" x14ac:dyDescent="0.25">
      <c r="A529" s="49"/>
      <c r="B529" s="50"/>
      <c r="C529" s="51">
        <v>0.05</v>
      </c>
      <c r="D529" s="62">
        <f t="shared" si="58"/>
        <v>14.620807290809438</v>
      </c>
      <c r="E529" s="40">
        <v>3.3</v>
      </c>
      <c r="F529" s="40">
        <f t="shared" si="59"/>
        <v>0.48248664059671148</v>
      </c>
    </row>
    <row r="530" spans="1:6" ht="13.5" thickBot="1" x14ac:dyDescent="0.25">
      <c r="A530" s="49"/>
      <c r="B530" s="50"/>
      <c r="C530" s="51">
        <v>0.05</v>
      </c>
      <c r="D530" s="62">
        <f t="shared" si="58"/>
        <v>14.620807290809438</v>
      </c>
      <c r="E530" s="40">
        <v>18.2</v>
      </c>
      <c r="F530" s="40">
        <f t="shared" si="59"/>
        <v>2.6609869269273174</v>
      </c>
    </row>
    <row r="531" spans="1:6" ht="13.5" thickBot="1" x14ac:dyDescent="0.25">
      <c r="A531" s="49"/>
      <c r="B531" s="50"/>
      <c r="C531" s="51">
        <v>0.05</v>
      </c>
      <c r="D531" s="62">
        <f t="shared" si="58"/>
        <v>14.620807290809438</v>
      </c>
      <c r="E531" s="40">
        <v>12.5</v>
      </c>
      <c r="F531" s="40">
        <f t="shared" si="59"/>
        <v>1.8276009113511797</v>
      </c>
    </row>
    <row r="532" spans="1:6" ht="13.5" thickBot="1" x14ac:dyDescent="0.25">
      <c r="A532" s="49"/>
      <c r="B532" s="50"/>
      <c r="C532" s="51">
        <v>0.05</v>
      </c>
      <c r="D532" s="62">
        <f t="shared" si="58"/>
        <v>14.620807290809438</v>
      </c>
      <c r="E532" s="40">
        <v>20.2</v>
      </c>
      <c r="F532" s="40">
        <f t="shared" si="59"/>
        <v>2.9534030727435061</v>
      </c>
    </row>
    <row r="533" spans="1:6" ht="13.5" thickBot="1" x14ac:dyDescent="0.25">
      <c r="A533" s="49"/>
      <c r="B533" s="50"/>
      <c r="C533" s="51">
        <v>0.05</v>
      </c>
      <c r="D533" s="62">
        <f t="shared" si="58"/>
        <v>14.620807290809438</v>
      </c>
      <c r="E533" s="40">
        <v>18.2</v>
      </c>
      <c r="F533" s="40">
        <f t="shared" si="59"/>
        <v>2.6609869269273174</v>
      </c>
    </row>
    <row r="534" spans="1:6" ht="13.5" thickBot="1" x14ac:dyDescent="0.25">
      <c r="A534" s="49"/>
      <c r="B534" s="50"/>
      <c r="C534" s="51">
        <v>0.05</v>
      </c>
      <c r="D534" s="62">
        <f t="shared" si="58"/>
        <v>14.620807290809438</v>
      </c>
      <c r="E534" s="40">
        <v>76.5</v>
      </c>
      <c r="F534" s="40">
        <f t="shared" si="59"/>
        <v>11.18491757746922</v>
      </c>
    </row>
    <row r="535" spans="1:6" ht="13.5" thickBot="1" x14ac:dyDescent="0.25">
      <c r="A535" s="49"/>
      <c r="B535" s="50"/>
      <c r="C535" s="51">
        <v>0.05</v>
      </c>
      <c r="D535" s="62">
        <f t="shared" si="58"/>
        <v>14.620807290809438</v>
      </c>
      <c r="E535" s="40">
        <v>76.2</v>
      </c>
      <c r="F535" s="40">
        <f t="shared" si="59"/>
        <v>11.141055155596792</v>
      </c>
    </row>
    <row r="536" spans="1:6" ht="13.5" thickBot="1" x14ac:dyDescent="0.25">
      <c r="A536" s="49"/>
      <c r="B536" s="50"/>
      <c r="C536" s="51">
        <v>0.05</v>
      </c>
      <c r="D536" s="62">
        <f t="shared" si="58"/>
        <v>14.620807290809438</v>
      </c>
      <c r="E536" s="40">
        <v>85.8</v>
      </c>
      <c r="F536" s="40">
        <f t="shared" si="59"/>
        <v>12.544652655514497</v>
      </c>
    </row>
    <row r="537" spans="1:6" ht="13.5" thickBot="1" x14ac:dyDescent="0.25">
      <c r="A537" s="49"/>
      <c r="B537" s="50"/>
      <c r="C537" s="51">
        <v>0.05</v>
      </c>
      <c r="D537" s="62">
        <f t="shared" si="58"/>
        <v>14.620807290809438</v>
      </c>
      <c r="E537" s="40">
        <v>96.5</v>
      </c>
      <c r="F537" s="40">
        <f t="shared" si="59"/>
        <v>14.109079035631106</v>
      </c>
    </row>
    <row r="538" spans="1:6" ht="13.5" thickBot="1" x14ac:dyDescent="0.25">
      <c r="A538" s="49"/>
      <c r="B538" s="50"/>
      <c r="C538" s="51">
        <v>0.05</v>
      </c>
      <c r="D538" s="62">
        <f t="shared" si="58"/>
        <v>14.620807290809438</v>
      </c>
      <c r="E538" s="40">
        <v>176.9</v>
      </c>
      <c r="F538" s="40">
        <f t="shared" si="59"/>
        <v>25.864208097441896</v>
      </c>
    </row>
    <row r="539" spans="1:6" ht="13.5" thickBot="1" x14ac:dyDescent="0.25">
      <c r="A539" s="49"/>
      <c r="B539" s="50"/>
      <c r="C539" s="51">
        <v>0.05</v>
      </c>
      <c r="D539" s="62">
        <f t="shared" si="58"/>
        <v>14.620807290809438</v>
      </c>
      <c r="E539" s="40">
        <v>183.7</v>
      </c>
      <c r="F539" s="40">
        <f t="shared" si="59"/>
        <v>26.858422993216937</v>
      </c>
    </row>
    <row r="540" spans="1:6" ht="13.5" thickBot="1" x14ac:dyDescent="0.25">
      <c r="A540" s="49"/>
      <c r="B540" s="50"/>
      <c r="C540" s="51">
        <v>0.05</v>
      </c>
      <c r="D540" s="62">
        <f t="shared" si="58"/>
        <v>14.620807290809438</v>
      </c>
      <c r="E540" s="40">
        <v>207.1</v>
      </c>
      <c r="F540" s="40">
        <f t="shared" si="59"/>
        <v>30.279691899266343</v>
      </c>
    </row>
    <row r="541" spans="1:6" ht="13.5" thickBot="1" x14ac:dyDescent="0.25">
      <c r="A541" s="49"/>
      <c r="B541" s="50"/>
      <c r="C541" s="51">
        <v>0.05</v>
      </c>
      <c r="D541" s="62">
        <f t="shared" si="58"/>
        <v>14.620807290809438</v>
      </c>
      <c r="E541" s="40">
        <v>229.9</v>
      </c>
      <c r="F541" s="40">
        <f t="shared" si="59"/>
        <v>33.613235961570894</v>
      </c>
    </row>
    <row r="542" spans="1:6" ht="13.5" thickBot="1" x14ac:dyDescent="0.25">
      <c r="A542" s="49"/>
      <c r="B542" s="50"/>
      <c r="C542" s="51">
        <v>0.05</v>
      </c>
      <c r="D542" s="62">
        <f t="shared" si="58"/>
        <v>14.620807290809438</v>
      </c>
      <c r="E542" s="40">
        <v>6</v>
      </c>
      <c r="F542" s="40">
        <f t="shared" si="59"/>
        <v>0.87724843744856629</v>
      </c>
    </row>
    <row r="543" spans="1:6" ht="13.5" thickBot="1" x14ac:dyDescent="0.25">
      <c r="A543" s="49"/>
      <c r="B543" s="50"/>
      <c r="C543" s="51">
        <v>0.05</v>
      </c>
      <c r="D543" s="62">
        <f t="shared" si="58"/>
        <v>14.620807290809438</v>
      </c>
      <c r="E543" s="40">
        <v>7.2</v>
      </c>
      <c r="F543" s="40">
        <f t="shared" si="59"/>
        <v>1.0526981249382796</v>
      </c>
    </row>
    <row r="544" spans="1:6" ht="13.5" thickBot="1" x14ac:dyDescent="0.25">
      <c r="A544" s="49"/>
      <c r="B544" s="50"/>
      <c r="C544" s="51">
        <v>0.05</v>
      </c>
      <c r="D544" s="62">
        <f t="shared" si="58"/>
        <v>14.620807290809438</v>
      </c>
      <c r="E544" s="40">
        <v>16</v>
      </c>
      <c r="F544" s="40">
        <f t="shared" si="59"/>
        <v>2.33932916652951</v>
      </c>
    </row>
    <row r="545" spans="1:6" ht="13.5" thickBot="1" x14ac:dyDescent="0.25">
      <c r="A545" s="49"/>
      <c r="B545" s="50"/>
      <c r="C545" s="51">
        <v>0.05</v>
      </c>
      <c r="D545" s="62">
        <f t="shared" si="58"/>
        <v>14.620807290809438</v>
      </c>
      <c r="E545" s="40">
        <v>129.80000000000001</v>
      </c>
      <c r="F545" s="40">
        <f t="shared" si="59"/>
        <v>18.977807863470652</v>
      </c>
    </row>
    <row r="546" spans="1:6" ht="13.5" thickBot="1" x14ac:dyDescent="0.25">
      <c r="A546" s="49"/>
      <c r="B546" s="50"/>
      <c r="C546" s="51">
        <v>0.05</v>
      </c>
      <c r="D546" s="62">
        <f t="shared" si="58"/>
        <v>14.620807290809438</v>
      </c>
      <c r="E546" s="40">
        <v>31.2</v>
      </c>
      <c r="F546" s="40">
        <f t="shared" si="59"/>
        <v>4.5616918747325448</v>
      </c>
    </row>
    <row r="547" spans="1:6" ht="13.5" thickBot="1" x14ac:dyDescent="0.25">
      <c r="A547" s="49"/>
      <c r="B547" s="50"/>
      <c r="C547" s="51">
        <v>0.05</v>
      </c>
      <c r="D547" s="62">
        <f t="shared" si="58"/>
        <v>14.620807290809438</v>
      </c>
      <c r="E547" s="40">
        <v>10</v>
      </c>
      <c r="F547" s="40">
        <f t="shared" si="59"/>
        <v>1.4620807290809439</v>
      </c>
    </row>
    <row r="548" spans="1:6" ht="13.5" thickBot="1" x14ac:dyDescent="0.25">
      <c r="A548" s="49"/>
      <c r="B548" s="50"/>
      <c r="C548" s="51">
        <v>0.05</v>
      </c>
      <c r="D548" s="62">
        <f t="shared" si="58"/>
        <v>14.620807290809438</v>
      </c>
      <c r="E548" s="40">
        <v>43.6</v>
      </c>
      <c r="F548" s="40">
        <f t="shared" si="59"/>
        <v>6.3746719787929154</v>
      </c>
    </row>
    <row r="549" spans="1:6" ht="13.5" thickBot="1" x14ac:dyDescent="0.25">
      <c r="A549" s="49"/>
      <c r="B549" s="50"/>
      <c r="C549" s="51">
        <v>0.05</v>
      </c>
      <c r="D549" s="62">
        <f t="shared" si="58"/>
        <v>14.620807290809438</v>
      </c>
      <c r="E549" s="40">
        <v>66.099999999999994</v>
      </c>
      <c r="F549" s="40">
        <f t="shared" si="59"/>
        <v>9.6643536192250377</v>
      </c>
    </row>
    <row r="550" spans="1:6" ht="13.5" thickBot="1" x14ac:dyDescent="0.25">
      <c r="A550" s="49"/>
      <c r="B550" s="50"/>
      <c r="C550" s="51">
        <v>0.05</v>
      </c>
      <c r="D550" s="62">
        <f t="shared" si="58"/>
        <v>14.620807290809438</v>
      </c>
      <c r="E550" s="40">
        <v>9</v>
      </c>
      <c r="F550" s="40">
        <f t="shared" si="59"/>
        <v>1.3158726561728493</v>
      </c>
    </row>
    <row r="551" spans="1:6" ht="13.5" thickBot="1" x14ac:dyDescent="0.25">
      <c r="A551" s="49"/>
      <c r="B551" s="50"/>
      <c r="C551" s="51">
        <v>0.05</v>
      </c>
      <c r="D551" s="62">
        <f t="shared" si="58"/>
        <v>14.620807290809438</v>
      </c>
      <c r="E551" s="40">
        <v>6.4</v>
      </c>
      <c r="F551" s="40">
        <f t="shared" si="59"/>
        <v>0.93573166661180407</v>
      </c>
    </row>
    <row r="552" spans="1:6" ht="13.5" thickBot="1" x14ac:dyDescent="0.25">
      <c r="A552" s="49"/>
      <c r="B552" s="50"/>
      <c r="C552" s="51">
        <v>0.05</v>
      </c>
      <c r="D552" s="62">
        <f t="shared" si="58"/>
        <v>14.620807290809438</v>
      </c>
      <c r="E552" s="40">
        <v>12.17</v>
      </c>
      <c r="F552" s="40">
        <f t="shared" si="59"/>
        <v>1.7793522472915086</v>
      </c>
    </row>
    <row r="553" spans="1:6" ht="13.5" thickBot="1" x14ac:dyDescent="0.25">
      <c r="A553" s="49"/>
      <c r="B553" s="50"/>
      <c r="C553" s="51">
        <v>0.05</v>
      </c>
      <c r="D553" s="62">
        <f t="shared" si="58"/>
        <v>14.620807290809438</v>
      </c>
      <c r="E553" s="40">
        <v>164.8</v>
      </c>
      <c r="F553" s="40">
        <f t="shared" si="59"/>
        <v>24.095090415253956</v>
      </c>
    </row>
    <row r="554" spans="1:6" ht="13.5" thickBot="1" x14ac:dyDescent="0.25">
      <c r="A554" s="49"/>
      <c r="B554" s="50"/>
      <c r="C554" s="51">
        <v>0.05</v>
      </c>
      <c r="D554" s="62">
        <f t="shared" si="58"/>
        <v>14.620807290809438</v>
      </c>
      <c r="E554" s="40">
        <v>34.9</v>
      </c>
      <c r="F554" s="40">
        <f t="shared" si="59"/>
        <v>5.1026617444924938</v>
      </c>
    </row>
    <row r="555" spans="1:6" ht="13.5" thickBot="1" x14ac:dyDescent="0.25">
      <c r="A555" s="49"/>
      <c r="B555" s="50"/>
      <c r="C555" s="51">
        <v>0.05</v>
      </c>
      <c r="D555" s="62">
        <f t="shared" si="58"/>
        <v>14.620807290809438</v>
      </c>
      <c r="E555" s="40">
        <v>17.8</v>
      </c>
      <c r="F555" s="40">
        <f t="shared" si="59"/>
        <v>2.6025036977640803</v>
      </c>
    </row>
    <row r="556" spans="1:6" ht="13.5" thickBot="1" x14ac:dyDescent="0.25">
      <c r="A556" s="49"/>
      <c r="B556" s="50"/>
      <c r="C556" s="51">
        <v>0.05</v>
      </c>
      <c r="D556" s="62">
        <f t="shared" si="58"/>
        <v>14.620807290809438</v>
      </c>
      <c r="E556" s="40">
        <v>9.1999999999999993</v>
      </c>
      <c r="F556" s="40">
        <f t="shared" si="59"/>
        <v>1.3451142707544683</v>
      </c>
    </row>
    <row r="557" spans="1:6" ht="13.5" thickBot="1" x14ac:dyDescent="0.25">
      <c r="A557" s="49"/>
      <c r="B557" s="50"/>
      <c r="C557" s="51">
        <v>0.05</v>
      </c>
      <c r="D557" s="62">
        <f t="shared" si="58"/>
        <v>14.620807290809438</v>
      </c>
      <c r="E557" s="40">
        <v>122.7</v>
      </c>
      <c r="F557" s="40">
        <f t="shared" si="59"/>
        <v>17.939730545823181</v>
      </c>
    </row>
    <row r="558" spans="1:6" ht="13.5" thickBot="1" x14ac:dyDescent="0.25">
      <c r="A558" s="49"/>
      <c r="B558" s="50"/>
      <c r="C558" s="51">
        <v>0.05</v>
      </c>
      <c r="D558" s="62">
        <f t="shared" si="58"/>
        <v>14.620807290809438</v>
      </c>
      <c r="E558" s="40">
        <v>9.6</v>
      </c>
      <c r="F558" s="40">
        <f t="shared" si="59"/>
        <v>1.4035974999177061</v>
      </c>
    </row>
    <row r="559" spans="1:6" ht="13.5" thickBot="1" x14ac:dyDescent="0.25">
      <c r="A559" s="49"/>
      <c r="B559" s="50"/>
      <c r="C559" s="51">
        <v>0.05</v>
      </c>
      <c r="D559" s="62">
        <f t="shared" si="58"/>
        <v>14.620807290809438</v>
      </c>
      <c r="E559" s="40">
        <v>3</v>
      </c>
      <c r="F559" s="40">
        <f t="shared" si="59"/>
        <v>0.43862421872428314</v>
      </c>
    </row>
    <row r="560" spans="1:6" ht="13.5" thickBot="1" x14ac:dyDescent="0.25">
      <c r="A560" s="49"/>
      <c r="B560" s="50"/>
      <c r="C560" s="51">
        <v>0.05</v>
      </c>
      <c r="D560" s="62">
        <f t="shared" si="58"/>
        <v>14.620807290809438</v>
      </c>
      <c r="E560" s="40">
        <v>3.4</v>
      </c>
      <c r="F560" s="40">
        <f t="shared" si="59"/>
        <v>0.49710744788752093</v>
      </c>
    </row>
    <row r="561" spans="1:6" ht="13.5" thickBot="1" x14ac:dyDescent="0.25">
      <c r="A561" s="49"/>
      <c r="B561" s="50"/>
      <c r="C561" s="51">
        <v>0.05</v>
      </c>
      <c r="D561" s="62">
        <f t="shared" si="58"/>
        <v>14.620807290809438</v>
      </c>
      <c r="E561" s="40">
        <v>15.6</v>
      </c>
      <c r="F561" s="40">
        <f t="shared" si="59"/>
        <v>2.2808459373662724</v>
      </c>
    </row>
    <row r="562" spans="1:6" ht="13.5" thickBot="1" x14ac:dyDescent="0.25">
      <c r="A562" s="49"/>
      <c r="B562" s="50"/>
      <c r="C562" s="51">
        <v>0.05</v>
      </c>
      <c r="D562" s="62">
        <f t="shared" si="58"/>
        <v>14.620807290809438</v>
      </c>
      <c r="E562" s="40">
        <v>24.6</v>
      </c>
      <c r="F562" s="40">
        <f t="shared" si="59"/>
        <v>3.5967185935391219</v>
      </c>
    </row>
    <row r="563" spans="1:6" ht="13.5" thickBot="1" x14ac:dyDescent="0.25">
      <c r="A563" s="49"/>
      <c r="B563" s="50"/>
      <c r="C563" s="51">
        <v>0.05</v>
      </c>
      <c r="D563" s="62">
        <f t="shared" si="58"/>
        <v>14.620807290809438</v>
      </c>
      <c r="E563" s="40">
        <v>18.899999999999999</v>
      </c>
      <c r="F563" s="40">
        <f t="shared" si="59"/>
        <v>2.7633325779629834</v>
      </c>
    </row>
    <row r="564" spans="1:6" ht="13.5" thickBot="1" x14ac:dyDescent="0.25">
      <c r="A564" s="49"/>
      <c r="B564" s="50"/>
      <c r="C564" s="51">
        <v>0.05</v>
      </c>
      <c r="D564" s="62">
        <f t="shared" si="58"/>
        <v>14.620807290809438</v>
      </c>
      <c r="E564" s="40">
        <v>33.6</v>
      </c>
      <c r="F564" s="40">
        <f t="shared" si="59"/>
        <v>4.912591249711971</v>
      </c>
    </row>
    <row r="565" spans="1:6" ht="13.5" thickBot="1" x14ac:dyDescent="0.25">
      <c r="A565" s="49"/>
      <c r="B565" s="50"/>
      <c r="C565" s="51">
        <v>0.05</v>
      </c>
      <c r="D565" s="62">
        <f t="shared" si="58"/>
        <v>14.620807290809438</v>
      </c>
      <c r="E565" s="40">
        <v>39</v>
      </c>
      <c r="F565" s="40">
        <f t="shared" si="59"/>
        <v>5.7021148434156812</v>
      </c>
    </row>
    <row r="566" spans="1:6" ht="13.5" thickBot="1" x14ac:dyDescent="0.25">
      <c r="A566" s="49"/>
      <c r="B566" s="50"/>
      <c r="C566" s="51">
        <v>0.05</v>
      </c>
      <c r="D566" s="62">
        <f t="shared" si="58"/>
        <v>14.620807290809438</v>
      </c>
      <c r="E566" s="40">
        <v>10.1</v>
      </c>
      <c r="F566" s="40">
        <f t="shared" si="59"/>
        <v>1.4767015363717531</v>
      </c>
    </row>
    <row r="567" spans="1:6" ht="13.5" thickBot="1" x14ac:dyDescent="0.25">
      <c r="A567" s="49"/>
      <c r="B567" s="50"/>
      <c r="C567" s="51">
        <v>0.05</v>
      </c>
      <c r="D567" s="62">
        <f t="shared" si="58"/>
        <v>14.620807290809438</v>
      </c>
      <c r="E567" s="40">
        <v>10.9</v>
      </c>
      <c r="F567" s="40">
        <f t="shared" si="59"/>
        <v>1.5936679946982288</v>
      </c>
    </row>
    <row r="568" spans="1:6" ht="13.5" thickBot="1" x14ac:dyDescent="0.25">
      <c r="A568" s="49"/>
      <c r="B568" s="50"/>
      <c r="C568" s="51">
        <v>0.05</v>
      </c>
      <c r="D568" s="62">
        <f t="shared" si="58"/>
        <v>14.620807290809438</v>
      </c>
      <c r="E568" s="40">
        <v>19.8</v>
      </c>
      <c r="F568" s="40">
        <f t="shared" si="59"/>
        <v>2.894919843580269</v>
      </c>
    </row>
    <row r="569" spans="1:6" ht="13.5" thickBot="1" x14ac:dyDescent="0.25">
      <c r="A569" s="49"/>
      <c r="B569" s="50"/>
      <c r="C569" s="51">
        <v>0.05</v>
      </c>
      <c r="D569" s="62">
        <f t="shared" si="58"/>
        <v>14.620807290809438</v>
      </c>
      <c r="E569" s="40">
        <v>36.4</v>
      </c>
      <c r="F569" s="40">
        <f t="shared" si="59"/>
        <v>5.3219738538546348</v>
      </c>
    </row>
    <row r="570" spans="1:6" ht="13.5" thickBot="1" x14ac:dyDescent="0.25">
      <c r="A570" s="49"/>
      <c r="B570" s="50"/>
      <c r="C570" s="51">
        <v>0.05</v>
      </c>
      <c r="D570" s="62">
        <f t="shared" si="58"/>
        <v>14.620807290809438</v>
      </c>
      <c r="E570" s="40">
        <v>14.2</v>
      </c>
      <c r="F570" s="40">
        <f t="shared" si="59"/>
        <v>2.07615463529494</v>
      </c>
    </row>
    <row r="571" spans="1:6" ht="13.5" thickBot="1" x14ac:dyDescent="0.25">
      <c r="A571" s="49"/>
      <c r="B571" s="50"/>
      <c r="C571" s="51">
        <v>0.05</v>
      </c>
      <c r="D571" s="62">
        <f t="shared" si="58"/>
        <v>14.620807290809438</v>
      </c>
      <c r="E571" s="40">
        <v>9.9</v>
      </c>
      <c r="F571" s="40">
        <f t="shared" si="59"/>
        <v>1.4474599217901345</v>
      </c>
    </row>
    <row r="572" spans="1:6" ht="13.5" thickBot="1" x14ac:dyDescent="0.25">
      <c r="A572" s="49"/>
      <c r="B572" s="50"/>
      <c r="C572" s="51">
        <v>0.05</v>
      </c>
      <c r="D572" s="62">
        <f t="shared" si="58"/>
        <v>14.620807290809438</v>
      </c>
      <c r="E572" s="40">
        <v>25</v>
      </c>
      <c r="F572" s="40">
        <f t="shared" si="59"/>
        <v>3.6552018227023595</v>
      </c>
    </row>
    <row r="573" spans="1:6" ht="13.5" thickBot="1" x14ac:dyDescent="0.25">
      <c r="A573" s="49"/>
      <c r="B573" s="50"/>
      <c r="C573" s="51">
        <v>0.05</v>
      </c>
      <c r="D573" s="62">
        <f t="shared" si="58"/>
        <v>14.620807290809438</v>
      </c>
      <c r="E573" s="40">
        <v>33.700000000000003</v>
      </c>
      <c r="F573" s="40">
        <f t="shared" si="59"/>
        <v>4.9272120570027811</v>
      </c>
    </row>
    <row r="574" spans="1:6" ht="13.5" thickBot="1" x14ac:dyDescent="0.25">
      <c r="A574" s="49"/>
      <c r="B574" s="50"/>
      <c r="C574" s="51">
        <v>0.05</v>
      </c>
      <c r="D574" s="62">
        <f t="shared" si="58"/>
        <v>14.620807290809438</v>
      </c>
      <c r="E574" s="40">
        <v>127.27</v>
      </c>
      <c r="F574" s="40">
        <f t="shared" si="59"/>
        <v>18.607901439013173</v>
      </c>
    </row>
    <row r="575" spans="1:6" ht="13.5" thickBot="1" x14ac:dyDescent="0.25">
      <c r="A575" s="49"/>
      <c r="B575" s="50"/>
      <c r="C575" s="51">
        <v>0.05</v>
      </c>
      <c r="D575" s="62">
        <f t="shared" si="58"/>
        <v>14.620807290809438</v>
      </c>
      <c r="E575" s="40">
        <v>124.3</v>
      </c>
      <c r="F575" s="40">
        <f t="shared" si="59"/>
        <v>18.173663462476128</v>
      </c>
    </row>
    <row r="576" spans="1:6" ht="13.5" thickBot="1" x14ac:dyDescent="0.25">
      <c r="A576" s="49"/>
      <c r="B576" s="50"/>
      <c r="C576" s="51">
        <v>0.05</v>
      </c>
      <c r="D576" s="62">
        <f t="shared" si="58"/>
        <v>14.620807290809438</v>
      </c>
      <c r="E576" s="40">
        <v>120</v>
      </c>
      <c r="F576" s="40">
        <f t="shared" si="59"/>
        <v>17.544968748971325</v>
      </c>
    </row>
    <row r="577" spans="1:6" ht="13.5" thickBot="1" x14ac:dyDescent="0.25">
      <c r="A577" s="49"/>
      <c r="B577" s="50"/>
      <c r="C577" s="51">
        <v>0.05</v>
      </c>
      <c r="D577" s="62">
        <f t="shared" si="58"/>
        <v>14.620807290809438</v>
      </c>
      <c r="E577" s="40">
        <v>109.8</v>
      </c>
      <c r="F577" s="40">
        <f t="shared" si="59"/>
        <v>16.053646405308761</v>
      </c>
    </row>
    <row r="578" spans="1:6" ht="13.5" thickBot="1" x14ac:dyDescent="0.25">
      <c r="A578" s="49"/>
      <c r="B578" s="50"/>
      <c r="C578" s="51">
        <v>0.05</v>
      </c>
      <c r="D578" s="62">
        <f t="shared" si="58"/>
        <v>14.620807290809438</v>
      </c>
      <c r="E578" s="40">
        <v>40.1</v>
      </c>
      <c r="F578" s="40">
        <f t="shared" si="59"/>
        <v>5.8629437236145847</v>
      </c>
    </row>
    <row r="579" spans="1:6" ht="13.5" thickBot="1" x14ac:dyDescent="0.25">
      <c r="A579" s="49"/>
      <c r="B579" s="50"/>
      <c r="C579" s="51">
        <v>0.05</v>
      </c>
      <c r="D579" s="62">
        <f t="shared" si="58"/>
        <v>14.620807290809438</v>
      </c>
      <c r="E579" s="40">
        <v>15.7</v>
      </c>
      <c r="F579" s="40">
        <f t="shared" si="59"/>
        <v>2.2954667446570816</v>
      </c>
    </row>
    <row r="580" spans="1:6" ht="13.5" thickBot="1" x14ac:dyDescent="0.25">
      <c r="A580" s="49"/>
      <c r="B580" s="50"/>
      <c r="C580" s="51">
        <v>0.05</v>
      </c>
      <c r="D580" s="62">
        <f t="shared" si="58"/>
        <v>14.620807290809438</v>
      </c>
      <c r="E580" s="40">
        <v>25.5</v>
      </c>
      <c r="F580" s="40">
        <f t="shared" si="59"/>
        <v>3.7283058591564067</v>
      </c>
    </row>
    <row r="581" spans="1:6" ht="13.5" thickBot="1" x14ac:dyDescent="0.25">
      <c r="A581" s="49"/>
      <c r="B581" s="50"/>
      <c r="C581" s="51">
        <v>0.05</v>
      </c>
      <c r="D581" s="62">
        <f t="shared" si="58"/>
        <v>14.620807290809438</v>
      </c>
      <c r="E581" s="40">
        <v>9.5</v>
      </c>
      <c r="F581" s="40">
        <f t="shared" si="59"/>
        <v>1.3889766926268967</v>
      </c>
    </row>
    <row r="582" spans="1:6" ht="13.5" thickBot="1" x14ac:dyDescent="0.25">
      <c r="A582" s="49"/>
      <c r="B582" s="50"/>
      <c r="C582" s="51">
        <v>0.05</v>
      </c>
      <c r="D582" s="62">
        <f t="shared" si="58"/>
        <v>14.620807290809438</v>
      </c>
      <c r="E582" s="40">
        <v>49.7</v>
      </c>
      <c r="F582" s="40">
        <f t="shared" si="59"/>
        <v>7.2665412235322915</v>
      </c>
    </row>
    <row r="583" spans="1:6" ht="13.5" thickBot="1" x14ac:dyDescent="0.25">
      <c r="A583" s="49"/>
      <c r="B583" s="50"/>
      <c r="C583" s="51">
        <v>0.05</v>
      </c>
      <c r="D583" s="62">
        <f t="shared" si="58"/>
        <v>14.620807290809438</v>
      </c>
      <c r="E583" s="40">
        <v>48.7</v>
      </c>
      <c r="F583" s="40">
        <f t="shared" si="59"/>
        <v>7.1203331506241971</v>
      </c>
    </row>
    <row r="584" spans="1:6" ht="13.5" thickBot="1" x14ac:dyDescent="0.25">
      <c r="A584" s="49"/>
      <c r="B584" s="50"/>
      <c r="C584" s="51">
        <v>0.05</v>
      </c>
      <c r="D584" s="62">
        <f t="shared" si="58"/>
        <v>14.620807290809438</v>
      </c>
      <c r="E584" s="40">
        <v>48.6</v>
      </c>
      <c r="F584" s="40">
        <f t="shared" si="59"/>
        <v>7.1057123433333871</v>
      </c>
    </row>
    <row r="585" spans="1:6" ht="13.5" thickBot="1" x14ac:dyDescent="0.25">
      <c r="A585" s="49"/>
      <c r="B585" s="50"/>
      <c r="C585" s="51">
        <v>0.05</v>
      </c>
      <c r="D585" s="62">
        <f t="shared" ref="D585:D648" si="60">EXP(($I$6+$I$7/(A585+273.15)-$I$8/(A585+273.15)^2+$I$9/(A585+273.15)^3-$I$10/(A585+273.15)^4)-$B585/1.80655*($I$11-$I$12/(A585+273.15)+$I$13/(A585+273.15)^2))*(1-0.02255*C585*0.0003048)^5.256</f>
        <v>14.620807290809438</v>
      </c>
      <c r="E585" s="40">
        <v>52.4</v>
      </c>
      <c r="F585" s="40">
        <f t="shared" ref="F585:F648" si="61">E585/100*D585</f>
        <v>7.6613030203841461</v>
      </c>
    </row>
    <row r="586" spans="1:6" ht="13.5" thickBot="1" x14ac:dyDescent="0.25">
      <c r="A586" s="49"/>
      <c r="B586" s="50"/>
      <c r="C586" s="51">
        <v>0.05</v>
      </c>
      <c r="D586" s="62">
        <f t="shared" si="60"/>
        <v>14.620807290809438</v>
      </c>
      <c r="E586" s="40">
        <v>60.25</v>
      </c>
      <c r="F586" s="40">
        <f t="shared" si="61"/>
        <v>8.8090363927126862</v>
      </c>
    </row>
    <row r="587" spans="1:6" ht="13.5" thickBot="1" x14ac:dyDescent="0.25">
      <c r="A587" s="49"/>
      <c r="B587" s="50"/>
      <c r="C587" s="51">
        <v>0.05</v>
      </c>
      <c r="D587" s="62">
        <f t="shared" si="60"/>
        <v>14.620807290809438</v>
      </c>
      <c r="E587" s="40">
        <v>61.5</v>
      </c>
      <c r="F587" s="40">
        <f t="shared" si="61"/>
        <v>8.9917964838478035</v>
      </c>
    </row>
    <row r="588" spans="1:6" ht="13.5" thickBot="1" x14ac:dyDescent="0.25">
      <c r="A588" s="49"/>
      <c r="B588" s="50"/>
      <c r="C588" s="51">
        <v>0.05</v>
      </c>
      <c r="D588" s="62">
        <f t="shared" si="60"/>
        <v>14.620807290809438</v>
      </c>
      <c r="E588" s="40">
        <v>58.4</v>
      </c>
      <c r="F588" s="40">
        <f t="shared" si="61"/>
        <v>8.5385514578327104</v>
      </c>
    </row>
    <row r="589" spans="1:6" ht="13.5" thickBot="1" x14ac:dyDescent="0.25">
      <c r="A589" s="49"/>
      <c r="B589" s="50"/>
      <c r="C589" s="51">
        <v>0.05</v>
      </c>
      <c r="D589" s="62">
        <f t="shared" si="60"/>
        <v>14.620807290809438</v>
      </c>
      <c r="E589" s="40">
        <v>60.5</v>
      </c>
      <c r="F589" s="40">
        <f t="shared" si="61"/>
        <v>8.84558841093971</v>
      </c>
    </row>
    <row r="590" spans="1:6" ht="13.5" thickBot="1" x14ac:dyDescent="0.25">
      <c r="A590" s="49"/>
      <c r="B590" s="50"/>
      <c r="C590" s="51">
        <v>0.05</v>
      </c>
      <c r="D590" s="62">
        <f t="shared" si="60"/>
        <v>14.620807290809438</v>
      </c>
      <c r="E590" s="40">
        <v>60.7</v>
      </c>
      <c r="F590" s="40">
        <f t="shared" si="61"/>
        <v>8.8748300255213284</v>
      </c>
    </row>
    <row r="591" spans="1:6" ht="13.5" thickBot="1" x14ac:dyDescent="0.25">
      <c r="A591" s="49"/>
      <c r="B591" s="50"/>
      <c r="C591" s="51">
        <v>0.05</v>
      </c>
      <c r="D591" s="62">
        <f t="shared" si="60"/>
        <v>14.620807290809438</v>
      </c>
      <c r="E591" s="40">
        <v>60.8</v>
      </c>
      <c r="F591" s="40">
        <f t="shared" si="61"/>
        <v>8.8894508328121375</v>
      </c>
    </row>
    <row r="592" spans="1:6" ht="13.5" thickBot="1" x14ac:dyDescent="0.25">
      <c r="A592" s="49"/>
      <c r="B592" s="50"/>
      <c r="C592" s="51">
        <v>0.05</v>
      </c>
      <c r="D592" s="62">
        <f t="shared" si="60"/>
        <v>14.620807290809438</v>
      </c>
      <c r="E592" s="40">
        <v>60.7</v>
      </c>
      <c r="F592" s="40">
        <f t="shared" si="61"/>
        <v>8.8748300255213284</v>
      </c>
    </row>
    <row r="593" spans="1:6" ht="13.5" thickBot="1" x14ac:dyDescent="0.25">
      <c r="A593" s="49"/>
      <c r="B593" s="50"/>
      <c r="C593" s="51">
        <v>0.05</v>
      </c>
      <c r="D593" s="62">
        <f t="shared" si="60"/>
        <v>14.620807290809438</v>
      </c>
      <c r="E593" s="40">
        <v>60</v>
      </c>
      <c r="F593" s="40">
        <f t="shared" si="61"/>
        <v>8.7724843744856624</v>
      </c>
    </row>
    <row r="594" spans="1:6" ht="13.5" thickBot="1" x14ac:dyDescent="0.25">
      <c r="A594" s="49"/>
      <c r="B594" s="50"/>
      <c r="C594" s="51">
        <v>0.05</v>
      </c>
      <c r="D594" s="62">
        <f t="shared" si="60"/>
        <v>14.620807290809438</v>
      </c>
      <c r="E594" s="40">
        <v>64</v>
      </c>
      <c r="F594" s="40">
        <f t="shared" si="61"/>
        <v>9.3573166661180398</v>
      </c>
    </row>
    <row r="595" spans="1:6" ht="13.5" thickBot="1" x14ac:dyDescent="0.25">
      <c r="A595" s="49"/>
      <c r="B595" s="50"/>
      <c r="C595" s="51">
        <v>0.05</v>
      </c>
      <c r="D595" s="62">
        <f t="shared" si="60"/>
        <v>14.620807290809438</v>
      </c>
      <c r="E595" s="40">
        <v>65.8</v>
      </c>
      <c r="F595" s="40">
        <f t="shared" si="61"/>
        <v>9.6204911973526084</v>
      </c>
    </row>
    <row r="596" spans="1:6" ht="13.5" thickBot="1" x14ac:dyDescent="0.25">
      <c r="A596" s="49"/>
      <c r="B596" s="50"/>
      <c r="C596" s="51">
        <v>0.05</v>
      </c>
      <c r="D596" s="62">
        <f t="shared" si="60"/>
        <v>14.620807290809438</v>
      </c>
      <c r="E596" s="40">
        <v>62.9</v>
      </c>
      <c r="F596" s="40">
        <f t="shared" si="61"/>
        <v>9.1964877859191372</v>
      </c>
    </row>
    <row r="597" spans="1:6" ht="13.5" thickBot="1" x14ac:dyDescent="0.25">
      <c r="A597" s="49"/>
      <c r="B597" s="50"/>
      <c r="C597" s="51">
        <v>0.05</v>
      </c>
      <c r="D597" s="62">
        <f t="shared" si="60"/>
        <v>14.620807290809438</v>
      </c>
      <c r="E597" s="40">
        <v>63.9</v>
      </c>
      <c r="F597" s="40">
        <f t="shared" si="61"/>
        <v>9.3426958588272306</v>
      </c>
    </row>
    <row r="598" spans="1:6" ht="13.5" thickBot="1" x14ac:dyDescent="0.25">
      <c r="A598" s="49"/>
      <c r="B598" s="50"/>
      <c r="C598" s="51">
        <v>0.05</v>
      </c>
      <c r="D598" s="62">
        <f t="shared" si="60"/>
        <v>14.620807290809438</v>
      </c>
      <c r="E598" s="40">
        <v>15</v>
      </c>
      <c r="F598" s="40">
        <f t="shared" si="61"/>
        <v>2.1931210936214156</v>
      </c>
    </row>
    <row r="599" spans="1:6" ht="13.5" thickBot="1" x14ac:dyDescent="0.25">
      <c r="A599" s="49"/>
      <c r="B599" s="50"/>
      <c r="C599" s="51">
        <v>0.05</v>
      </c>
      <c r="D599" s="62">
        <f t="shared" si="60"/>
        <v>14.620807290809438</v>
      </c>
      <c r="E599" s="40">
        <v>30.2</v>
      </c>
      <c r="F599" s="40">
        <f t="shared" si="61"/>
        <v>4.4154838018244504</v>
      </c>
    </row>
    <row r="600" spans="1:6" ht="13.5" thickBot="1" x14ac:dyDescent="0.25">
      <c r="A600" s="49"/>
      <c r="B600" s="50"/>
      <c r="C600" s="51">
        <v>0.05</v>
      </c>
      <c r="D600" s="62">
        <f t="shared" si="60"/>
        <v>14.620807290809438</v>
      </c>
      <c r="E600" s="40">
        <v>29.6</v>
      </c>
      <c r="F600" s="40">
        <f t="shared" si="61"/>
        <v>4.3277589580795945</v>
      </c>
    </row>
    <row r="601" spans="1:6" ht="13.5" thickBot="1" x14ac:dyDescent="0.25">
      <c r="A601" s="49"/>
      <c r="B601" s="50"/>
      <c r="C601" s="51">
        <v>0.05</v>
      </c>
      <c r="D601" s="62">
        <f t="shared" si="60"/>
        <v>14.620807290809438</v>
      </c>
      <c r="E601" s="40">
        <v>19.100000000000001</v>
      </c>
      <c r="F601" s="40">
        <f t="shared" si="61"/>
        <v>2.7925741925446026</v>
      </c>
    </row>
    <row r="602" spans="1:6" ht="13.5" thickBot="1" x14ac:dyDescent="0.25">
      <c r="A602" s="49"/>
      <c r="B602" s="50"/>
      <c r="C602" s="51">
        <v>0.05</v>
      </c>
      <c r="D602" s="62">
        <f t="shared" si="60"/>
        <v>14.620807290809438</v>
      </c>
      <c r="E602" s="40">
        <v>94.5</v>
      </c>
      <c r="F602" s="40">
        <f t="shared" si="61"/>
        <v>13.816662889814918</v>
      </c>
    </row>
    <row r="603" spans="1:6" ht="13.5" thickBot="1" x14ac:dyDescent="0.25">
      <c r="A603" s="49"/>
      <c r="B603" s="50"/>
      <c r="C603" s="51">
        <v>0.05</v>
      </c>
      <c r="D603" s="62">
        <f t="shared" si="60"/>
        <v>14.620807290809438</v>
      </c>
      <c r="E603" s="40">
        <v>98.2</v>
      </c>
      <c r="F603" s="40">
        <f t="shared" si="61"/>
        <v>14.357632759574868</v>
      </c>
    </row>
    <row r="604" spans="1:6" ht="13.5" thickBot="1" x14ac:dyDescent="0.25">
      <c r="A604" s="49"/>
      <c r="B604" s="50"/>
      <c r="C604" s="51">
        <v>0.05</v>
      </c>
      <c r="D604" s="62">
        <f t="shared" si="60"/>
        <v>14.620807290809438</v>
      </c>
      <c r="E604" s="40">
        <v>97.8</v>
      </c>
      <c r="F604" s="40">
        <f t="shared" si="61"/>
        <v>14.299149530411629</v>
      </c>
    </row>
    <row r="605" spans="1:6" ht="13.5" thickBot="1" x14ac:dyDescent="0.25">
      <c r="A605" s="49"/>
      <c r="B605" s="50"/>
      <c r="C605" s="51">
        <v>0.05</v>
      </c>
      <c r="D605" s="62">
        <f t="shared" si="60"/>
        <v>14.620807290809438</v>
      </c>
      <c r="E605" s="40">
        <v>94</v>
      </c>
      <c r="F605" s="40">
        <f t="shared" si="61"/>
        <v>13.74355885336087</v>
      </c>
    </row>
    <row r="606" spans="1:6" ht="13.5" thickBot="1" x14ac:dyDescent="0.25">
      <c r="A606" s="49"/>
      <c r="B606" s="50"/>
      <c r="C606" s="51">
        <v>0.05</v>
      </c>
      <c r="D606" s="62">
        <f t="shared" si="60"/>
        <v>14.620807290809438</v>
      </c>
      <c r="E606" s="40">
        <v>87.9</v>
      </c>
      <c r="F606" s="40">
        <f t="shared" si="61"/>
        <v>12.851689608621497</v>
      </c>
    </row>
    <row r="607" spans="1:6" ht="13.5" thickBot="1" x14ac:dyDescent="0.25">
      <c r="A607" s="49"/>
      <c r="B607" s="50"/>
      <c r="C607" s="51">
        <v>0.05</v>
      </c>
      <c r="D607" s="62">
        <f t="shared" si="60"/>
        <v>14.620807290809438</v>
      </c>
      <c r="E607" s="40">
        <v>86.3</v>
      </c>
      <c r="F607" s="40">
        <f t="shared" si="61"/>
        <v>12.617756691968545</v>
      </c>
    </row>
    <row r="608" spans="1:6" ht="13.5" thickBot="1" x14ac:dyDescent="0.25">
      <c r="A608" s="49"/>
      <c r="B608" s="50"/>
      <c r="C608" s="51">
        <v>0.05</v>
      </c>
      <c r="D608" s="62">
        <f t="shared" si="60"/>
        <v>14.620807290809438</v>
      </c>
      <c r="E608" s="40">
        <v>94.3</v>
      </c>
      <c r="F608" s="40">
        <f t="shared" si="61"/>
        <v>13.787421275233299</v>
      </c>
    </row>
    <row r="609" spans="1:6" ht="13.5" thickBot="1" x14ac:dyDescent="0.25">
      <c r="A609" s="49"/>
      <c r="B609" s="50"/>
      <c r="C609" s="51">
        <v>0.05</v>
      </c>
      <c r="D609" s="62">
        <f t="shared" si="60"/>
        <v>14.620807290809438</v>
      </c>
      <c r="E609" s="40">
        <v>84.4</v>
      </c>
      <c r="F609" s="40">
        <f t="shared" si="61"/>
        <v>12.339961353443167</v>
      </c>
    </row>
    <row r="610" spans="1:6" ht="13.5" thickBot="1" x14ac:dyDescent="0.25">
      <c r="A610" s="49"/>
      <c r="B610" s="50"/>
      <c r="C610" s="51">
        <v>0.05</v>
      </c>
      <c r="D610" s="62">
        <f t="shared" si="60"/>
        <v>14.620807290809438</v>
      </c>
      <c r="E610" s="40" t="s">
        <v>117</v>
      </c>
      <c r="F610" s="40" t="e">
        <f t="shared" si="61"/>
        <v>#VALUE!</v>
      </c>
    </row>
    <row r="611" spans="1:6" ht="13.5" thickBot="1" x14ac:dyDescent="0.25">
      <c r="A611" s="49"/>
      <c r="B611" s="50"/>
      <c r="C611" s="51">
        <v>0.05</v>
      </c>
      <c r="D611" s="62">
        <f t="shared" si="60"/>
        <v>14.620807290809438</v>
      </c>
      <c r="E611" s="40" t="s">
        <v>117</v>
      </c>
      <c r="F611" s="40" t="e">
        <f t="shared" si="61"/>
        <v>#VALUE!</v>
      </c>
    </row>
    <row r="612" spans="1:6" ht="13.5" thickBot="1" x14ac:dyDescent="0.25">
      <c r="A612" s="49"/>
      <c r="B612" s="50"/>
      <c r="C612" s="51">
        <v>0.05</v>
      </c>
      <c r="D612" s="62">
        <f t="shared" si="60"/>
        <v>14.620807290809438</v>
      </c>
      <c r="E612" s="40" t="s">
        <v>117</v>
      </c>
      <c r="F612" s="40" t="e">
        <f t="shared" si="61"/>
        <v>#VALUE!</v>
      </c>
    </row>
    <row r="613" spans="1:6" ht="13.5" thickBot="1" x14ac:dyDescent="0.25">
      <c r="A613" s="49"/>
      <c r="B613" s="50"/>
      <c r="C613" s="51">
        <v>0.05</v>
      </c>
      <c r="D613" s="62">
        <f t="shared" si="60"/>
        <v>14.620807290809438</v>
      </c>
      <c r="E613" s="40" t="s">
        <v>117</v>
      </c>
      <c r="F613" s="40" t="e">
        <f t="shared" si="61"/>
        <v>#VALUE!</v>
      </c>
    </row>
    <row r="614" spans="1:6" ht="13.5" thickBot="1" x14ac:dyDescent="0.25">
      <c r="A614" s="49"/>
      <c r="B614" s="50"/>
      <c r="C614" s="51">
        <v>0.05</v>
      </c>
      <c r="D614" s="62">
        <f t="shared" si="60"/>
        <v>14.620807290809438</v>
      </c>
      <c r="E614" s="40">
        <v>85.4</v>
      </c>
      <c r="F614" s="40">
        <f t="shared" si="61"/>
        <v>12.486169426351262</v>
      </c>
    </row>
    <row r="615" spans="1:6" ht="13.5" thickBot="1" x14ac:dyDescent="0.25">
      <c r="A615" s="49"/>
      <c r="B615" s="50"/>
      <c r="C615" s="51">
        <v>0.05</v>
      </c>
      <c r="D615" s="62">
        <f t="shared" si="60"/>
        <v>14.620807290809438</v>
      </c>
      <c r="E615" s="40">
        <v>87.6</v>
      </c>
      <c r="F615" s="40">
        <f t="shared" si="61"/>
        <v>12.807827186749066</v>
      </c>
    </row>
    <row r="616" spans="1:6" ht="13.5" thickBot="1" x14ac:dyDescent="0.25">
      <c r="A616" s="49"/>
      <c r="B616" s="50"/>
      <c r="C616" s="51">
        <v>0.05</v>
      </c>
      <c r="D616" s="62">
        <f t="shared" si="60"/>
        <v>14.620807290809438</v>
      </c>
      <c r="E616" s="40">
        <v>86.8</v>
      </c>
      <c r="F616" s="40">
        <f t="shared" si="61"/>
        <v>12.690860728422592</v>
      </c>
    </row>
    <row r="617" spans="1:6" ht="13.5" thickBot="1" x14ac:dyDescent="0.25">
      <c r="A617" s="49"/>
      <c r="B617" s="50"/>
      <c r="C617" s="51">
        <v>0.05</v>
      </c>
      <c r="D617" s="62">
        <f t="shared" si="60"/>
        <v>14.620807290809438</v>
      </c>
      <c r="E617" s="40">
        <v>87.8</v>
      </c>
      <c r="F617" s="40">
        <f t="shared" si="61"/>
        <v>12.837068801330686</v>
      </c>
    </row>
    <row r="618" spans="1:6" ht="13.5" thickBot="1" x14ac:dyDescent="0.25">
      <c r="A618" s="49"/>
      <c r="B618" s="50"/>
      <c r="C618" s="51">
        <v>0.05</v>
      </c>
      <c r="D618" s="62">
        <f t="shared" si="60"/>
        <v>14.620807290809438</v>
      </c>
      <c r="E618" s="40">
        <v>70</v>
      </c>
      <c r="F618" s="40">
        <f t="shared" si="61"/>
        <v>10.234565103566606</v>
      </c>
    </row>
    <row r="619" spans="1:6" ht="13.5" thickBot="1" x14ac:dyDescent="0.25">
      <c r="A619" s="49"/>
      <c r="B619" s="50"/>
      <c r="C619" s="51">
        <v>0.05</v>
      </c>
      <c r="D619" s="62">
        <f t="shared" si="60"/>
        <v>14.620807290809438</v>
      </c>
      <c r="E619" s="40">
        <v>74.2</v>
      </c>
      <c r="F619" s="40">
        <f t="shared" si="61"/>
        <v>10.848639009780603</v>
      </c>
    </row>
    <row r="620" spans="1:6" ht="13.5" thickBot="1" x14ac:dyDescent="0.25">
      <c r="A620" s="49"/>
      <c r="B620" s="50"/>
      <c r="C620" s="51">
        <v>0.05</v>
      </c>
      <c r="D620" s="62">
        <f t="shared" si="60"/>
        <v>14.620807290809438</v>
      </c>
      <c r="E620" s="40">
        <v>72</v>
      </c>
      <c r="F620" s="40">
        <f t="shared" si="61"/>
        <v>10.526981249382795</v>
      </c>
    </row>
    <row r="621" spans="1:6" ht="13.5" thickBot="1" x14ac:dyDescent="0.25">
      <c r="A621" s="49"/>
      <c r="B621" s="50"/>
      <c r="C621" s="51">
        <v>0.05</v>
      </c>
      <c r="D621" s="62">
        <f t="shared" si="60"/>
        <v>14.620807290809438</v>
      </c>
      <c r="E621" s="40">
        <v>71.599999999999994</v>
      </c>
      <c r="F621" s="40">
        <f t="shared" si="61"/>
        <v>10.468498020219558</v>
      </c>
    </row>
    <row r="622" spans="1:6" ht="13.5" thickBot="1" x14ac:dyDescent="0.25">
      <c r="A622" s="49"/>
      <c r="B622" s="50"/>
      <c r="C622" s="51">
        <v>0.05</v>
      </c>
      <c r="D622" s="62">
        <f t="shared" si="60"/>
        <v>14.620807290809438</v>
      </c>
      <c r="E622" s="40">
        <v>66.8</v>
      </c>
      <c r="F622" s="40">
        <f t="shared" si="61"/>
        <v>9.7666992702607036</v>
      </c>
    </row>
    <row r="623" spans="1:6" ht="13.5" thickBot="1" x14ac:dyDescent="0.25">
      <c r="A623" s="49"/>
      <c r="B623" s="50"/>
      <c r="C623" s="51">
        <v>0.05</v>
      </c>
      <c r="D623" s="62">
        <f t="shared" si="60"/>
        <v>14.620807290809438</v>
      </c>
      <c r="E623" s="40">
        <v>69.2</v>
      </c>
      <c r="F623" s="40">
        <f t="shared" si="61"/>
        <v>10.117598645240133</v>
      </c>
    </row>
    <row r="624" spans="1:6" ht="13.5" thickBot="1" x14ac:dyDescent="0.25">
      <c r="A624" s="49"/>
      <c r="B624" s="50"/>
      <c r="C624" s="51">
        <v>0.05</v>
      </c>
      <c r="D624" s="62">
        <f t="shared" si="60"/>
        <v>14.620807290809438</v>
      </c>
      <c r="E624" s="40">
        <v>68.599999999999994</v>
      </c>
      <c r="F624" s="40">
        <f t="shared" si="61"/>
        <v>10.029873801495274</v>
      </c>
    </row>
    <row r="625" spans="1:6" ht="13.5" thickBot="1" x14ac:dyDescent="0.25">
      <c r="A625" s="49"/>
      <c r="B625" s="50"/>
      <c r="C625" s="51">
        <v>0.05</v>
      </c>
      <c r="D625" s="62">
        <f t="shared" si="60"/>
        <v>14.620807290809438</v>
      </c>
      <c r="E625" s="40">
        <v>62.6</v>
      </c>
      <c r="F625" s="40">
        <f t="shared" si="61"/>
        <v>9.1526253640467079</v>
      </c>
    </row>
    <row r="626" spans="1:6" ht="13.5" thickBot="1" x14ac:dyDescent="0.25">
      <c r="A626" s="49"/>
      <c r="B626" s="50"/>
      <c r="C626" s="51">
        <v>0.05</v>
      </c>
      <c r="D626" s="62">
        <f t="shared" si="60"/>
        <v>14.620807290809438</v>
      </c>
      <c r="E626" s="40">
        <v>80.5</v>
      </c>
      <c r="F626" s="40">
        <f t="shared" si="61"/>
        <v>11.769749869101599</v>
      </c>
    </row>
    <row r="627" spans="1:6" ht="13.5" thickBot="1" x14ac:dyDescent="0.25">
      <c r="A627" s="49"/>
      <c r="B627" s="50"/>
      <c r="C627" s="51">
        <v>0.05</v>
      </c>
      <c r="D627" s="62">
        <f t="shared" si="60"/>
        <v>14.620807290809438</v>
      </c>
      <c r="E627" s="40">
        <v>82</v>
      </c>
      <c r="F627" s="40">
        <f t="shared" si="61"/>
        <v>11.989061978463738</v>
      </c>
    </row>
    <row r="628" spans="1:6" ht="13.5" thickBot="1" x14ac:dyDescent="0.25">
      <c r="A628" s="49"/>
      <c r="B628" s="50"/>
      <c r="C628" s="51">
        <v>0.05</v>
      </c>
      <c r="D628" s="62">
        <f t="shared" si="60"/>
        <v>14.620807290809438</v>
      </c>
      <c r="E628" s="40">
        <v>82.2</v>
      </c>
      <c r="F628" s="40">
        <f t="shared" si="61"/>
        <v>12.018303593045358</v>
      </c>
    </row>
    <row r="629" spans="1:6" ht="13.5" thickBot="1" x14ac:dyDescent="0.25">
      <c r="A629" s="49"/>
      <c r="B629" s="50"/>
      <c r="C629" s="51">
        <v>0.05</v>
      </c>
      <c r="D629" s="62">
        <f t="shared" si="60"/>
        <v>14.620807290809438</v>
      </c>
      <c r="E629" s="40">
        <v>82.5</v>
      </c>
      <c r="F629" s="40">
        <f t="shared" si="61"/>
        <v>12.062166014917786</v>
      </c>
    </row>
    <row r="630" spans="1:6" ht="13.5" thickBot="1" x14ac:dyDescent="0.25">
      <c r="A630" s="49"/>
      <c r="B630" s="50"/>
      <c r="C630" s="51">
        <v>0.05</v>
      </c>
      <c r="D630" s="62">
        <f t="shared" si="60"/>
        <v>14.620807290809438</v>
      </c>
      <c r="E630" s="40">
        <v>63.5</v>
      </c>
      <c r="F630" s="40">
        <f t="shared" si="61"/>
        <v>9.284212629663994</v>
      </c>
    </row>
    <row r="631" spans="1:6" ht="13.5" thickBot="1" x14ac:dyDescent="0.25">
      <c r="A631" s="49"/>
      <c r="B631" s="50"/>
      <c r="C631" s="51">
        <v>0.05</v>
      </c>
      <c r="D631" s="62">
        <f t="shared" si="60"/>
        <v>14.620807290809438</v>
      </c>
      <c r="E631" s="40">
        <v>66</v>
      </c>
      <c r="F631" s="40">
        <f t="shared" si="61"/>
        <v>9.6497328119342303</v>
      </c>
    </row>
    <row r="632" spans="1:6" ht="13.5" thickBot="1" x14ac:dyDescent="0.25">
      <c r="A632" s="49"/>
      <c r="B632" s="50"/>
      <c r="C632" s="51">
        <v>0.05</v>
      </c>
      <c r="D632" s="62">
        <f t="shared" si="60"/>
        <v>14.620807290809438</v>
      </c>
      <c r="E632" s="40">
        <v>69.3</v>
      </c>
      <c r="F632" s="40">
        <f t="shared" si="61"/>
        <v>10.13221945253094</v>
      </c>
    </row>
    <row r="633" spans="1:6" ht="13.5" thickBot="1" x14ac:dyDescent="0.25">
      <c r="A633" s="49"/>
      <c r="B633" s="50"/>
      <c r="C633" s="51">
        <v>0.05</v>
      </c>
      <c r="D633" s="62">
        <f t="shared" si="60"/>
        <v>14.620807290809438</v>
      </c>
      <c r="E633" s="40">
        <v>65</v>
      </c>
      <c r="F633" s="40">
        <f t="shared" si="61"/>
        <v>9.503524739026135</v>
      </c>
    </row>
    <row r="634" spans="1:6" ht="13.5" thickBot="1" x14ac:dyDescent="0.25">
      <c r="A634" s="49"/>
      <c r="B634" s="50"/>
      <c r="C634" s="51">
        <v>0.05</v>
      </c>
      <c r="D634" s="62">
        <f t="shared" si="60"/>
        <v>14.620807290809438</v>
      </c>
      <c r="E634" s="40">
        <v>78.5</v>
      </c>
      <c r="F634" s="40">
        <f t="shared" si="61"/>
        <v>11.47733372328541</v>
      </c>
    </row>
    <row r="635" spans="1:6" ht="13.5" thickBot="1" x14ac:dyDescent="0.25">
      <c r="A635" s="49"/>
      <c r="B635" s="50"/>
      <c r="C635" s="51">
        <v>0.05</v>
      </c>
      <c r="D635" s="62">
        <f t="shared" si="60"/>
        <v>14.620807290809438</v>
      </c>
      <c r="E635" s="40">
        <v>78.900000000000006</v>
      </c>
      <c r="F635" s="40">
        <f t="shared" si="61"/>
        <v>11.535816952448647</v>
      </c>
    </row>
    <row r="636" spans="1:6" ht="13.5" thickBot="1" x14ac:dyDescent="0.25">
      <c r="A636" s="49"/>
      <c r="B636" s="50"/>
      <c r="C636" s="51">
        <v>0.05</v>
      </c>
      <c r="D636" s="62">
        <f t="shared" si="60"/>
        <v>14.620807290809438</v>
      </c>
      <c r="E636" s="40">
        <v>79.400000000000006</v>
      </c>
      <c r="F636" s="40">
        <f t="shared" si="61"/>
        <v>11.608920988902694</v>
      </c>
    </row>
    <row r="637" spans="1:6" ht="13.5" thickBot="1" x14ac:dyDescent="0.25">
      <c r="A637" s="49"/>
      <c r="B637" s="50"/>
      <c r="C637" s="51">
        <v>0.05</v>
      </c>
      <c r="D637" s="62">
        <f t="shared" si="60"/>
        <v>14.620807290809438</v>
      </c>
      <c r="E637" s="40">
        <v>79.599999999999994</v>
      </c>
      <c r="F637" s="40">
        <f t="shared" si="61"/>
        <v>11.638162603484311</v>
      </c>
    </row>
    <row r="638" spans="1:6" ht="13.5" thickBot="1" x14ac:dyDescent="0.25">
      <c r="A638" s="49"/>
      <c r="B638" s="50"/>
      <c r="C638" s="51">
        <v>0.05</v>
      </c>
      <c r="D638" s="62">
        <f t="shared" si="60"/>
        <v>14.620807290809438</v>
      </c>
      <c r="E638" s="40">
        <v>56.3</v>
      </c>
      <c r="F638" s="40">
        <f t="shared" si="61"/>
        <v>8.2315145047257126</v>
      </c>
    </row>
    <row r="639" spans="1:6" ht="13.5" thickBot="1" x14ac:dyDescent="0.25">
      <c r="A639" s="49"/>
      <c r="B639" s="50"/>
      <c r="C639" s="51">
        <v>0.05</v>
      </c>
      <c r="D639" s="62">
        <f t="shared" si="60"/>
        <v>14.620807290809438</v>
      </c>
      <c r="E639" s="40">
        <v>57.8</v>
      </c>
      <c r="F639" s="40">
        <f t="shared" si="61"/>
        <v>8.4508266140878554</v>
      </c>
    </row>
    <row r="640" spans="1:6" ht="13.5" thickBot="1" x14ac:dyDescent="0.25">
      <c r="A640" s="49"/>
      <c r="B640" s="50"/>
      <c r="C640" s="51">
        <v>0.05</v>
      </c>
      <c r="D640" s="62">
        <f t="shared" si="60"/>
        <v>14.620807290809438</v>
      </c>
      <c r="E640" s="40">
        <v>57.2</v>
      </c>
      <c r="F640" s="40">
        <f t="shared" si="61"/>
        <v>8.3631017703429986</v>
      </c>
    </row>
    <row r="641" spans="1:6" ht="13.5" thickBot="1" x14ac:dyDescent="0.25">
      <c r="A641" s="49"/>
      <c r="B641" s="50"/>
      <c r="C641" s="51">
        <v>0.05</v>
      </c>
      <c r="D641" s="62">
        <f t="shared" si="60"/>
        <v>14.620807290809438</v>
      </c>
      <c r="E641" s="40">
        <v>59.8</v>
      </c>
      <c r="F641" s="40">
        <f t="shared" si="61"/>
        <v>8.7432427599040441</v>
      </c>
    </row>
    <row r="642" spans="1:6" ht="13.5" thickBot="1" x14ac:dyDescent="0.25">
      <c r="A642" s="49"/>
      <c r="B642" s="50"/>
      <c r="C642" s="51">
        <v>0.05</v>
      </c>
      <c r="D642" s="62">
        <f t="shared" si="60"/>
        <v>14.620807290809438</v>
      </c>
      <c r="E642" s="40">
        <v>91.2</v>
      </c>
      <c r="F642" s="40">
        <f t="shared" si="61"/>
        <v>13.334176249218208</v>
      </c>
    </row>
    <row r="643" spans="1:6" ht="13.5" thickBot="1" x14ac:dyDescent="0.25">
      <c r="A643" s="49"/>
      <c r="B643" s="50"/>
      <c r="C643" s="51">
        <v>0.05</v>
      </c>
      <c r="D643" s="62">
        <f t="shared" si="60"/>
        <v>14.620807290809438</v>
      </c>
      <c r="E643" s="40">
        <v>92.4</v>
      </c>
      <c r="F643" s="40">
        <f t="shared" si="61"/>
        <v>13.509625936707922</v>
      </c>
    </row>
    <row r="644" spans="1:6" ht="13.5" thickBot="1" x14ac:dyDescent="0.25">
      <c r="A644" s="49"/>
      <c r="B644" s="50"/>
      <c r="C644" s="51">
        <v>0.05</v>
      </c>
      <c r="D644" s="62">
        <f t="shared" si="60"/>
        <v>14.620807290809438</v>
      </c>
      <c r="E644" s="40">
        <v>92.7</v>
      </c>
      <c r="F644" s="40">
        <f t="shared" si="61"/>
        <v>13.553488358580349</v>
      </c>
    </row>
    <row r="645" spans="1:6" ht="13.5" thickBot="1" x14ac:dyDescent="0.25">
      <c r="A645" s="49"/>
      <c r="B645" s="50"/>
      <c r="C645" s="51">
        <v>0.05</v>
      </c>
      <c r="D645" s="62">
        <f t="shared" si="60"/>
        <v>14.620807290809438</v>
      </c>
      <c r="E645" s="40">
        <v>94.5</v>
      </c>
      <c r="F645" s="40">
        <f t="shared" si="61"/>
        <v>13.816662889814918</v>
      </c>
    </row>
    <row r="646" spans="1:6" ht="13.5" thickBot="1" x14ac:dyDescent="0.25">
      <c r="A646" s="49"/>
      <c r="B646" s="50"/>
      <c r="C646" s="51">
        <v>0.05</v>
      </c>
      <c r="D646" s="62">
        <f t="shared" si="60"/>
        <v>14.620807290809438</v>
      </c>
      <c r="E646" s="40">
        <v>82.1</v>
      </c>
      <c r="F646" s="40">
        <f t="shared" si="61"/>
        <v>12.003682785754547</v>
      </c>
    </row>
    <row r="647" spans="1:6" ht="13.5" thickBot="1" x14ac:dyDescent="0.25">
      <c r="A647" s="49"/>
      <c r="B647" s="50"/>
      <c r="C647" s="51">
        <v>0.05</v>
      </c>
      <c r="D647" s="62">
        <f t="shared" si="60"/>
        <v>14.620807290809438</v>
      </c>
      <c r="E647" s="40">
        <v>81.8</v>
      </c>
      <c r="F647" s="40">
        <f t="shared" si="61"/>
        <v>11.95982036388212</v>
      </c>
    </row>
    <row r="648" spans="1:6" ht="13.5" thickBot="1" x14ac:dyDescent="0.25">
      <c r="A648" s="49"/>
      <c r="B648" s="50"/>
      <c r="C648" s="51">
        <v>0.05</v>
      </c>
      <c r="D648" s="62">
        <f t="shared" si="60"/>
        <v>14.620807290809438</v>
      </c>
      <c r="E648" s="40">
        <v>82.4</v>
      </c>
      <c r="F648" s="40">
        <f t="shared" si="61"/>
        <v>12.047545207626978</v>
      </c>
    </row>
    <row r="649" spans="1:6" ht="13.5" thickBot="1" x14ac:dyDescent="0.25">
      <c r="A649" s="49"/>
      <c r="B649" s="50"/>
      <c r="C649" s="51">
        <v>0.05</v>
      </c>
      <c r="D649" s="62">
        <f t="shared" ref="D649" si="62">EXP(($I$6+$I$7/(A649+273.15)-$I$8/(A649+273.15)^2+$I$9/(A649+273.15)^3-$I$10/(A649+273.15)^4)-$B649/1.80655*($I$11-$I$12/(A649+273.15)+$I$13/(A649+273.15)^2))*(1-0.02255*C649*0.0003048)^5.256</f>
        <v>14.620807290809438</v>
      </c>
      <c r="E649" s="40">
        <v>82</v>
      </c>
      <c r="F649" s="40">
        <f t="shared" ref="F649" si="63">E649/100*D649</f>
        <v>11.989061978463738</v>
      </c>
    </row>
  </sheetData>
  <pageMargins left="0.7" right="0.7" top="0.75" bottom="0.75" header="0.3" footer="0.3"/>
  <drawing r:id="rId1"/>
  <legacyDrawing r:id="rId2"/>
  <oleObjects>
    <mc:AlternateContent xmlns:mc="http://schemas.openxmlformats.org/markup-compatibility/2006">
      <mc:Choice Requires="x14">
        <oleObject progId="Equation.3" shapeId="3073" r:id="rId3">
          <objectPr defaultSize="0" autoPict="0" r:id="rId4">
            <anchor moveWithCells="1">
              <from>
                <xdr:col>9</xdr:col>
                <xdr:colOff>104775</xdr:colOff>
                <xdr:row>3</xdr:row>
                <xdr:rowOff>76200</xdr:rowOff>
              </from>
              <to>
                <xdr:col>15</xdr:col>
                <xdr:colOff>200025</xdr:colOff>
                <xdr:row>6</xdr:row>
                <xdr:rowOff>66675</xdr:rowOff>
              </to>
            </anchor>
          </objectPr>
        </oleObject>
      </mc:Choice>
      <mc:Fallback>
        <oleObject progId="Equation.3" shapeId="3073" r:id="rId3"/>
      </mc:Fallback>
    </mc:AlternateContent>
    <mc:AlternateContent xmlns:mc="http://schemas.openxmlformats.org/markup-compatibility/2006">
      <mc:Choice Requires="x14">
        <oleObject progId="Equation.3" shapeId="3074" r:id="rId5">
          <objectPr defaultSize="0" autoPict="0" r:id="rId6">
            <anchor moveWithCells="1">
              <from>
                <xdr:col>7</xdr:col>
                <xdr:colOff>76200</xdr:colOff>
                <xdr:row>16</xdr:row>
                <xdr:rowOff>76200</xdr:rowOff>
              </from>
              <to>
                <xdr:col>10</xdr:col>
                <xdr:colOff>200025</xdr:colOff>
                <xdr:row>17</xdr:row>
                <xdr:rowOff>180975</xdr:rowOff>
              </to>
            </anchor>
          </objectPr>
        </oleObject>
      </mc:Choice>
      <mc:Fallback>
        <oleObject progId="Equation.3" shapeId="3074" r:id="rId5"/>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8"/>
  <sheetViews>
    <sheetView workbookViewId="0">
      <selection activeCell="B25" sqref="B25"/>
    </sheetView>
  </sheetViews>
  <sheetFormatPr defaultRowHeight="15" x14ac:dyDescent="0.25"/>
  <cols>
    <col min="1" max="1" width="21.28515625" style="6" bestFit="1" customWidth="1"/>
    <col min="2" max="2" width="65.42578125" style="6" bestFit="1" customWidth="1"/>
    <col min="3" max="16384" width="9.140625" style="6"/>
  </cols>
  <sheetData>
    <row r="1" spans="1:2" x14ac:dyDescent="0.25">
      <c r="A1" s="1" t="s">
        <v>50</v>
      </c>
      <c r="B1" s="6" t="s">
        <v>86</v>
      </c>
    </row>
    <row r="2" spans="1:2" x14ac:dyDescent="0.25">
      <c r="A2" s="1" t="s">
        <v>51</v>
      </c>
      <c r="B2" s="6" t="s">
        <v>87</v>
      </c>
    </row>
    <row r="3" spans="1:2" x14ac:dyDescent="0.25">
      <c r="A3" s="1" t="s">
        <v>52</v>
      </c>
      <c r="B3" s="6" t="s">
        <v>88</v>
      </c>
    </row>
    <row r="4" spans="1:2" x14ac:dyDescent="0.25">
      <c r="A4" s="1" t="s">
        <v>53</v>
      </c>
      <c r="B4" s="6" t="s">
        <v>89</v>
      </c>
    </row>
    <row r="5" spans="1:2" x14ac:dyDescent="0.25">
      <c r="A5" s="1" t="s">
        <v>54</v>
      </c>
      <c r="B5" s="6" t="s">
        <v>90</v>
      </c>
    </row>
    <row r="6" spans="1:2" x14ac:dyDescent="0.25">
      <c r="A6" s="1" t="s">
        <v>55</v>
      </c>
      <c r="B6" s="6" t="s">
        <v>91</v>
      </c>
    </row>
    <row r="7" spans="1:2" x14ac:dyDescent="0.25">
      <c r="A7" s="1" t="s">
        <v>56</v>
      </c>
      <c r="B7" s="6" t="s">
        <v>92</v>
      </c>
    </row>
    <row r="8" spans="1:2" x14ac:dyDescent="0.25">
      <c r="A8" s="72" t="s">
        <v>171</v>
      </c>
      <c r="B8" s="6" t="s">
        <v>93</v>
      </c>
    </row>
    <row r="9" spans="1:2" x14ac:dyDescent="0.25">
      <c r="A9" s="1" t="s">
        <v>57</v>
      </c>
      <c r="B9" s="6" t="s">
        <v>97</v>
      </c>
    </row>
    <row r="10" spans="1:2" x14ac:dyDescent="0.25">
      <c r="A10" s="70" t="s">
        <v>168</v>
      </c>
      <c r="B10" s="6" t="s">
        <v>132</v>
      </c>
    </row>
    <row r="11" spans="1:2" x14ac:dyDescent="0.25">
      <c r="A11" s="1" t="s">
        <v>167</v>
      </c>
      <c r="B11" s="6" t="s">
        <v>98</v>
      </c>
    </row>
    <row r="12" spans="1:2" x14ac:dyDescent="0.25">
      <c r="A12" s="1" t="s">
        <v>170</v>
      </c>
      <c r="B12" s="6" t="s">
        <v>169</v>
      </c>
    </row>
    <row r="13" spans="1:2" x14ac:dyDescent="0.25">
      <c r="A13" s="1" t="s">
        <v>58</v>
      </c>
      <c r="B13" s="6" t="s">
        <v>94</v>
      </c>
    </row>
    <row r="14" spans="1:2" x14ac:dyDescent="0.25">
      <c r="A14" s="1" t="s">
        <v>59</v>
      </c>
      <c r="B14" s="6" t="s">
        <v>95</v>
      </c>
    </row>
    <row r="15" spans="1:2" x14ac:dyDescent="0.25">
      <c r="A15" s="1" t="s">
        <v>60</v>
      </c>
      <c r="B15" s="6" t="s">
        <v>96</v>
      </c>
    </row>
    <row r="16" spans="1:2" x14ac:dyDescent="0.25">
      <c r="A16" s="1" t="s">
        <v>0</v>
      </c>
      <c r="B16" s="6" t="s">
        <v>99</v>
      </c>
    </row>
    <row r="17" spans="1:2" x14ac:dyDescent="0.25">
      <c r="A17" s="1" t="s">
        <v>62</v>
      </c>
      <c r="B17" s="6" t="s">
        <v>101</v>
      </c>
    </row>
    <row r="18" spans="1:2" x14ac:dyDescent="0.25">
      <c r="A18" s="1" t="s">
        <v>61</v>
      </c>
      <c r="B18" s="6" t="s">
        <v>100</v>
      </c>
    </row>
    <row r="19" spans="1:2" x14ac:dyDescent="0.25">
      <c r="A19" s="1" t="s">
        <v>64</v>
      </c>
      <c r="B19" s="6" t="s">
        <v>102</v>
      </c>
    </row>
    <row r="20" spans="1:2" x14ac:dyDescent="0.25">
      <c r="A20" s="1" t="s">
        <v>63</v>
      </c>
      <c r="B20" s="6" t="s">
        <v>103</v>
      </c>
    </row>
    <row r="21" spans="1:2" x14ac:dyDescent="0.25">
      <c r="A21" s="1" t="s">
        <v>65</v>
      </c>
      <c r="B21" s="6" t="s">
        <v>104</v>
      </c>
    </row>
    <row r="22" spans="1:2" x14ac:dyDescent="0.25">
      <c r="A22" s="79" t="s">
        <v>184</v>
      </c>
      <c r="B22" s="6" t="s">
        <v>194</v>
      </c>
    </row>
    <row r="23" spans="1:2" x14ac:dyDescent="0.25">
      <c r="A23" s="1" t="s">
        <v>66</v>
      </c>
      <c r="B23" s="6" t="s">
        <v>105</v>
      </c>
    </row>
    <row r="24" spans="1:2" x14ac:dyDescent="0.25">
      <c r="A24" s="70" t="s">
        <v>193</v>
      </c>
      <c r="B24" s="6" t="s">
        <v>195</v>
      </c>
    </row>
    <row r="25" spans="1:2" x14ac:dyDescent="0.25">
      <c r="A25" s="1" t="s">
        <v>67</v>
      </c>
      <c r="B25" s="6" t="s">
        <v>106</v>
      </c>
    </row>
    <row r="26" spans="1:2" x14ac:dyDescent="0.25">
      <c r="A26" s="1" t="s">
        <v>68</v>
      </c>
      <c r="B26" s="6" t="s">
        <v>107</v>
      </c>
    </row>
    <row r="27" spans="1:2" x14ac:dyDescent="0.25">
      <c r="A27" s="1" t="s">
        <v>69</v>
      </c>
      <c r="B27" s="6" t="s">
        <v>108</v>
      </c>
    </row>
    <row r="28" spans="1:2" x14ac:dyDescent="0.25">
      <c r="A28" s="1" t="s">
        <v>79</v>
      </c>
      <c r="B28" s="6" t="s">
        <v>109</v>
      </c>
    </row>
    <row r="29" spans="1:2" x14ac:dyDescent="0.25">
      <c r="A29" s="1" t="s">
        <v>80</v>
      </c>
      <c r="B29" s="6" t="s">
        <v>112</v>
      </c>
    </row>
    <row r="30" spans="1:2" x14ac:dyDescent="0.25">
      <c r="A30" s="1" t="s">
        <v>81</v>
      </c>
      <c r="B30" s="6" t="s">
        <v>110</v>
      </c>
    </row>
    <row r="31" spans="1:2" x14ac:dyDescent="0.25">
      <c r="A31" s="1" t="s">
        <v>82</v>
      </c>
      <c r="B31" s="6" t="s">
        <v>111</v>
      </c>
    </row>
    <row r="32" spans="1:2" x14ac:dyDescent="0.25">
      <c r="A32" s="1" t="s">
        <v>83</v>
      </c>
      <c r="B32" s="6" t="s">
        <v>113</v>
      </c>
    </row>
    <row r="33" spans="1:2" x14ac:dyDescent="0.25">
      <c r="A33" s="1" t="s">
        <v>84</v>
      </c>
      <c r="B33" s="6" t="s">
        <v>114</v>
      </c>
    </row>
    <row r="34" spans="1:2" x14ac:dyDescent="0.25">
      <c r="A34" s="80" t="s">
        <v>185</v>
      </c>
      <c r="B34" s="78" t="s">
        <v>189</v>
      </c>
    </row>
    <row r="35" spans="1:2" x14ac:dyDescent="0.25">
      <c r="A35" s="80" t="s">
        <v>186</v>
      </c>
      <c r="B35" s="78" t="s">
        <v>190</v>
      </c>
    </row>
    <row r="36" spans="1:2" x14ac:dyDescent="0.25">
      <c r="A36" s="80" t="s">
        <v>187</v>
      </c>
      <c r="B36" s="78" t="s">
        <v>191</v>
      </c>
    </row>
    <row r="37" spans="1:2" x14ac:dyDescent="0.25">
      <c r="A37" s="79" t="s">
        <v>188</v>
      </c>
      <c r="B37" s="78" t="s">
        <v>192</v>
      </c>
    </row>
    <row r="38" spans="1:2" x14ac:dyDescent="0.25">
      <c r="A38" s="1" t="s">
        <v>6</v>
      </c>
      <c r="B38" s="6"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stream.hab</vt:lpstr>
      <vt:lpstr>habcalc</vt:lpstr>
      <vt:lpstr>hab.text</vt:lpstr>
      <vt:lpstr>salinity.calculator</vt:lpstr>
      <vt:lpstr>Oxygen.calculator</vt:lpstr>
      <vt:lpstr>meta.data.hab</vt:lpstr>
    </vt:vector>
  </TitlesOfParts>
  <Company>TAMUCC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Christopher</dc:creator>
  <cp:lastModifiedBy>Sean</cp:lastModifiedBy>
  <dcterms:created xsi:type="dcterms:W3CDTF">2017-05-25T18:10:14Z</dcterms:created>
  <dcterms:modified xsi:type="dcterms:W3CDTF">2020-03-20T16:46:04Z</dcterms:modified>
</cp:coreProperties>
</file>