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Code/Research/2022_Young_Hogg_Comparison/data/"/>
    </mc:Choice>
  </mc:AlternateContent>
  <xr:revisionPtr revIDLastSave="0" documentId="13_ncr:1_{57ECB68A-916D-0A4B-97D9-7154D211C119}" xr6:coauthVersionLast="47" xr6:coauthVersionMax="47" xr10:uidLastSave="{00000000-0000-0000-0000-000000000000}"/>
  <bookViews>
    <workbookView xWindow="35800" yWindow="3580" windowWidth="28040" windowHeight="16940" xr2:uid="{3646D1CD-9235-2F48-8DF5-1EB92F23C8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1" i="1"/>
  <c r="L10" i="1"/>
  <c r="L9" i="1"/>
  <c r="G14" i="1"/>
  <c r="G13" i="1"/>
  <c r="G12" i="1"/>
  <c r="G11" i="1"/>
  <c r="G10" i="1"/>
  <c r="G9" i="1"/>
  <c r="G8" i="1"/>
  <c r="G7" i="1"/>
  <c r="H6" i="1"/>
  <c r="H5" i="1"/>
  <c r="G6" i="1"/>
  <c r="G5" i="1"/>
</calcChain>
</file>

<file path=xl/sharedStrings.xml><?xml version="1.0" encoding="utf-8"?>
<sst xmlns="http://schemas.openxmlformats.org/spreadsheetml/2006/main" count="92" uniqueCount="70">
  <si>
    <t>Author</t>
  </si>
  <si>
    <t>Study site(s)</t>
  </si>
  <si>
    <t>Measurement year</t>
  </si>
  <si>
    <t>Method</t>
  </si>
  <si>
    <t>Hourly fluxes</t>
  </si>
  <si>
    <t xml:space="preserve">daily fluxes </t>
  </si>
  <si>
    <t>annual fluxes</t>
  </si>
  <si>
    <t>CH4</t>
  </si>
  <si>
    <t>N2O</t>
  </si>
  <si>
    <t>C sequestration</t>
  </si>
  <si>
    <t>Pennock et al. 2010</t>
  </si>
  <si>
    <t>Location</t>
  </si>
  <si>
    <t xml:space="preserve">landscape elements of the ephemeral ponds </t>
  </si>
  <si>
    <t>A large semi-permanent pond and five ephemeral freshwater mineral soil wetlands at the St. Denis National Wildlife Area (SDNWA) near Saskatoon, Saskatchewan, Canada</t>
  </si>
  <si>
    <t>Semi-permanent pond</t>
  </si>
  <si>
    <t>2004–06</t>
  </si>
  <si>
    <t>Chambers</t>
  </si>
  <si>
    <t>0.04 to 3.33 g CH4 m−2 yr-1</t>
  </si>
  <si>
    <t>4.8 g CH4 m−2 yr−1 in 2005 and 32.4 g CH4 m−2 yr−1 in 2006</t>
  </si>
  <si>
    <t>0.4 kg N2O–N ha−1 yr−1</t>
  </si>
  <si>
    <t xml:space="preserve"> 0.09 to 1.0 kg N2O–N ha−1 yr−1 for riparian grass elements, 0.3 to 0.6 kg N2O–N ha−1 yr−1 for riparian tree, and 1.0 to 2.1 kg N2O–N ha−1 yr−1 for basin centers.</t>
  </si>
  <si>
    <t>Bansal et al., 2016</t>
  </si>
  <si>
    <t>Methane fluxes were measured at the Cottonwood Lake StudyArea (CLSA), which is a long-term (1967–present) prairie-ecology research site located in Stutsman County, NorthDakota, USA</t>
  </si>
  <si>
    <t>2009-2014</t>
  </si>
  <si>
    <t>Temporary wetlands</t>
  </si>
  <si>
    <t>85.9 ± 13.9 mg CH4 m−2 h−1</t>
  </si>
  <si>
    <t>permanent wetlands</t>
  </si>
  <si>
    <t>49.4 ± 10.3 mg CH4 m−2 h−1</t>
  </si>
  <si>
    <t xml:space="preserve">daily fluxes (mg CH4 m-2 d-1) </t>
  </si>
  <si>
    <t>annual fluxes (g CH4 m-2 yr-1)</t>
  </si>
  <si>
    <t>Gleason et al., 2009</t>
  </si>
  <si>
    <t>16 seasonal (Stewart andKantrud, 1971) wetland catchment</t>
  </si>
  <si>
    <t>Eight wetland catchments were in cropland</t>
  </si>
  <si>
    <t>eight were inrestored grassland</t>
  </si>
  <si>
    <t>2003 growing season</t>
  </si>
  <si>
    <t>4.4 (+/-1.4) g N ha-1 day-1</t>
  </si>
  <si>
    <t>5.7 (+/- 1.4) g N ha-1 day-1</t>
  </si>
  <si>
    <t>Notes</t>
  </si>
  <si>
    <t>reported CH4 flux: 434.8 (+/-290.0) g C ha-1 day-1</t>
  </si>
  <si>
    <t>reported CH4 flux: 581.8 (+/-290.0) g C ha-1 day-1</t>
  </si>
  <si>
    <t>1.1-9.1</t>
  </si>
  <si>
    <t>12-94.2</t>
  </si>
  <si>
    <t>Badiou et al., 2011</t>
  </si>
  <si>
    <t>Twenty-two locations werechosen across the three Prairie Provinces. At 18locations three ponds were chosen: one which had neverbeen drained  (reference wetland) and two which  hadbeen  restored.  At  the  remaining  four  sites  only  onereference and one restored wetland were monitored.</t>
  </si>
  <si>
    <t>Newly restored</t>
  </si>
  <si>
    <t>Long-term restored</t>
  </si>
  <si>
    <t>Reference</t>
  </si>
  <si>
    <t>2004 growing season</t>
  </si>
  <si>
    <t>2005 growing season</t>
  </si>
  <si>
    <t>13, 70, and 42 g CH4–C ha-1 d-1</t>
  </si>
  <si>
    <t>205, 269, and 457 gCH4–C ha-1 d-1</t>
  </si>
  <si>
    <t>2004  were  2.8,  2.0,and  0.5 g  N2O–N ha-1d-1for  the  newly-restored,long-term  restored,  and  reference  wetlands  respec-tively</t>
  </si>
  <si>
    <t>2005were  0.6,  2.2,  and  0.2 g  N2O–N ha-1d-1</t>
  </si>
  <si>
    <t>2.8 g N ha-1 day-1</t>
  </si>
  <si>
    <t>2 g N ha-1 day-1</t>
  </si>
  <si>
    <t>0.5 g N ha-1 day-1</t>
  </si>
  <si>
    <t>0.6 g N ha-1 day-1</t>
  </si>
  <si>
    <t>2.2 g N ha-1 day-1</t>
  </si>
  <si>
    <t>0.2 g N ha-1 day-1</t>
  </si>
  <si>
    <t xml:space="preserve"> 2.5 Mg C ha-1year-1</t>
  </si>
  <si>
    <t>6.1 Mg C ha-1year-1</t>
  </si>
  <si>
    <t>2.7 Mg C ha-1year-1</t>
  </si>
  <si>
    <t>annual rates (gC m-2 yr-1)</t>
  </si>
  <si>
    <t>Tangen and Bansal, 2020</t>
  </si>
  <si>
    <t>549 wetlands over 160,000 km2</t>
  </si>
  <si>
    <t>Regressing SOC by restoration age (years restored) showed that se-questration rates, which differ by LSP and depth, ranged from 0.35 to 1.10 Mg ha−1year−1.</t>
  </si>
  <si>
    <t>Soil cores</t>
  </si>
  <si>
    <t>Euliss et al. 2006</t>
  </si>
  <si>
    <t>174 wetlands in the United States PPR that
included the glaciated portions of Montana, North and
South Dakota, Minnesota, and Iowa</t>
  </si>
  <si>
    <t>3.05 Mg OC ha-1 year-1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</si>
</sst>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C323-FC3C-E74D-901A-1016D56C1C31}">
  <dimension ref="A1:O17"/>
  <sheetViews>
    <sheetView tabSelected="1" topLeftCell="A9" workbookViewId="0">
      <selection activeCell="L18" sqref="L18"/>
    </sheetView>
  </sheetViews>
  <sheetFormatPr baseColWidth="10" defaultRowHeight="16" x14ac:dyDescent="0.2"/>
  <cols>
    <col min="1" max="1" width="16" style="1" bestFit="1" customWidth="1"/>
    <col min="2" max="2" width="33" style="1" customWidth="1"/>
    <col min="3" max="3" width="13.6640625" style="1" customWidth="1"/>
    <col min="4" max="4" width="17.5" style="1" customWidth="1"/>
    <col min="5" max="5" width="10.83203125" style="1"/>
    <col min="6" max="6" width="12.33203125" style="1" customWidth="1"/>
    <col min="7" max="7" width="15.5" style="1" customWidth="1"/>
    <col min="8" max="8" width="14.5" style="1" customWidth="1"/>
    <col min="9" max="9" width="13.1640625" style="1" customWidth="1"/>
    <col min="10" max="10" width="10.83203125" style="1"/>
    <col min="11" max="11" width="13.33203125" style="1" customWidth="1"/>
    <col min="12" max="12" width="15.5" style="1" customWidth="1"/>
    <col min="13" max="14" width="10.83203125" style="1"/>
    <col min="15" max="15" width="10.83203125" style="1" customWidth="1"/>
    <col min="16" max="16384" width="10.83203125" style="1"/>
  </cols>
  <sheetData>
    <row r="1" spans="1:15" ht="17" x14ac:dyDescent="0.2">
      <c r="F1" s="2" t="s">
        <v>7</v>
      </c>
      <c r="G1" s="2"/>
      <c r="H1" s="2"/>
      <c r="I1" s="2" t="s">
        <v>8</v>
      </c>
      <c r="J1" s="2"/>
      <c r="K1" s="2"/>
      <c r="L1" s="3" t="s">
        <v>9</v>
      </c>
      <c r="M1" s="4" t="s">
        <v>37</v>
      </c>
    </row>
    <row r="2" spans="1:15" ht="56" customHeight="1" x14ac:dyDescent="0.2">
      <c r="A2" s="4" t="s">
        <v>0</v>
      </c>
      <c r="B2" s="4" t="s">
        <v>11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28</v>
      </c>
      <c r="H2" s="4" t="s">
        <v>29</v>
      </c>
      <c r="I2" s="4" t="s">
        <v>4</v>
      </c>
      <c r="J2" s="4" t="s">
        <v>5</v>
      </c>
      <c r="K2" s="4" t="s">
        <v>6</v>
      </c>
      <c r="L2" s="4" t="s">
        <v>62</v>
      </c>
    </row>
    <row r="3" spans="1:15" ht="85" x14ac:dyDescent="0.2">
      <c r="A3" s="1" t="s">
        <v>10</v>
      </c>
      <c r="B3" s="1" t="s">
        <v>13</v>
      </c>
      <c r="C3" s="1" t="s">
        <v>14</v>
      </c>
      <c r="D3" s="1" t="s">
        <v>15</v>
      </c>
      <c r="E3" s="1" t="s">
        <v>16</v>
      </c>
      <c r="G3" s="1" t="s">
        <v>40</v>
      </c>
      <c r="H3" s="1" t="s">
        <v>17</v>
      </c>
      <c r="K3" s="1" t="s">
        <v>19</v>
      </c>
    </row>
    <row r="4" spans="1:15" ht="77" customHeight="1" x14ac:dyDescent="0.2">
      <c r="C4" s="1" t="s">
        <v>12</v>
      </c>
      <c r="D4" s="1" t="s">
        <v>15</v>
      </c>
      <c r="E4" s="1" t="s">
        <v>16</v>
      </c>
      <c r="G4" s="1" t="s">
        <v>41</v>
      </c>
      <c r="H4" s="1" t="s">
        <v>18</v>
      </c>
      <c r="K4" s="1" t="s">
        <v>20</v>
      </c>
    </row>
    <row r="5" spans="1:15" ht="102" x14ac:dyDescent="0.2">
      <c r="A5" s="1" t="s">
        <v>21</v>
      </c>
      <c r="B5" s="1" t="s">
        <v>22</v>
      </c>
      <c r="C5" s="1" t="s">
        <v>24</v>
      </c>
      <c r="D5" s="1" t="s">
        <v>23</v>
      </c>
      <c r="E5" s="1" t="s">
        <v>16</v>
      </c>
      <c r="F5" s="1" t="s">
        <v>25</v>
      </c>
      <c r="G5" s="5">
        <f>85.8*24</f>
        <v>2059.1999999999998</v>
      </c>
      <c r="H5" s="5">
        <f>G5*365/1000</f>
        <v>751.60799999999983</v>
      </c>
    </row>
    <row r="6" spans="1:15" ht="51" x14ac:dyDescent="0.2">
      <c r="C6" s="1" t="s">
        <v>26</v>
      </c>
      <c r="D6" s="1" t="s">
        <v>23</v>
      </c>
      <c r="E6" s="1" t="s">
        <v>16</v>
      </c>
      <c r="F6" s="1" t="s">
        <v>27</v>
      </c>
      <c r="G6" s="5">
        <f>49.4*24</f>
        <v>1185.5999999999999</v>
      </c>
      <c r="H6" s="5">
        <f>G6*365/1000</f>
        <v>432.74399999999991</v>
      </c>
    </row>
    <row r="7" spans="1:15" ht="85" x14ac:dyDescent="0.2">
      <c r="A7" s="1" t="s">
        <v>30</v>
      </c>
      <c r="B7" s="1" t="s">
        <v>31</v>
      </c>
      <c r="C7" s="1" t="s">
        <v>32</v>
      </c>
      <c r="D7" s="1" t="s">
        <v>34</v>
      </c>
      <c r="E7" s="1" t="s">
        <v>16</v>
      </c>
      <c r="G7" s="6">
        <f>434.8*16.04/12.01/10000*1000</f>
        <v>58.069875104079941</v>
      </c>
      <c r="J7" s="1" t="s">
        <v>36</v>
      </c>
      <c r="M7" s="1" t="s">
        <v>38</v>
      </c>
    </row>
    <row r="8" spans="1:15" ht="85" x14ac:dyDescent="0.2">
      <c r="C8" s="1" t="s">
        <v>33</v>
      </c>
      <c r="D8" s="1" t="s">
        <v>34</v>
      </c>
      <c r="E8" s="1" t="s">
        <v>16</v>
      </c>
      <c r="G8" s="6">
        <f>582.8*16.04/12.01/10000*1000</f>
        <v>77.836069941715223</v>
      </c>
      <c r="J8" s="1" t="s">
        <v>35</v>
      </c>
      <c r="M8" s="1" t="s">
        <v>39</v>
      </c>
    </row>
    <row r="9" spans="1:15" ht="238" x14ac:dyDescent="0.2">
      <c r="A9" s="1" t="s">
        <v>42</v>
      </c>
      <c r="B9" s="1" t="s">
        <v>43</v>
      </c>
      <c r="C9" s="1" t="s">
        <v>44</v>
      </c>
      <c r="D9" s="1" t="s">
        <v>47</v>
      </c>
      <c r="E9" s="1" t="s">
        <v>16</v>
      </c>
      <c r="G9" s="1">
        <f>13*16.04/12.01/10000*1000</f>
        <v>1.736219816819317</v>
      </c>
      <c r="J9" s="1" t="s">
        <v>53</v>
      </c>
      <c r="L9" s="1">
        <f>2.5*(10^6)/10000</f>
        <v>250</v>
      </c>
      <c r="M9" s="1" t="s">
        <v>49</v>
      </c>
      <c r="N9" s="1" t="s">
        <v>51</v>
      </c>
      <c r="O9" s="1" t="s">
        <v>59</v>
      </c>
    </row>
    <row r="10" spans="1:15" ht="34" x14ac:dyDescent="0.2">
      <c r="C10" s="1" t="s">
        <v>45</v>
      </c>
      <c r="D10" s="1" t="s">
        <v>47</v>
      </c>
      <c r="E10" s="1" t="s">
        <v>16</v>
      </c>
      <c r="G10" s="1">
        <f>70*16.04/12.01/10000*1000</f>
        <v>9.3488759367194021</v>
      </c>
      <c r="J10" s="1" t="s">
        <v>54</v>
      </c>
      <c r="L10" s="1">
        <f>6.1*(10^6)/10000</f>
        <v>610</v>
      </c>
      <c r="O10" s="1" t="s">
        <v>60</v>
      </c>
    </row>
    <row r="11" spans="1:15" ht="34" x14ac:dyDescent="0.2">
      <c r="C11" s="1" t="s">
        <v>46</v>
      </c>
      <c r="D11" s="1" t="s">
        <v>47</v>
      </c>
      <c r="E11" s="1" t="s">
        <v>16</v>
      </c>
      <c r="G11" s="1">
        <f>42*16.04/12.01/10000*1000</f>
        <v>5.60932556203164</v>
      </c>
      <c r="J11" s="1" t="s">
        <v>55</v>
      </c>
      <c r="L11" s="1">
        <f>2.7*(10^6)/10000</f>
        <v>270</v>
      </c>
      <c r="O11" s="1" t="s">
        <v>61</v>
      </c>
    </row>
    <row r="12" spans="1:15" ht="85" x14ac:dyDescent="0.2">
      <c r="C12" s="1" t="s">
        <v>44</v>
      </c>
      <c r="D12" s="1" t="s">
        <v>48</v>
      </c>
      <c r="E12" s="1" t="s">
        <v>16</v>
      </c>
      <c r="G12" s="1">
        <f>205*16.04/12.01/10000*1000</f>
        <v>27.378850957535388</v>
      </c>
      <c r="J12" s="1" t="s">
        <v>56</v>
      </c>
      <c r="M12" s="1" t="s">
        <v>50</v>
      </c>
      <c r="N12" s="1" t="s">
        <v>52</v>
      </c>
    </row>
    <row r="13" spans="1:15" ht="34" x14ac:dyDescent="0.2">
      <c r="C13" s="1" t="s">
        <v>45</v>
      </c>
      <c r="D13" s="1" t="s">
        <v>48</v>
      </c>
      <c r="E13" s="1" t="s">
        <v>16</v>
      </c>
      <c r="G13" s="1">
        <f>269*16.04/12.01/10000*1000</f>
        <v>35.92639467110741</v>
      </c>
      <c r="J13" s="1" t="s">
        <v>57</v>
      </c>
    </row>
    <row r="14" spans="1:15" ht="34" x14ac:dyDescent="0.2">
      <c r="C14" s="1" t="s">
        <v>46</v>
      </c>
      <c r="D14" s="1" t="s">
        <v>48</v>
      </c>
      <c r="E14" s="1" t="s">
        <v>16</v>
      </c>
      <c r="G14" s="1">
        <f>457*16.04/12.01/10000*1000</f>
        <v>61.034804329725226</v>
      </c>
      <c r="J14" s="1" t="s">
        <v>58</v>
      </c>
    </row>
    <row r="15" spans="1:15" ht="94" customHeight="1" x14ac:dyDescent="0.2">
      <c r="A15" s="1" t="s">
        <v>63</v>
      </c>
      <c r="B15" s="1" t="s">
        <v>64</v>
      </c>
      <c r="E15" s="1" t="s">
        <v>66</v>
      </c>
      <c r="L15" s="1">
        <f>0.35*(10^6)/10000</f>
        <v>35</v>
      </c>
      <c r="O15" s="1" t="s">
        <v>65</v>
      </c>
    </row>
    <row r="16" spans="1:15" x14ac:dyDescent="0.2">
      <c r="L16" s="1">
        <f>1.1*(10^6)/10000</f>
        <v>110</v>
      </c>
    </row>
    <row r="17" spans="1:15" ht="85" x14ac:dyDescent="0.2">
      <c r="A17" s="1" t="s">
        <v>67</v>
      </c>
      <c r="B17" s="1" t="s">
        <v>68</v>
      </c>
      <c r="L17" s="1">
        <f>3.05*(10^6)/10000</f>
        <v>305</v>
      </c>
      <c r="O17" s="1" t="s">
        <v>69</v>
      </c>
    </row>
  </sheetData>
  <mergeCells count="2"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2023-02-02T17:49:15Z</dcterms:created>
  <dcterms:modified xsi:type="dcterms:W3CDTF">2023-02-02T19:32:06Z</dcterms:modified>
</cp:coreProperties>
</file>