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0" documentId="13_ncr:1_{AE6548A0-641A-4CAC-89DA-C02B575F773A}" xr6:coauthVersionLast="47" xr6:coauthVersionMax="47" xr10:uidLastSave="{00000000-0000-0000-0000-000000000000}"/>
  <bookViews>
    <workbookView xWindow="-120" yWindow="-120" windowWidth="29040" windowHeight="15720" xr2:uid="{00000000-000D-0000-FFFF-FFFF00000000}"/>
  </bookViews>
  <sheets>
    <sheet name="FILF" sheetId="38" r:id="rId1"/>
    <sheet name="FIONF" sheetId="39" r:id="rId2"/>
    <sheet name="FIMMF" sheetId="40" r:id="rId3"/>
    <sheet name="FIFRF" sheetId="41" r:id="rId4"/>
    <sheet name="FICDF" sheetId="42" r:id="rId5"/>
    <sheet name="FBPF" sheetId="43" r:id="rId6"/>
    <sheet name="FIUSDF" sheetId="44" r:id="rId7"/>
    <sheet name="FIMLDF" sheetId="45" r:id="rId8"/>
    <sheet name="FILWD" sheetId="46" r:id="rId9"/>
    <sheet name="FILNGDF" sheetId="47" r:id="rId10"/>
    <sheet name="FIGSF" sheetId="48" r:id="rId11"/>
    <sheet name="FIRF" sheetId="49" r:id="rId12"/>
    <sheet name="FICHF" sheetId="50" r:id="rId13"/>
    <sheet name="FIMAAF" sheetId="15" r:id="rId14"/>
    <sheet name="FIESF" sheetId="16" r:id="rId15"/>
    <sheet name="FIBAF" sheetId="17" r:id="rId16"/>
    <sheet name="FIAHF" sheetId="18" r:id="rId17"/>
    <sheet name="FIAF" sheetId="19" r:id="rId18"/>
    <sheet name="TIVF" sheetId="20" r:id="rId19"/>
    <sheet name="FITF" sheetId="21" r:id="rId20"/>
    <sheet name="FISCF" sheetId="22" r:id="rId21"/>
    <sheet name="FIOF" sheetId="23" r:id="rId22"/>
    <sheet name="FIMICF" sheetId="24" r:id="rId23"/>
    <sheet name="FIMCF" sheetId="25" r:id="rId24"/>
    <sheet name="FILMCF" sheetId="26" r:id="rId25"/>
    <sheet name="FILCF" sheetId="27" r:id="rId26"/>
    <sheet name="FIFEF" sheetId="28" r:id="rId27"/>
    <sheet name="FIEF" sheetId="29" r:id="rId28"/>
    <sheet name="FIDYF" sheetId="30" r:id="rId29"/>
    <sheet name="FBIF" sheetId="31" r:id="rId30"/>
    <sheet name="FAEF" sheetId="32" r:id="rId31"/>
    <sheet name="FIIF-NSE" sheetId="33" r:id="rId32"/>
    <sheet name="FITX" sheetId="34" r:id="rId33"/>
    <sheet name="FIUS" sheetId="35" r:id="rId34"/>
    <sheet name="FIPAF" sheetId="36" r:id="rId35"/>
    <sheet name="FF" sheetId="37" r:id="rId36"/>
    <sheet name="FIDA" sheetId="51" r:id="rId37"/>
    <sheet name="FISTIP" sheetId="52" r:id="rId38"/>
    <sheet name="FICRF" sheetId="53" r:id="rId39"/>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53" l="1"/>
  <c r="F9" i="53" s="1"/>
  <c r="E7" i="53"/>
  <c r="E9" i="53" s="1"/>
  <c r="F67" i="52"/>
  <c r="F69" i="52" s="1"/>
  <c r="E67" i="52"/>
  <c r="E69" i="52" s="1"/>
  <c r="F81" i="50"/>
  <c r="E81" i="50"/>
  <c r="F77" i="50"/>
  <c r="E77" i="50"/>
  <c r="F71" i="50"/>
  <c r="E71" i="50"/>
  <c r="F56" i="50"/>
  <c r="E56" i="50"/>
  <c r="F80" i="49"/>
  <c r="E80" i="49"/>
  <c r="F74" i="49"/>
  <c r="E74" i="49"/>
  <c r="F58" i="49"/>
  <c r="F84" i="49" s="1"/>
  <c r="E58" i="49"/>
  <c r="E84" i="49" s="1"/>
  <c r="E36" i="48"/>
  <c r="F35" i="48"/>
  <c r="F34" i="48"/>
  <c r="F33" i="48"/>
  <c r="F32" i="48"/>
  <c r="F31" i="48"/>
  <c r="F30" i="48"/>
  <c r="F29" i="48"/>
  <c r="F20" i="48"/>
  <c r="F16" i="48"/>
  <c r="F18" i="48" s="1"/>
  <c r="E16" i="48"/>
  <c r="E18" i="48" s="1"/>
  <c r="E27" i="47"/>
  <c r="F26" i="47"/>
  <c r="F27" i="47" s="1"/>
  <c r="F17" i="47"/>
  <c r="F15" i="47"/>
  <c r="E15" i="47"/>
  <c r="F13" i="47"/>
  <c r="E13" i="47"/>
  <c r="F9" i="47"/>
  <c r="E9" i="47"/>
  <c r="E19" i="47" s="1"/>
  <c r="E56" i="46"/>
  <c r="F55" i="46"/>
  <c r="F54" i="46"/>
  <c r="F53" i="46"/>
  <c r="F52" i="46"/>
  <c r="F51" i="46"/>
  <c r="F50" i="46"/>
  <c r="F41" i="46"/>
  <c r="F37" i="46"/>
  <c r="E37" i="46"/>
  <c r="F33" i="46"/>
  <c r="E33" i="46"/>
  <c r="F25" i="46"/>
  <c r="E25" i="46"/>
  <c r="F19" i="46"/>
  <c r="E19" i="46"/>
  <c r="F25" i="45"/>
  <c r="E25" i="45"/>
  <c r="F21" i="45"/>
  <c r="E21" i="45"/>
  <c r="F12" i="45"/>
  <c r="E12" i="45"/>
  <c r="E60" i="44"/>
  <c r="F59" i="44"/>
  <c r="F58" i="44"/>
  <c r="F57" i="44"/>
  <c r="F56" i="44"/>
  <c r="F55" i="44"/>
  <c r="F60" i="44" s="1"/>
  <c r="F42" i="44"/>
  <c r="E42" i="44"/>
  <c r="F38" i="44"/>
  <c r="E38" i="44"/>
  <c r="F32" i="44"/>
  <c r="E32" i="44"/>
  <c r="F28" i="44"/>
  <c r="E28" i="44"/>
  <c r="F22" i="44"/>
  <c r="E22" i="44"/>
  <c r="F12" i="44"/>
  <c r="E12" i="44"/>
  <c r="E63" i="43"/>
  <c r="F62" i="43"/>
  <c r="F61" i="43"/>
  <c r="F60" i="43"/>
  <c r="F59" i="43"/>
  <c r="F58" i="43"/>
  <c r="F57" i="43"/>
  <c r="F48" i="43"/>
  <c r="F44" i="43"/>
  <c r="E44" i="43"/>
  <c r="F40" i="43"/>
  <c r="E40" i="43"/>
  <c r="F29" i="43"/>
  <c r="E29" i="43"/>
  <c r="F22" i="43"/>
  <c r="E22" i="43"/>
  <c r="E76" i="42"/>
  <c r="F75" i="42"/>
  <c r="F74" i="42"/>
  <c r="F73" i="42"/>
  <c r="F72" i="42"/>
  <c r="F71" i="42"/>
  <c r="F70" i="42"/>
  <c r="F69" i="42"/>
  <c r="F68" i="42"/>
  <c r="F67" i="42"/>
  <c r="F66" i="42"/>
  <c r="F57" i="42"/>
  <c r="F53" i="42"/>
  <c r="E53" i="42"/>
  <c r="F49" i="42"/>
  <c r="E49" i="42"/>
  <c r="F34" i="42"/>
  <c r="E34" i="42"/>
  <c r="E59" i="42" s="1"/>
  <c r="E46" i="41"/>
  <c r="F45" i="41"/>
  <c r="F44" i="41"/>
  <c r="F43" i="41"/>
  <c r="F42" i="41"/>
  <c r="F41" i="41"/>
  <c r="F32" i="41"/>
  <c r="F28" i="41"/>
  <c r="E28" i="41"/>
  <c r="F24" i="41"/>
  <c r="E24" i="41"/>
  <c r="F13" i="41"/>
  <c r="E13" i="41"/>
  <c r="F75" i="40"/>
  <c r="E75" i="40"/>
  <c r="F71" i="40"/>
  <c r="E71" i="40"/>
  <c r="F65" i="40"/>
  <c r="E65" i="40"/>
  <c r="F57" i="40"/>
  <c r="E57" i="40"/>
  <c r="F44" i="40"/>
  <c r="E44" i="40"/>
  <c r="F10" i="39"/>
  <c r="F14" i="39" s="1"/>
  <c r="E10" i="39"/>
  <c r="E14" i="39" s="1"/>
  <c r="F61" i="38"/>
  <c r="E61" i="38"/>
  <c r="F57" i="38"/>
  <c r="E57" i="38"/>
  <c r="F53" i="38"/>
  <c r="E53" i="38"/>
  <c r="F46" i="38"/>
  <c r="E46" i="38"/>
  <c r="F30" i="38"/>
  <c r="E30" i="38"/>
  <c r="F10" i="38"/>
  <c r="E10" i="38"/>
  <c r="E63" i="38" s="1"/>
  <c r="E12" i="39" l="1"/>
  <c r="F12" i="39"/>
  <c r="F22" i="48"/>
  <c r="E22" i="48"/>
  <c r="F65" i="38"/>
  <c r="F36" i="48"/>
  <c r="E85" i="50"/>
  <c r="F59" i="42"/>
  <c r="F79" i="40"/>
  <c r="E50" i="43"/>
  <c r="E44" i="44"/>
  <c r="E77" i="40"/>
  <c r="E34" i="41"/>
  <c r="F50" i="43"/>
  <c r="F63" i="43"/>
  <c r="F48" i="44"/>
  <c r="F43" i="46"/>
  <c r="F56" i="46"/>
  <c r="F19" i="47"/>
  <c r="F77" i="40"/>
  <c r="F34" i="41"/>
  <c r="E46" i="43"/>
  <c r="E29" i="45"/>
  <c r="E39" i="46"/>
  <c r="F76" i="42"/>
  <c r="E79" i="40"/>
  <c r="F85" i="50"/>
  <c r="F46" i="41"/>
  <c r="E43" i="46"/>
  <c r="F27" i="45"/>
  <c r="E30" i="41"/>
  <c r="E55" i="42"/>
  <c r="E82" i="49"/>
  <c r="E83" i="50"/>
  <c r="F63" i="38"/>
  <c r="F30" i="41"/>
  <c r="F55" i="42"/>
  <c r="E27" i="45"/>
  <c r="F82" i="49"/>
  <c r="F83" i="50"/>
  <c r="E65" i="38"/>
  <c r="F46" i="43"/>
  <c r="F39" i="46"/>
  <c r="E48" i="44"/>
  <c r="F29" i="45"/>
  <c r="F44" i="44"/>
  <c r="F132" i="19" l="1"/>
  <c r="F84" i="16"/>
  <c r="F80" i="15"/>
  <c r="E80" i="15"/>
  <c r="D17" i="36"/>
  <c r="D19" i="36" s="1"/>
  <c r="E17" i="36"/>
  <c r="E19" i="36"/>
  <c r="E11" i="37"/>
  <c r="E15" i="37" s="1"/>
  <c r="D11" i="37"/>
  <c r="D15" i="37"/>
  <c r="E7" i="35"/>
  <c r="E11" i="35" s="1"/>
  <c r="D7" i="35"/>
  <c r="D11" i="35" s="1"/>
  <c r="F63" i="34"/>
  <c r="E63" i="34"/>
  <c r="F58" i="34"/>
  <c r="F67" i="34" s="1"/>
  <c r="E58" i="34"/>
  <c r="F57" i="33"/>
  <c r="F61" i="33"/>
  <c r="E57" i="33"/>
  <c r="E59" i="33" s="1"/>
  <c r="F60" i="32"/>
  <c r="E60" i="32"/>
  <c r="F23" i="32"/>
  <c r="F64" i="32" s="1"/>
  <c r="E23" i="32"/>
  <c r="F46" i="31"/>
  <c r="F50" i="31"/>
  <c r="E46" i="31"/>
  <c r="E48" i="31" s="1"/>
  <c r="F69" i="30"/>
  <c r="E69" i="30"/>
  <c r="F65" i="30"/>
  <c r="E65" i="30"/>
  <c r="F55" i="30"/>
  <c r="E55" i="30"/>
  <c r="F48" i="30"/>
  <c r="F73" i="30" s="1"/>
  <c r="E48" i="30"/>
  <c r="E71" i="30" s="1"/>
  <c r="F75" i="29"/>
  <c r="E75" i="29"/>
  <c r="F70" i="29"/>
  <c r="E70" i="29"/>
  <c r="F66" i="29"/>
  <c r="E66" i="29"/>
  <c r="F62" i="29"/>
  <c r="E62" i="29"/>
  <c r="F40" i="28"/>
  <c r="E40" i="28"/>
  <c r="F35" i="28"/>
  <c r="E35" i="28"/>
  <c r="E42" i="28" s="1"/>
  <c r="F47" i="27"/>
  <c r="F49" i="27" s="1"/>
  <c r="E47" i="27"/>
  <c r="F43" i="27"/>
  <c r="E43" i="27"/>
  <c r="F63" i="26"/>
  <c r="E63" i="26"/>
  <c r="F59" i="26"/>
  <c r="E59" i="26"/>
  <c r="E65" i="26" s="1"/>
  <c r="E67" i="26"/>
  <c r="F69" i="25"/>
  <c r="F73" i="25" s="1"/>
  <c r="E69" i="25"/>
  <c r="E71" i="25" s="1"/>
  <c r="E73" i="25"/>
  <c r="F104" i="24"/>
  <c r="E104" i="24"/>
  <c r="F99" i="24"/>
  <c r="E99" i="24"/>
  <c r="F95" i="24"/>
  <c r="E95" i="24"/>
  <c r="F78" i="23"/>
  <c r="E78" i="23"/>
  <c r="F73" i="23"/>
  <c r="E73" i="23"/>
  <c r="F69" i="23"/>
  <c r="E69" i="23"/>
  <c r="E80" i="23" s="1"/>
  <c r="F64" i="23"/>
  <c r="F80" i="23" s="1"/>
  <c r="E64" i="23"/>
  <c r="F112" i="22"/>
  <c r="E112" i="22"/>
  <c r="F107" i="22"/>
  <c r="F116" i="22" s="1"/>
  <c r="E107" i="22"/>
  <c r="E116" i="22" s="1"/>
  <c r="F37" i="21"/>
  <c r="E37" i="21"/>
  <c r="F33" i="21"/>
  <c r="E33" i="21"/>
  <c r="F23" i="21"/>
  <c r="E23" i="21"/>
  <c r="E39" i="21" s="1"/>
  <c r="E41" i="21"/>
  <c r="F57" i="20"/>
  <c r="E57" i="20"/>
  <c r="F53" i="20"/>
  <c r="E53" i="20"/>
  <c r="E59" i="20" s="1"/>
  <c r="F128" i="19"/>
  <c r="E128" i="19"/>
  <c r="F123" i="19"/>
  <c r="E123" i="19"/>
  <c r="F119" i="19"/>
  <c r="E119" i="19"/>
  <c r="F112" i="19"/>
  <c r="E112" i="19"/>
  <c r="F107" i="19"/>
  <c r="E107" i="19"/>
  <c r="F102" i="19"/>
  <c r="E102" i="19"/>
  <c r="H93" i="19"/>
  <c r="D155" i="19" s="1"/>
  <c r="G93" i="19"/>
  <c r="F93" i="19"/>
  <c r="E93" i="19"/>
  <c r="F97" i="18"/>
  <c r="E97" i="18"/>
  <c r="F84" i="18"/>
  <c r="E84" i="18"/>
  <c r="F68" i="18"/>
  <c r="E68" i="18"/>
  <c r="F64" i="18"/>
  <c r="E64" i="18"/>
  <c r="F59" i="18"/>
  <c r="E59" i="18"/>
  <c r="F92" i="17"/>
  <c r="E92" i="17"/>
  <c r="F77" i="17"/>
  <c r="E77" i="17"/>
  <c r="E98" i="17" s="1"/>
  <c r="H59" i="17"/>
  <c r="D121" i="17" s="1"/>
  <c r="G59" i="17"/>
  <c r="F59" i="17"/>
  <c r="E59" i="17"/>
  <c r="F80" i="16"/>
  <c r="E80" i="16"/>
  <c r="F71" i="16"/>
  <c r="E71" i="16"/>
  <c r="H60" i="16"/>
  <c r="D117" i="16"/>
  <c r="G60" i="16"/>
  <c r="F60" i="16"/>
  <c r="E60" i="16"/>
  <c r="F86" i="15"/>
  <c r="F73" i="15"/>
  <c r="E73" i="15"/>
  <c r="F68" i="15"/>
  <c r="E68" i="15"/>
  <c r="F64" i="15"/>
  <c r="E64" i="15"/>
  <c r="F59" i="15"/>
  <c r="E59" i="15"/>
  <c r="H49" i="15"/>
  <c r="G49" i="15"/>
  <c r="F49" i="15"/>
  <c r="E49" i="15"/>
  <c r="H45" i="15"/>
  <c r="G45" i="15"/>
  <c r="F45" i="15"/>
  <c r="E45" i="15"/>
  <c r="F59" i="33"/>
  <c r="F48" i="31"/>
  <c r="E82" i="16"/>
  <c r="D13" i="37"/>
  <c r="E21" i="36"/>
  <c r="F106" i="24" l="1"/>
  <c r="F39" i="21"/>
  <c r="F94" i="17"/>
  <c r="F79" i="29"/>
  <c r="E77" i="29"/>
  <c r="E101" i="18"/>
  <c r="E86" i="16"/>
  <c r="E82" i="23"/>
  <c r="E51" i="27"/>
  <c r="F65" i="34"/>
  <c r="E13" i="37"/>
  <c r="F82" i="23"/>
  <c r="F108" i="24"/>
  <c r="E44" i="28"/>
  <c r="E49" i="27"/>
  <c r="E99" i="18"/>
  <c r="E64" i="32"/>
  <c r="E67" i="34"/>
  <c r="D9" i="35"/>
  <c r="F114" i="22"/>
  <c r="F65" i="26"/>
  <c r="F88" i="15"/>
  <c r="E94" i="17"/>
  <c r="E114" i="22"/>
  <c r="F84" i="15"/>
  <c r="F98" i="17"/>
  <c r="F99" i="18"/>
  <c r="F134" i="19"/>
  <c r="F130" i="19"/>
  <c r="F61" i="20"/>
  <c r="F41" i="21"/>
  <c r="F42" i="28"/>
  <c r="F62" i="32"/>
  <c r="F77" i="29"/>
  <c r="E88" i="15"/>
  <c r="E134" i="19"/>
  <c r="F82" i="16"/>
  <c r="E61" i="20"/>
  <c r="E106" i="24"/>
  <c r="E79" i="29"/>
  <c r="E73" i="30"/>
  <c r="E62" i="32"/>
  <c r="E65" i="34"/>
  <c r="D21" i="36"/>
  <c r="E9" i="35"/>
  <c r="E61" i="33"/>
  <c r="E50" i="31"/>
  <c r="F71" i="30"/>
  <c r="F44" i="28"/>
  <c r="F51" i="27"/>
  <c r="F67" i="26"/>
  <c r="F71" i="25"/>
  <c r="E108" i="24"/>
  <c r="F59" i="20"/>
  <c r="E130" i="19"/>
  <c r="F101" i="18"/>
  <c r="F86" i="16"/>
  <c r="E84" i="15"/>
</calcChain>
</file>

<file path=xl/sharedStrings.xml><?xml version="1.0" encoding="utf-8"?>
<sst xmlns="http://schemas.openxmlformats.org/spreadsheetml/2006/main" count="6631" uniqueCount="1492">
  <si>
    <t>Name of the Instrument</t>
  </si>
  <si>
    <t>Quantity</t>
  </si>
  <si>
    <t>ISIN Number</t>
  </si>
  <si>
    <t>% to Net Assets</t>
  </si>
  <si>
    <t>Industry Classification / Rating</t>
  </si>
  <si>
    <t>YTM</t>
  </si>
  <si>
    <t>Market Value (including accrued interest, if any) (Rs. in Lakhs)</t>
  </si>
  <si>
    <t>Portfolio Statement as on November 28, 2025</t>
  </si>
  <si>
    <t>Franklin India Multi Asset Allocation Fund</t>
  </si>
  <si>
    <t>Franklin India Equity Savings Fund</t>
  </si>
  <si>
    <t>Franklin India Balanced Advantage Fund</t>
  </si>
  <si>
    <t>Franklin India Arbitrage Fund</t>
  </si>
  <si>
    <t>Templeton India Value Fund</t>
  </si>
  <si>
    <t>Franklin India Technology Fund</t>
  </si>
  <si>
    <t>Franklin India Opportunities Fund</t>
  </si>
  <si>
    <t>Franklin India Multi Cap Fund</t>
  </si>
  <si>
    <t>Franklin India Focused Equity Fund</t>
  </si>
  <si>
    <t>Franklin Build India Fund</t>
  </si>
  <si>
    <t>Franklin Asian Equity Fund</t>
  </si>
  <si>
    <t>Debt Instruments</t>
  </si>
  <si>
    <t>(a) Listed / awaiting listing on Stock Exchanges</t>
  </si>
  <si>
    <t>CRISIL AAA</t>
  </si>
  <si>
    <t>7.13% Power Finance Corporation Ltd (15-Jul-2026)</t>
  </si>
  <si>
    <t>INE134E08LP1</t>
  </si>
  <si>
    <t>0.00% Jubilant Bevco Ltd (31-May-2028) **</t>
  </si>
  <si>
    <t>INE1D4P08019</t>
  </si>
  <si>
    <t>CRISIL AA</t>
  </si>
  <si>
    <t>0.00% Jubilant Beverages Ltd (31-May-2028) **</t>
  </si>
  <si>
    <t>INE1D4O08012</t>
  </si>
  <si>
    <t>Sub Total</t>
  </si>
  <si>
    <t>Money Market Instruments</t>
  </si>
  <si>
    <t>Certificate of Deposit</t>
  </si>
  <si>
    <t>CARE A1+</t>
  </si>
  <si>
    <t>Commercial Paper</t>
  </si>
  <si>
    <t>Muthoot Finance Ltd (11-Sep-2026) **@</t>
  </si>
  <si>
    <t>INE414G14UU1</t>
  </si>
  <si>
    <t>ICRA A1+</t>
  </si>
  <si>
    <t>Treasury Bill</t>
  </si>
  <si>
    <t>Government Securities</t>
  </si>
  <si>
    <t>SOVEREIGN</t>
  </si>
  <si>
    <t>Mutual Fund Units</t>
  </si>
  <si>
    <t>Total</t>
  </si>
  <si>
    <t>Net Assets</t>
  </si>
  <si>
    <t>Call, Cash &amp; Other Assets</t>
  </si>
  <si>
    <t>@ Listed</t>
  </si>
  <si>
    <t>** Non- Traded Scrips</t>
  </si>
  <si>
    <t>Notes</t>
  </si>
  <si>
    <t>a) NAV at the beginning and at the end of the Half-year ended 28-Nov-2025</t>
  </si>
  <si>
    <t xml:space="preserve">      Plan/Option</t>
  </si>
  <si>
    <t>As on 28-Nov-2025</t>
  </si>
  <si>
    <t>As on 30-May-2025</t>
  </si>
  <si>
    <t xml:space="preserve">      Growth Plan</t>
  </si>
  <si>
    <t xml:space="preserve">      IDCW Plan</t>
  </si>
  <si>
    <t xml:space="preserve">      Direct Growth Plan</t>
  </si>
  <si>
    <t xml:space="preserve">      Direct IDCW Plan</t>
  </si>
  <si>
    <t>b) Aggregate Distributions declared during the Half - year ended 28-Nov-2025</t>
  </si>
  <si>
    <t>Plan Name</t>
  </si>
  <si>
    <t>Distributions per unit (Rs.)+++</t>
  </si>
  <si>
    <t>+++ Distribution payouts/ re-investments are subject to deduction of TDS at the applicable rates.</t>
  </si>
  <si>
    <t>IDCW - Income Distribution cum capital withdrawal</t>
  </si>
  <si>
    <t>(In Years)</t>
  </si>
  <si>
    <t>Nil</t>
  </si>
  <si>
    <t>HDFC Bank Ltd (06-Feb-2026)</t>
  </si>
  <si>
    <t>INE040A16GF2</t>
  </si>
  <si>
    <t>364 DTB (01-Jan-2026)</t>
  </si>
  <si>
    <t>IN002024Z388</t>
  </si>
  <si>
    <t>7.55% Poonawalla Fincorp Ltd (25-Mar-2027) **</t>
  </si>
  <si>
    <t>INE511C07946</t>
  </si>
  <si>
    <t>CARE AAA</t>
  </si>
  <si>
    <t>6.90% GOI 2065 (15-Apr-2065)</t>
  </si>
  <si>
    <t>IN0020250018</t>
  </si>
  <si>
    <t>7.70% Poonawalla Fincorp Ltd (21-Apr-2028) **</t>
  </si>
  <si>
    <t>INE511C07847</t>
  </si>
  <si>
    <t>7.30% Uttarkahand SDL (01-Oct-2032)</t>
  </si>
  <si>
    <t>IN3620250040</t>
  </si>
  <si>
    <t>7.82% Jammu &amp; Kashmir SDL (28-Aug-2042)</t>
  </si>
  <si>
    <t>IN4920250110</t>
  </si>
  <si>
    <t>7.09% GOI 2074 (25-Nov-2074)</t>
  </si>
  <si>
    <t>IN0020240142</t>
  </si>
  <si>
    <t>7.32% Chhattisgarh SDL (05-Mar-2037)</t>
  </si>
  <si>
    <t>IN3520240083</t>
  </si>
  <si>
    <t>7.32% West Bengal SDL (05-Mar-2038)</t>
  </si>
  <si>
    <t>IN3420240225</t>
  </si>
  <si>
    <t>7.10% Rajasthan SDL (26-Mar-2043)</t>
  </si>
  <si>
    <t>IN2920240545</t>
  </si>
  <si>
    <t>7.82% Bajaj Finance Ltd (31-Jan-2034) **</t>
  </si>
  <si>
    <t>INE296A07SV1</t>
  </si>
  <si>
    <t>IND AAA</t>
  </si>
  <si>
    <t>8.75% Bharti Telecom Ltd (05-Nov-2029) **</t>
  </si>
  <si>
    <t>INE403D08264</t>
  </si>
  <si>
    <t>7.87% Summit Digitel Infrastructure Ltd (15-Mar-2030) **</t>
  </si>
  <si>
    <t>INE507T07146</t>
  </si>
  <si>
    <t>0.00% REC Ltd (03-Nov-2034) **</t>
  </si>
  <si>
    <t>INE020B08FJ3</t>
  </si>
  <si>
    <t>7.21% Embassy Office Parks Reit (17-Mar-2028) **</t>
  </si>
  <si>
    <t>INE041007167</t>
  </si>
  <si>
    <t>8.0359% Kotak Mahindra Investments LTD (06-Oct-2026) **</t>
  </si>
  <si>
    <t>INE975F07IM9</t>
  </si>
  <si>
    <t>6.92% Power Finance Corporation Ltd (14-Apr-2032) **</t>
  </si>
  <si>
    <t>INE134E08LN6</t>
  </si>
  <si>
    <t>7.65% Poonawalla Fincorp Ltd (21-Apr-2027) **</t>
  </si>
  <si>
    <t>INE511C07854</t>
  </si>
  <si>
    <t>7.22% Karnataka SDL (05-Sep-2032)</t>
  </si>
  <si>
    <t>IN1920240299</t>
  </si>
  <si>
    <t xml:space="preserve">      Monthly IDCW Plan</t>
  </si>
  <si>
    <t xml:space="preserve">      Quarterly IDCW Plan</t>
  </si>
  <si>
    <t xml:space="preserve">      Direct Monthly IDCW Plan</t>
  </si>
  <si>
    <t xml:space="preserve">      Direct Quarterly IDCW Plan</t>
  </si>
  <si>
    <t>7.68% Small Industries Development Bank Of India (10-Aug-2027) **</t>
  </si>
  <si>
    <t>INE556F08KP4</t>
  </si>
  <si>
    <t>8.70% Bharti Telecom Ltd (05-Dec-2025) **</t>
  </si>
  <si>
    <t>INE403D08157</t>
  </si>
  <si>
    <t>364 DTB (29-Jan-2026)</t>
  </si>
  <si>
    <t>IN002024Z420</t>
  </si>
  <si>
    <t>Equity &amp; Equity related</t>
  </si>
  <si>
    <t>HDFC Bank Ltd</t>
  </si>
  <si>
    <t>INE040A01034</t>
  </si>
  <si>
    <t>Banks</t>
  </si>
  <si>
    <t>ICICI Bank Ltd</t>
  </si>
  <si>
    <t>INE090A01021</t>
  </si>
  <si>
    <t>Larsen &amp; Toubro Ltd</t>
  </si>
  <si>
    <t>INE018A01030</t>
  </si>
  <si>
    <t>Construction</t>
  </si>
  <si>
    <t>Bharti Airtel Ltd</t>
  </si>
  <si>
    <t>INE397D01024</t>
  </si>
  <si>
    <t>Telecom - Services</t>
  </si>
  <si>
    <t>Reliance Industries Ltd</t>
  </si>
  <si>
    <t>INE002A01018</t>
  </si>
  <si>
    <t>Petroleum Products</t>
  </si>
  <si>
    <t>Infosys Ltd</t>
  </si>
  <si>
    <t>INE009A01021</t>
  </si>
  <si>
    <t>IT - Software</t>
  </si>
  <si>
    <t>Axis Bank Ltd</t>
  </si>
  <si>
    <t>INE238A01034</t>
  </si>
  <si>
    <t>HCL Technologies Ltd</t>
  </si>
  <si>
    <t>INE860A01027</t>
  </si>
  <si>
    <t>Eternal Ltd</t>
  </si>
  <si>
    <t>INE758T01015</t>
  </si>
  <si>
    <t>Retailing</t>
  </si>
  <si>
    <t>State Bank of India</t>
  </si>
  <si>
    <t>INE062A01020</t>
  </si>
  <si>
    <t>Ultratech Cement Ltd</t>
  </si>
  <si>
    <t>INE481G01011</t>
  </si>
  <si>
    <t>Cement &amp; Cement Products</t>
  </si>
  <si>
    <t>NTPC Ltd</t>
  </si>
  <si>
    <t>INE733E01010</t>
  </si>
  <si>
    <t>Power</t>
  </si>
  <si>
    <t>Apollo Hospitals Enterprise Ltd</t>
  </si>
  <si>
    <t>INE437A01024</t>
  </si>
  <si>
    <t>Healthcare Services</t>
  </si>
  <si>
    <t>Sun Pharmaceutical Industries Ltd</t>
  </si>
  <si>
    <t>INE044A01036</t>
  </si>
  <si>
    <t>Pharmaceuticals &amp; Biotechnology</t>
  </si>
  <si>
    <t>Mahindra &amp; Mahindra Ltd</t>
  </si>
  <si>
    <t>INE101A01026</t>
  </si>
  <si>
    <t>Automobiles</t>
  </si>
  <si>
    <t>PB Fintech Ltd</t>
  </si>
  <si>
    <t>INE417T01026</t>
  </si>
  <si>
    <t>Financial Technology (Fintech)</t>
  </si>
  <si>
    <t>GAIL (India) Ltd</t>
  </si>
  <si>
    <t>INE129A01019</t>
  </si>
  <si>
    <t>Gas</t>
  </si>
  <si>
    <t>Britannia Industries Ltd</t>
  </si>
  <si>
    <t>INE216A01030</t>
  </si>
  <si>
    <t>Food Products</t>
  </si>
  <si>
    <t>HDFC Life Insurance Co Ltd</t>
  </si>
  <si>
    <t>INE795G01014</t>
  </si>
  <si>
    <t>Insurance</t>
  </si>
  <si>
    <t>Interglobe Aviation Ltd</t>
  </si>
  <si>
    <t>INE646L01027</t>
  </si>
  <si>
    <t>Transport Services</t>
  </si>
  <si>
    <t>PI Industries Ltd</t>
  </si>
  <si>
    <t>INE603J01030</t>
  </si>
  <si>
    <t>Fertilizers &amp; Agrochemicals</t>
  </si>
  <si>
    <t>Bharat Electronics Ltd</t>
  </si>
  <si>
    <t>INE263A01024</t>
  </si>
  <si>
    <t>Aerospace &amp; Defense</t>
  </si>
  <si>
    <t>Hindustan Unilever Ltd</t>
  </si>
  <si>
    <t>INE030A01027</t>
  </si>
  <si>
    <t>Diversified Fmcg</t>
  </si>
  <si>
    <t>Eris Lifesciences Ltd</t>
  </si>
  <si>
    <t>INE406M01024</t>
  </si>
  <si>
    <t>Metropolis Healthcare Ltd</t>
  </si>
  <si>
    <t>INE112L01020</t>
  </si>
  <si>
    <t>Kirloskar Oil Engines Ltd</t>
  </si>
  <si>
    <t>INE146L01010</t>
  </si>
  <si>
    <t>Industrial Products</t>
  </si>
  <si>
    <t>CESC Ltd</t>
  </si>
  <si>
    <t>INE486A01021</t>
  </si>
  <si>
    <t>Jubilant Foodworks Ltd</t>
  </si>
  <si>
    <t>INE797F01020</t>
  </si>
  <si>
    <t>Leisure Services</t>
  </si>
  <si>
    <t>Amber Enterprises India Ltd</t>
  </si>
  <si>
    <t>INE371P01015</t>
  </si>
  <si>
    <t>Consumer Durables</t>
  </si>
  <si>
    <t>Maruti Suzuki India Ltd</t>
  </si>
  <si>
    <t>INE585B01010</t>
  </si>
  <si>
    <t>Marico Ltd</t>
  </si>
  <si>
    <t>INE196A01026</t>
  </si>
  <si>
    <t>Agricultural Food &amp; Other Products</t>
  </si>
  <si>
    <t>Phoenix Mills Ltd</t>
  </si>
  <si>
    <t>INE211B01039</t>
  </si>
  <si>
    <t>Realty</t>
  </si>
  <si>
    <t>Tube Investments of India Ltd</t>
  </si>
  <si>
    <t>INE974X01010</t>
  </si>
  <si>
    <t>Auto Components</t>
  </si>
  <si>
    <t>United Spirits Ltd</t>
  </si>
  <si>
    <t>INE854D01024</t>
  </si>
  <si>
    <t>Beverages</t>
  </si>
  <si>
    <t>Tata Steel Ltd</t>
  </si>
  <si>
    <t>INE081A01020</t>
  </si>
  <si>
    <t>Ferrous Metals</t>
  </si>
  <si>
    <t>V-Mart Retail Ltd</t>
  </si>
  <si>
    <t>INE665J01013</t>
  </si>
  <si>
    <t>ZF Commercial Vehicle Control Systems India Ltd</t>
  </si>
  <si>
    <t>INE342J01019</t>
  </si>
  <si>
    <t>Cholamandalam Investment and Finance Co Ltd</t>
  </si>
  <si>
    <t>INE121A01024</t>
  </si>
  <si>
    <t>Finance</t>
  </si>
  <si>
    <t>Amara Raja Energy And Mobility Ltd</t>
  </si>
  <si>
    <t>INE885A01032</t>
  </si>
  <si>
    <t>Teamlease Services Ltd</t>
  </si>
  <si>
    <t>INE985S01024</t>
  </si>
  <si>
    <t>Commercial Services &amp; Supplies</t>
  </si>
  <si>
    <t>ICICI Lombard General Insurance Co Ltd</t>
  </si>
  <si>
    <t>INE765G01017</t>
  </si>
  <si>
    <t>Lemon Tree Hotels Ltd</t>
  </si>
  <si>
    <t>INE970X01018</t>
  </si>
  <si>
    <t>Hindustan Aeronautics Ltd</t>
  </si>
  <si>
    <t>INE066F01020</t>
  </si>
  <si>
    <t>PNB Housing Finance Ltd</t>
  </si>
  <si>
    <t>INE572E01012</t>
  </si>
  <si>
    <t>Whirlpool Of India Ltd</t>
  </si>
  <si>
    <t>INE716A01013</t>
  </si>
  <si>
    <t>Crompton Greaves Consumer Electricals Ltd</t>
  </si>
  <si>
    <t>INE299U01018</t>
  </si>
  <si>
    <t>Chemplast Sanmar Ltd</t>
  </si>
  <si>
    <t>INE488A01050</t>
  </si>
  <si>
    <t>Chemicals &amp; Petrochemicals</t>
  </si>
  <si>
    <t>Indus Towers Ltd</t>
  </si>
  <si>
    <t>INE121J01017</t>
  </si>
  <si>
    <t>Prestige Estates Projects Ltd</t>
  </si>
  <si>
    <t>INE811K01011</t>
  </si>
  <si>
    <t>Angel One Ltd</t>
  </si>
  <si>
    <t>INE732I01013</t>
  </si>
  <si>
    <t>Capital Markets</t>
  </si>
  <si>
    <t>Pearl Global Industries Ltd</t>
  </si>
  <si>
    <t>INE940H01022</t>
  </si>
  <si>
    <t>Textiles &amp; Apparels</t>
  </si>
  <si>
    <t>8.3774% Kotak Mahindra Investments Ltd (21-Jun-2027) **</t>
  </si>
  <si>
    <t>INE975F07IR8</t>
  </si>
  <si>
    <t>% to Net Assets(Hedged &amp; Unhedged)</t>
  </si>
  <si>
    <t>Outstanding position in Derivative Instruments (Rs. in Lakhs) Long / (Short)</t>
  </si>
  <si>
    <t>Outstanding derivative exposure as % to net assets Long / (Short)</t>
  </si>
  <si>
    <t>Titan Co Ltd</t>
  </si>
  <si>
    <t>INE280A01028</t>
  </si>
  <si>
    <t>Tata Power Co Ltd</t>
  </si>
  <si>
    <t>INE245A01021</t>
  </si>
  <si>
    <t>Cipla Ltd</t>
  </si>
  <si>
    <t>INE059A01026</t>
  </si>
  <si>
    <t>Oil &amp; Natural Gas Corporation Ltd</t>
  </si>
  <si>
    <t>INE213A01029</t>
  </si>
  <si>
    <t>Oil</t>
  </si>
  <si>
    <t>Trent Ltd</t>
  </si>
  <si>
    <t>INE849A01020</t>
  </si>
  <si>
    <t>Ashok Leyland Ltd</t>
  </si>
  <si>
    <t>INE208A01029</t>
  </si>
  <si>
    <t>Agricultural, Commercial &amp; Construction Vehicles</t>
  </si>
  <si>
    <t>Data Patterns India Ltd</t>
  </si>
  <si>
    <t>INE0IX101010</t>
  </si>
  <si>
    <t>PG Electroplast Ltd</t>
  </si>
  <si>
    <t>INE457L01029</t>
  </si>
  <si>
    <t>MedPlus Health Services Ltd</t>
  </si>
  <si>
    <t>INE804L01022</t>
  </si>
  <si>
    <t>Syngene International Ltd</t>
  </si>
  <si>
    <t>INE398R01022</t>
  </si>
  <si>
    <t>Chalet Hotels Ltd</t>
  </si>
  <si>
    <t>INE427F01016</t>
  </si>
  <si>
    <t>(b) Units of Real Estate Investment Trusts (REITs)</t>
  </si>
  <si>
    <t>Knowledge Realty Trust</t>
  </si>
  <si>
    <t>INE1JAR25012</t>
  </si>
  <si>
    <t>7.73% LIC Housing Finance Ltd (18-Mar-2027) **</t>
  </si>
  <si>
    <t>INE115A07RE1</t>
  </si>
  <si>
    <t>7.35% Embassy Office Parks Reit (05-Apr-2027) **</t>
  </si>
  <si>
    <t>INE041007092</t>
  </si>
  <si>
    <t>7.35% Bharti Telecom Ltd (15-Oct-2027) **</t>
  </si>
  <si>
    <t>INE403D08272</t>
  </si>
  <si>
    <t>8.10% Bajaj Finance Ltd (08-Jan-2027) **</t>
  </si>
  <si>
    <t>INE296A07SR9</t>
  </si>
  <si>
    <t>6.65% LIC Housing Finance Ltd (15-Feb-2027) **</t>
  </si>
  <si>
    <t>INE115A07PR7</t>
  </si>
  <si>
    <t>182 DTB (22-Jan-2026)</t>
  </si>
  <si>
    <t>IN002025Y172</t>
  </si>
  <si>
    <t>Nippon India Silver ETF</t>
  </si>
  <si>
    <t>INF204KC1402</t>
  </si>
  <si>
    <t>Mutual Fund</t>
  </si>
  <si>
    <t>Nippon India ETF Gold Bees</t>
  </si>
  <si>
    <t>INF204KB17I5</t>
  </si>
  <si>
    <t>Margin on Derivatives</t>
  </si>
  <si>
    <t xml:space="preserve">c) Total outstanding position (as at November 28, 2025) in Derivative Instruments (Gross Notional) </t>
  </si>
  <si>
    <t xml:space="preserve">d) Outstanding derivative exposure as % to net assets </t>
  </si>
  <si>
    <t>e) Portfolio Turnover Ratio during the Half - year 28-Nov-2025</t>
  </si>
  <si>
    <t>f) Residual maturity / Average Maturity as on 28-Nov-2025</t>
  </si>
  <si>
    <t xml:space="preserve">g) During the month additional instances of fair valuation/deviation from valuation price provided by the valuation agencies </t>
  </si>
  <si>
    <t>Kotak Mahindra Bank Ltd</t>
  </si>
  <si>
    <t>INE237A01028</t>
  </si>
  <si>
    <t>RBL Bank Ltd</t>
  </si>
  <si>
    <t>INE976G01028</t>
  </si>
  <si>
    <t>Vodafone Idea Ltd</t>
  </si>
  <si>
    <t>INE669E01016</t>
  </si>
  <si>
    <t>Tech Mahindra Ltd</t>
  </si>
  <si>
    <t>INE669C01036</t>
  </si>
  <si>
    <t>Bank of Baroda</t>
  </si>
  <si>
    <t>INE028A01039</t>
  </si>
  <si>
    <t>Jio Financial Services Ltd</t>
  </si>
  <si>
    <t>INE758E01017</t>
  </si>
  <si>
    <t>ITC Ltd</t>
  </si>
  <si>
    <t>INE154A01025</t>
  </si>
  <si>
    <t>Power Finance Corporation Ltd</t>
  </si>
  <si>
    <t>INE134E01011</t>
  </si>
  <si>
    <t>Ambuja Cements Ltd</t>
  </si>
  <si>
    <t>INE079A01024</t>
  </si>
  <si>
    <t>Hindustan Petroleum Corporation Ltd</t>
  </si>
  <si>
    <t>INE094A01015</t>
  </si>
  <si>
    <t>Varun Beverages Ltd</t>
  </si>
  <si>
    <t>INE200M01039</t>
  </si>
  <si>
    <t>Power Grid Corporation of India Ltd</t>
  </si>
  <si>
    <t>INE752E01010</t>
  </si>
  <si>
    <t>Godrej Properties Ltd</t>
  </si>
  <si>
    <t>INE484J01027</t>
  </si>
  <si>
    <t>Canara Bank</t>
  </si>
  <si>
    <t>INE476A01022</t>
  </si>
  <si>
    <t>Tata Consultancy Services Ltd</t>
  </si>
  <si>
    <t>INE467B01029</t>
  </si>
  <si>
    <t>Bajaj Finance Ltd</t>
  </si>
  <si>
    <t>INE296A01032</t>
  </si>
  <si>
    <t>Bajaj Finserv Ltd</t>
  </si>
  <si>
    <t>INE918I01026</t>
  </si>
  <si>
    <t>Bandhan Bank Ltd</t>
  </si>
  <si>
    <t>INE545U01014</t>
  </si>
  <si>
    <t>REC Ltd</t>
  </si>
  <si>
    <t>INE020B01018</t>
  </si>
  <si>
    <t>Coforge Ltd</t>
  </si>
  <si>
    <t>INE591G01025</t>
  </si>
  <si>
    <t>JSW Steel Ltd</t>
  </si>
  <si>
    <t>INE019A01038</t>
  </si>
  <si>
    <t>7.37% GOI 2028 (23-Oct-2028)</t>
  </si>
  <si>
    <t>IN0020230101</t>
  </si>
  <si>
    <t>7.06% GOI 2028 (10-Apr-2028)</t>
  </si>
  <si>
    <t>IN0020230010</t>
  </si>
  <si>
    <t>Rs. 33,690.54 Lacs</t>
  </si>
  <si>
    <t>8.65% Bharti Telecom Ltd (05-Nov-2027) **</t>
  </si>
  <si>
    <t>INE403D08231</t>
  </si>
  <si>
    <t>7.62% National Bank For Agriculture &amp; Rural Development (31-Jan-2028)</t>
  </si>
  <si>
    <t>INE261F08DV4</t>
  </si>
  <si>
    <t>9.03% Credila Financial Services Ltd (04-Mar-2026) **</t>
  </si>
  <si>
    <t>INE539K07270</t>
  </si>
  <si>
    <t>CARE AA</t>
  </si>
  <si>
    <t>8.09% Kotak Mahindra Prime Ltd (09-Nov-2026) **</t>
  </si>
  <si>
    <t>INE916DA7SL3</t>
  </si>
  <si>
    <t>7.44% Small Industries Development Bank Of India (04-Sep-2026) **</t>
  </si>
  <si>
    <t>INE556F08KI9</t>
  </si>
  <si>
    <t>7.47% India Infrastructure Finance Co Ltd (05-Nov-2027) **</t>
  </si>
  <si>
    <t>INE787H08154</t>
  </si>
  <si>
    <t>5.63% GOI 2026 (12-Apr-2026)</t>
  </si>
  <si>
    <t>IN0020210012</t>
  </si>
  <si>
    <t>7.38% GOI 2027 (20-Jun-2027)</t>
  </si>
  <si>
    <t>IN0020220037</t>
  </si>
  <si>
    <t>7.08% Kerala SDL (26-Mar-2040)</t>
  </si>
  <si>
    <t>IN2020240312</t>
  </si>
  <si>
    <t>Rs. 43,793.59 Lacs</t>
  </si>
  <si>
    <t xml:space="preserve">(b) Unlisted </t>
  </si>
  <si>
    <t>Numero Uno International Ltd ** ^^</t>
  </si>
  <si>
    <t>Globsyn Technologies Ltd ** ^^</t>
  </si>
  <si>
    <t>INE671B01034</t>
  </si>
  <si>
    <t>IT - Services</t>
  </si>
  <si>
    <t>(c) Units of Real Estate Investment Trusts (REITs)</t>
  </si>
  <si>
    <t>Nexus Select Trust REIT</t>
  </si>
  <si>
    <t>INE0NDH25011</t>
  </si>
  <si>
    <t>^^ Securities are fair valued</t>
  </si>
  <si>
    <t>c) Portfolio Turnover Ratio during the Half - year 28-Nov-2025</t>
  </si>
  <si>
    <t>d) Residual maturity / Average Maturity as on 28-Nov-2025</t>
  </si>
  <si>
    <t xml:space="preserve">e) During the month additional instances of fair valuation/deviation from valuation price provided by the valuation agencies </t>
  </si>
  <si>
    <t>Sammaan Capital Ltd</t>
  </si>
  <si>
    <t>INE148I01020</t>
  </si>
  <si>
    <t>One 97 Communications Ltd</t>
  </si>
  <si>
    <t>INE982J01020</t>
  </si>
  <si>
    <t>Nestle India Ltd</t>
  </si>
  <si>
    <t>INE239A01024</t>
  </si>
  <si>
    <t>Multi Commodity Exchange Of India Ltd</t>
  </si>
  <si>
    <t>INE745G01035</t>
  </si>
  <si>
    <t>Hindalco Industries Ltd</t>
  </si>
  <si>
    <t>INE038A01020</t>
  </si>
  <si>
    <t>Non - Ferrous Metals</t>
  </si>
  <si>
    <t>IDFC First Bank Ltd</t>
  </si>
  <si>
    <t>INE092T01019</t>
  </si>
  <si>
    <t>Aditya Birla Capital Ltd</t>
  </si>
  <si>
    <t>INE674K01013</t>
  </si>
  <si>
    <t>TVS Motor Co Ltd</t>
  </si>
  <si>
    <t>INE494B01023</t>
  </si>
  <si>
    <t>Punjab National Bank</t>
  </si>
  <si>
    <t>INE160A01022</t>
  </si>
  <si>
    <t>JSW Energy Ltd</t>
  </si>
  <si>
    <t>INE121E01018</t>
  </si>
  <si>
    <t>Pidilite Industries Ltd</t>
  </si>
  <si>
    <t>INE318A01026</t>
  </si>
  <si>
    <t>LIC Housing Finance Ltd</t>
  </si>
  <si>
    <t>INE115A01026</t>
  </si>
  <si>
    <t>Tata Consumer Products Ltd</t>
  </si>
  <si>
    <t>INE192A01025</t>
  </si>
  <si>
    <t>Laurus Labs Ltd</t>
  </si>
  <si>
    <t>INE947Q01028</t>
  </si>
  <si>
    <t>Patanjali Foods Ltd</t>
  </si>
  <si>
    <t>INE619A01035</t>
  </si>
  <si>
    <t>Agricultural Food &amp; other Products</t>
  </si>
  <si>
    <t>Steel Authority of India Ltd</t>
  </si>
  <si>
    <t>INE114A01011</t>
  </si>
  <si>
    <t>Yes Bank Ltd</t>
  </si>
  <si>
    <t>INE528G01035</t>
  </si>
  <si>
    <t>Bank of India</t>
  </si>
  <si>
    <t>INE084A01016</t>
  </si>
  <si>
    <t>IndusInd Bank Ltd</t>
  </si>
  <si>
    <t>INE095A01012</t>
  </si>
  <si>
    <t>Bharat Dynamics Ltd</t>
  </si>
  <si>
    <t>INE171Z01026</t>
  </si>
  <si>
    <t>NMDC Ltd</t>
  </si>
  <si>
    <t>INE584A01023</t>
  </si>
  <si>
    <t>Minerals &amp; Mining</t>
  </si>
  <si>
    <t>Petronet LNG Ltd</t>
  </si>
  <si>
    <t>INE347G01014</t>
  </si>
  <si>
    <t>Manappuram Finance Ltd</t>
  </si>
  <si>
    <t>INE522D01027</t>
  </si>
  <si>
    <t>Bharat Heavy Electricals Ltd</t>
  </si>
  <si>
    <t>INE257A01026</t>
  </si>
  <si>
    <t>Electrical Equipment</t>
  </si>
  <si>
    <t>Bosch Ltd</t>
  </si>
  <si>
    <t>INE323A01026</t>
  </si>
  <si>
    <t>Divi's Laboratories Ltd</t>
  </si>
  <si>
    <t>INE361B01024</t>
  </si>
  <si>
    <t>Jindal Steel Ltd</t>
  </si>
  <si>
    <t>INE749A01030</t>
  </si>
  <si>
    <t>CG Power and Industrial Solutions Ltd</t>
  </si>
  <si>
    <t>INE067A01029</t>
  </si>
  <si>
    <t>Glenmark Pharmaceuticals Ltd</t>
  </si>
  <si>
    <t>INE935A01035</t>
  </si>
  <si>
    <t>Max Healthcare Institute Ltd</t>
  </si>
  <si>
    <t>INE027H01010</t>
  </si>
  <si>
    <t>Indian Energy Exchange Ltd</t>
  </si>
  <si>
    <t>INE022Q01020</t>
  </si>
  <si>
    <t>Aurobindo Pharma Ltd</t>
  </si>
  <si>
    <t>INE406A01037</t>
  </si>
  <si>
    <t>Kalyan Jewellers India Ltd</t>
  </si>
  <si>
    <t>INE303R01014</t>
  </si>
  <si>
    <t>Housing &amp; Urban Development Corporation Ltd</t>
  </si>
  <si>
    <t>INE031A01017</t>
  </si>
  <si>
    <t>Polycab India Ltd</t>
  </si>
  <si>
    <t>INE455K01017</t>
  </si>
  <si>
    <t>Indian Hotels Co Ltd</t>
  </si>
  <si>
    <t>INE053A01029</t>
  </si>
  <si>
    <t>Samvardhana Motherson International Ltd</t>
  </si>
  <si>
    <t>INE775A01035</t>
  </si>
  <si>
    <t>Hindustan Zinc Ltd</t>
  </si>
  <si>
    <t>INE267A01025</t>
  </si>
  <si>
    <t>Mphasis Ltd</t>
  </si>
  <si>
    <t>INE356A01018</t>
  </si>
  <si>
    <t>Oil India Ltd</t>
  </si>
  <si>
    <t>INE274J01014</t>
  </si>
  <si>
    <t>Solar Industries India Ltd</t>
  </si>
  <si>
    <t>INE343H01029</t>
  </si>
  <si>
    <t>Vedanta Ltd</t>
  </si>
  <si>
    <t>INE205A01025</t>
  </si>
  <si>
    <t>Diversified Metals</t>
  </si>
  <si>
    <t>HDFC Securities Ltd (06-Feb-2026) **@</t>
  </si>
  <si>
    <t>INE700G14QT3</t>
  </si>
  <si>
    <t>364 DTB (27-Feb-2026)</t>
  </si>
  <si>
    <t>IN002024Z461</t>
  </si>
  <si>
    <t>364 DTB (26-Mar-2026)</t>
  </si>
  <si>
    <t>IN002024Z503</t>
  </si>
  <si>
    <t>INF090I01GV8</t>
  </si>
  <si>
    <t>Franklin India Liquid Fund Direct-Growth Plan</t>
  </si>
  <si>
    <t>INF090I01JV2</t>
  </si>
  <si>
    <t>Rs. 48,346.73 Lacs</t>
  </si>
  <si>
    <t>City Union Bank Ltd</t>
  </si>
  <si>
    <t>INE491A01021</t>
  </si>
  <si>
    <t>Emami Ltd</t>
  </si>
  <si>
    <t>INE548C01032</t>
  </si>
  <si>
    <t>Personal Products</t>
  </si>
  <si>
    <t>HDB Financial Services Ltd</t>
  </si>
  <si>
    <t>INE756I01012</t>
  </si>
  <si>
    <t>Dr. Reddy's Laboratories Ltd</t>
  </si>
  <si>
    <t>INE089A01031</t>
  </si>
  <si>
    <t>Grasim Industries Ltd</t>
  </si>
  <si>
    <t>INE047A01021</t>
  </si>
  <si>
    <t>UPL Ltd</t>
  </si>
  <si>
    <t>INE628A01036</t>
  </si>
  <si>
    <t>Bharat Petroleum Corporation Ltd</t>
  </si>
  <si>
    <t>INE029A01011</t>
  </si>
  <si>
    <t>DCB Bank Ltd</t>
  </si>
  <si>
    <t>INE503A01015</t>
  </si>
  <si>
    <t>Indiamart Intermesh Ltd</t>
  </si>
  <si>
    <t>INE933S01016</t>
  </si>
  <si>
    <t>Akums Drugs And Pharmaceuticals Ltd</t>
  </si>
  <si>
    <t>INE09XN01023</t>
  </si>
  <si>
    <t>Sapphire Foods India Ltd</t>
  </si>
  <si>
    <t>INE806T01020</t>
  </si>
  <si>
    <t>Gujarat State Petronet Ltd</t>
  </si>
  <si>
    <t>INE246F01010</t>
  </si>
  <si>
    <t>Akzo Nobel India Ltd</t>
  </si>
  <si>
    <t>INE133A01011</t>
  </si>
  <si>
    <t>Finolex Industries Ltd</t>
  </si>
  <si>
    <t>INE183A01024</t>
  </si>
  <si>
    <t>JK Lakshmi Cement Ltd</t>
  </si>
  <si>
    <t>INE786A01032</t>
  </si>
  <si>
    <t>Elecon Engineering Co Ltd</t>
  </si>
  <si>
    <t>INE205B01031</t>
  </si>
  <si>
    <t>Restaurant Brands Asia Ltd</t>
  </si>
  <si>
    <t>INE07T201019</t>
  </si>
  <si>
    <t>TVS Holdings Ltd</t>
  </si>
  <si>
    <t>INE105A01035</t>
  </si>
  <si>
    <t>Go Fashion India Ltd</t>
  </si>
  <si>
    <t>INE0BJS01011</t>
  </si>
  <si>
    <t>Gateway Distriparks Ltd</t>
  </si>
  <si>
    <t>INE079J01017</t>
  </si>
  <si>
    <t>Tata Motors Passenger Vehicles Ltd</t>
  </si>
  <si>
    <t>INE155A01022</t>
  </si>
  <si>
    <t>Tata Motors Ltd</t>
  </si>
  <si>
    <t>INE1TAE01010</t>
  </si>
  <si>
    <t>Brookfield India Real Estate Trust</t>
  </si>
  <si>
    <t>INE0FDU25010</t>
  </si>
  <si>
    <t>Industry Classification</t>
  </si>
  <si>
    <t>Swiggy Ltd</t>
  </si>
  <si>
    <t>INE00H001014</t>
  </si>
  <si>
    <t>Intellect Design Arena Ltd</t>
  </si>
  <si>
    <t>INE306R01017</t>
  </si>
  <si>
    <t>Zensar Technologies Ltd</t>
  </si>
  <si>
    <t>INE520A01027</t>
  </si>
  <si>
    <t>Info Edge (India) Ltd</t>
  </si>
  <si>
    <t>INE663F01032</t>
  </si>
  <si>
    <t>Hexaware Technologies Ltd</t>
  </si>
  <si>
    <t>INE093A01041</t>
  </si>
  <si>
    <t>CE Info Systems Ltd</t>
  </si>
  <si>
    <t>INE0BV301023</t>
  </si>
  <si>
    <t>Affle 3i Ltd</t>
  </si>
  <si>
    <t>INE00WC01027</t>
  </si>
  <si>
    <t>Tracxn Technologies Ltd</t>
  </si>
  <si>
    <t>INE0HMF01019</t>
  </si>
  <si>
    <t>Foreign Equity Securities</t>
  </si>
  <si>
    <t>Cognizant Technology Solutions Corp., A</t>
  </si>
  <si>
    <t>US1924461023</t>
  </si>
  <si>
    <t>Makemytrip Ltd</t>
  </si>
  <si>
    <t>MU0295S00016</t>
  </si>
  <si>
    <t>Alphabet Inc</t>
  </si>
  <si>
    <t>US02079K3059</t>
  </si>
  <si>
    <t>Apple Inc</t>
  </si>
  <si>
    <t>US0378331005</t>
  </si>
  <si>
    <t>IT - Hardware</t>
  </si>
  <si>
    <t>Meta Platforms Inc</t>
  </si>
  <si>
    <t>US30303M1027</t>
  </si>
  <si>
    <t>Amazon.com INC</t>
  </si>
  <si>
    <t>US0231351067</t>
  </si>
  <si>
    <t>Microsoft Corp</t>
  </si>
  <si>
    <t>US5949181045</t>
  </si>
  <si>
    <t>Foreign Mutual Fund Units</t>
  </si>
  <si>
    <t>Franklin Technology Fund, Class I (Acc)</t>
  </si>
  <si>
    <t>LU0626261944</t>
  </si>
  <si>
    <t>Foreign Mutual Fund</t>
  </si>
  <si>
    <t>Brigade Enterprises Ltd</t>
  </si>
  <si>
    <t>INE791I01019</t>
  </si>
  <si>
    <t>Syrma SGS Technology Ltd</t>
  </si>
  <si>
    <t>INE0DYJ01015</t>
  </si>
  <si>
    <t>Industrial Manufacturing</t>
  </si>
  <si>
    <t>Aster DM Healthcare Ltd</t>
  </si>
  <si>
    <t>INE914M01019</t>
  </si>
  <si>
    <t>Equitas Small Finance Bank Ltd</t>
  </si>
  <si>
    <t>INE063P01018</t>
  </si>
  <si>
    <t>CCL Products (India) Ltd</t>
  </si>
  <si>
    <t>INE421D01022</t>
  </si>
  <si>
    <t>J.B. Chemicals &amp; Pharmaceuticals Ltd</t>
  </si>
  <si>
    <t>INE572A01036</t>
  </si>
  <si>
    <t>Sobha Ltd</t>
  </si>
  <si>
    <t>INE671H01015</t>
  </si>
  <si>
    <t>Deepak Nitrite Ltd</t>
  </si>
  <si>
    <t>INE288B01029</t>
  </si>
  <si>
    <t>K.P.R. Mill Ltd</t>
  </si>
  <si>
    <t>INE930H01031</t>
  </si>
  <si>
    <t>Ujjivan Small Finance Bank Ltd</t>
  </si>
  <si>
    <t>INE551W01018</t>
  </si>
  <si>
    <t>Karur Vysya Bank Ltd</t>
  </si>
  <si>
    <t>INE036D01028</t>
  </si>
  <si>
    <t>Pricol Ltd</t>
  </si>
  <si>
    <t>INE726V01018</t>
  </si>
  <si>
    <t>S J S Enterprises Ltd</t>
  </si>
  <si>
    <t>INE284S01014</t>
  </si>
  <si>
    <t>Kajaria Ceramics Ltd</t>
  </si>
  <si>
    <t>INE217B01036</t>
  </si>
  <si>
    <t>Sona Blw Precision Forgings Ltd</t>
  </si>
  <si>
    <t>INE073K01018</t>
  </si>
  <si>
    <t>MTAR Technologies Ltd</t>
  </si>
  <si>
    <t>INE864I01014</t>
  </si>
  <si>
    <t>The Ramco Cements Ltd</t>
  </si>
  <si>
    <t>INE331A01037</t>
  </si>
  <si>
    <t>IIFL Finance Ltd</t>
  </si>
  <si>
    <t>INE530B01024</t>
  </si>
  <si>
    <t>Jubilant Ingrevia Ltd</t>
  </si>
  <si>
    <t>INE0BY001018</t>
  </si>
  <si>
    <t>Ahluwalia Contracts (India) Ltd</t>
  </si>
  <si>
    <t>INE758C01029</t>
  </si>
  <si>
    <t>Tenneco Clean Air India Ltd</t>
  </si>
  <si>
    <t>INE19RI01016</t>
  </si>
  <si>
    <t>SBFC Finance Ltd</t>
  </si>
  <si>
    <t>INE423Y01016</t>
  </si>
  <si>
    <t>Exide Industries Ltd</t>
  </si>
  <si>
    <t>INE302A01020</t>
  </si>
  <si>
    <t>Carborundum Universal Ltd</t>
  </si>
  <si>
    <t>INE120A01034</t>
  </si>
  <si>
    <t>Cyient Ltd</t>
  </si>
  <si>
    <t>INE136B01020</t>
  </si>
  <si>
    <t>Kirloskar Pneumatic Co Ltd</t>
  </si>
  <si>
    <t>INE811A01020</t>
  </si>
  <si>
    <t>Atul Ltd</t>
  </si>
  <si>
    <t>INE100A01010</t>
  </si>
  <si>
    <t>Pine Labs Ltd</t>
  </si>
  <si>
    <t>INE15B701018</t>
  </si>
  <si>
    <t>CEAT Ltd</t>
  </si>
  <si>
    <t>INE482A01020</t>
  </si>
  <si>
    <t>Greenpanel Industries Ltd</t>
  </si>
  <si>
    <t>INE08ZM01014</t>
  </si>
  <si>
    <t>Vishnu Chemicals Ltd</t>
  </si>
  <si>
    <t>INE270I01022</t>
  </si>
  <si>
    <t>Delhivery Ltd</t>
  </si>
  <si>
    <t>INE148O01028</t>
  </si>
  <si>
    <t>GHCL Ltd</t>
  </si>
  <si>
    <t>INE539A01019</t>
  </si>
  <si>
    <t>Ion Exchange (India) Ltd</t>
  </si>
  <si>
    <t>INE570A01022</t>
  </si>
  <si>
    <t>Other Utilities</t>
  </si>
  <si>
    <t>The India Cements Ltd</t>
  </si>
  <si>
    <t>INE383A01012</t>
  </si>
  <si>
    <t>INE24OJ01011</t>
  </si>
  <si>
    <t>KNR Constructions Ltd</t>
  </si>
  <si>
    <t>INE634I01029</t>
  </si>
  <si>
    <t>Electronics Mart India Ltd</t>
  </si>
  <si>
    <t>INE02YR01019</t>
  </si>
  <si>
    <t>The South Indian Bank Ltd</t>
  </si>
  <si>
    <t>INE683A01023</t>
  </si>
  <si>
    <t>Finolex Cables Ltd</t>
  </si>
  <si>
    <t>INE235A01022</t>
  </si>
  <si>
    <t>Ratnamani Metals &amp; Tubes Ltd</t>
  </si>
  <si>
    <t>INE703B01027</t>
  </si>
  <si>
    <t>Piramal Finance Ltd</t>
  </si>
  <si>
    <t>INE202B01038</t>
  </si>
  <si>
    <t>KPIT Technologies Ltd</t>
  </si>
  <si>
    <t>INE04I401011</t>
  </si>
  <si>
    <t>Brigade Hotel Ventures Ltd</t>
  </si>
  <si>
    <t>INE03NU01014</t>
  </si>
  <si>
    <t>Jyothy Labs Ltd</t>
  </si>
  <si>
    <t>INE668F01031</t>
  </si>
  <si>
    <t>Household Products</t>
  </si>
  <si>
    <t>Birlasoft Ltd</t>
  </si>
  <si>
    <t>INE836A01035</t>
  </si>
  <si>
    <t>Apollo Pipes Ltd</t>
  </si>
  <si>
    <t>INE126J01016</t>
  </si>
  <si>
    <t>Vedant Fashions Ltd</t>
  </si>
  <si>
    <t>INE825V01034</t>
  </si>
  <si>
    <t>Vikram Solar Ltd</t>
  </si>
  <si>
    <t>INE078V01014</t>
  </si>
  <si>
    <t>Indoco Remedies Ltd</t>
  </si>
  <si>
    <t>INE873D01024</t>
  </si>
  <si>
    <t>TTK Prestige Ltd</t>
  </si>
  <si>
    <t>INE690A01028</t>
  </si>
  <si>
    <t>Aditya Vision Ltd</t>
  </si>
  <si>
    <t>INE679V01027</t>
  </si>
  <si>
    <t>Motherson Sumi Wiring India Ltd</t>
  </si>
  <si>
    <t>INE0FS801015</t>
  </si>
  <si>
    <t>Shivalik Bimetal Controls Ltd</t>
  </si>
  <si>
    <t>INE386D01027</t>
  </si>
  <si>
    <t>S P Apparels Ltd</t>
  </si>
  <si>
    <t>INE212I01016</t>
  </si>
  <si>
    <t>Devyani International Ltd</t>
  </si>
  <si>
    <t>INE872J01023</t>
  </si>
  <si>
    <t>Rolex Rings Ltd</t>
  </si>
  <si>
    <t>INE645S01024</t>
  </si>
  <si>
    <t>Stanley Lifestyles Ltd</t>
  </si>
  <si>
    <t>INE01A001028</t>
  </si>
  <si>
    <t>Music Broadcast Ltd (Non- Convertible Preference Shares)</t>
  </si>
  <si>
    <t>INE919I04010</t>
  </si>
  <si>
    <t>Entertainment</t>
  </si>
  <si>
    <t>Pitti Engineering Ltd</t>
  </si>
  <si>
    <t>INE450D01021</t>
  </si>
  <si>
    <t>APL Apollo Tubes Ltd</t>
  </si>
  <si>
    <t>INE702C01027</t>
  </si>
  <si>
    <t>Sudarshan Chemical Industries Ltd</t>
  </si>
  <si>
    <t>INE659A01023</t>
  </si>
  <si>
    <t>Piramal Pharma Ltd</t>
  </si>
  <si>
    <t>INE0DK501011</t>
  </si>
  <si>
    <t>Tata Communications Ltd</t>
  </si>
  <si>
    <t>INE151A01013</t>
  </si>
  <si>
    <t>AIA Engineering Ltd</t>
  </si>
  <si>
    <t>INE212H01026</t>
  </si>
  <si>
    <t>Biocon Ltd</t>
  </si>
  <si>
    <t>INE376G01013</t>
  </si>
  <si>
    <t>Mankind Pharma Ltd</t>
  </si>
  <si>
    <t>INE634S01028</t>
  </si>
  <si>
    <t>Camlin Fine Sciences Ltd</t>
  </si>
  <si>
    <t>INE052I01032</t>
  </si>
  <si>
    <t>INE494B04019</t>
  </si>
  <si>
    <t>Chennai Interactive Business Services Pvt Ltd ** ^^</t>
  </si>
  <si>
    <t>Amphenol Corp</t>
  </si>
  <si>
    <t>US0320951017</t>
  </si>
  <si>
    <t>Federal Bank Ltd</t>
  </si>
  <si>
    <t>INE171A01029</t>
  </si>
  <si>
    <t>Cummins India Ltd</t>
  </si>
  <si>
    <t>INE298A01020</t>
  </si>
  <si>
    <t>Mahindra &amp; Mahindra Financial Services Ltd</t>
  </si>
  <si>
    <t>INE774D01024</t>
  </si>
  <si>
    <t>IPCA Laboratories Ltd</t>
  </si>
  <si>
    <t>INE571A01038</t>
  </si>
  <si>
    <t>Max Financial Services Ltd</t>
  </si>
  <si>
    <t>INE180A01020</t>
  </si>
  <si>
    <t>J.K. Cement Ltd</t>
  </si>
  <si>
    <t>INE823G01014</t>
  </si>
  <si>
    <t>Escorts Kubota Ltd</t>
  </si>
  <si>
    <t>INE042A01014</t>
  </si>
  <si>
    <t>Bharti Hexacom Ltd</t>
  </si>
  <si>
    <t>INE343G01021</t>
  </si>
  <si>
    <t>Billionbrains Garage Ventures Ltd</t>
  </si>
  <si>
    <t>INE0HOQ01053</t>
  </si>
  <si>
    <t>Persistent Systems Ltd</t>
  </si>
  <si>
    <t>INE262H01021</t>
  </si>
  <si>
    <t>Balkrishna Industries Ltd</t>
  </si>
  <si>
    <t>INE787D01026</t>
  </si>
  <si>
    <t>Oberoi Realty Ltd</t>
  </si>
  <si>
    <t>INE093I01010</t>
  </si>
  <si>
    <t>Abbott India Ltd</t>
  </si>
  <si>
    <t>INE358A01014</t>
  </si>
  <si>
    <t>SRF Ltd</t>
  </si>
  <si>
    <t>INE647A01010</t>
  </si>
  <si>
    <t>SBI Cards and Payment Services Ltd</t>
  </si>
  <si>
    <t>INE018E01016</t>
  </si>
  <si>
    <t>Page Industries Ltd</t>
  </si>
  <si>
    <t>INE761H01022</t>
  </si>
  <si>
    <t>United Breweries Ltd</t>
  </si>
  <si>
    <t>INE686F01025</t>
  </si>
  <si>
    <t>Dixon Technologies (India) Ltd</t>
  </si>
  <si>
    <t>INE935N01020</t>
  </si>
  <si>
    <t>Coromandel International Ltd</t>
  </si>
  <si>
    <t>INE169A01031</t>
  </si>
  <si>
    <t>Alkem Laboratories Ltd</t>
  </si>
  <si>
    <t>INE540L01014</t>
  </si>
  <si>
    <t>Emmvee Photovoltaic Power Ltd</t>
  </si>
  <si>
    <t>INE1C6T01020</t>
  </si>
  <si>
    <t>Procter &amp; Gamble Hygiene and Health Care Ltd</t>
  </si>
  <si>
    <t>INE179A01014</t>
  </si>
  <si>
    <t>Astral Ltd</t>
  </si>
  <si>
    <t>INE006I01046</t>
  </si>
  <si>
    <t>ITC Hotels Ltd</t>
  </si>
  <si>
    <t>INE379A01028</t>
  </si>
  <si>
    <t>Ajanta Pharma Ltd</t>
  </si>
  <si>
    <t>INE031B01049</t>
  </si>
  <si>
    <t>L&amp;T Finance Ltd</t>
  </si>
  <si>
    <t>INE498L01015</t>
  </si>
  <si>
    <t>Hero MotoCorp Ltd</t>
  </si>
  <si>
    <t>INE158A01026</t>
  </si>
  <si>
    <t>Vishal Mega Mart Ltd</t>
  </si>
  <si>
    <t>INE01EA01019</t>
  </si>
  <si>
    <t>Timken India Ltd</t>
  </si>
  <si>
    <t>INE325A01013</t>
  </si>
  <si>
    <t>Container Corporation Of India Ltd</t>
  </si>
  <si>
    <t>INE111A01025</t>
  </si>
  <si>
    <t>Uno Minda Ltd</t>
  </si>
  <si>
    <t>INE405E01023</t>
  </si>
  <si>
    <t>Siemens Energy India ltd</t>
  </si>
  <si>
    <t>INE1NPP01017</t>
  </si>
  <si>
    <t>Apollo Tyres Ltd</t>
  </si>
  <si>
    <t>INE438A01022</t>
  </si>
  <si>
    <t>LG Electronics India Ltd</t>
  </si>
  <si>
    <t>INE324D01010</t>
  </si>
  <si>
    <t>Suzlon Energy Ltd</t>
  </si>
  <si>
    <t>INE040H01021</t>
  </si>
  <si>
    <t>Sundram Fasteners Ltd</t>
  </si>
  <si>
    <t>INE387A01021</t>
  </si>
  <si>
    <t>ACC Ltd</t>
  </si>
  <si>
    <t>INE012A01025</t>
  </si>
  <si>
    <t>Anthem Biosciences Ltd</t>
  </si>
  <si>
    <t>INE0CZ201020</t>
  </si>
  <si>
    <t>Lenskart Solutions Ltd</t>
  </si>
  <si>
    <t>INE956O01016</t>
  </si>
  <si>
    <t>Dabur India Ltd</t>
  </si>
  <si>
    <t>INE016A01026</t>
  </si>
  <si>
    <t>Cyient DLM Ltd</t>
  </si>
  <si>
    <t>INE055S01018</t>
  </si>
  <si>
    <t>Ecos India Mobility &amp; Hospitality Ltd</t>
  </si>
  <si>
    <t>INE06HJ01020</t>
  </si>
  <si>
    <t>Seshaasai Technologies Ltd</t>
  </si>
  <si>
    <t>INE04VU01023</t>
  </si>
  <si>
    <t>Aditya Infotech Ltd</t>
  </si>
  <si>
    <t>INE819V01029</t>
  </si>
  <si>
    <t>The Anup Engineering Ltd</t>
  </si>
  <si>
    <t>INE294Z01018</t>
  </si>
  <si>
    <t>Sagility Ltd</t>
  </si>
  <si>
    <t>INE0W2G01015</t>
  </si>
  <si>
    <t>360 One Wam Ltd</t>
  </si>
  <si>
    <t>INE466L01038</t>
  </si>
  <si>
    <t>AU Small Finance Bank Ltd</t>
  </si>
  <si>
    <t>INE949L01017</t>
  </si>
  <si>
    <t>Colgate Palmolive (India) Ltd</t>
  </si>
  <si>
    <t>INE259A01022</t>
  </si>
  <si>
    <t>Endurance Technologies Ltd</t>
  </si>
  <si>
    <t>INE913H01037</t>
  </si>
  <si>
    <t>Godrej Agrovet Ltd</t>
  </si>
  <si>
    <t>INE850D01014</t>
  </si>
  <si>
    <t>Godrej Consumer Products Ltd</t>
  </si>
  <si>
    <t>INE102D01028</t>
  </si>
  <si>
    <t>Computer Age Management Services Ltd</t>
  </si>
  <si>
    <t>INE596I01012</t>
  </si>
  <si>
    <t>Aadhar Housing Finance Ltd</t>
  </si>
  <si>
    <t>INE883F01010</t>
  </si>
  <si>
    <t>India Shelter Finance Corporation Ltd</t>
  </si>
  <si>
    <t>INE922K01024</t>
  </si>
  <si>
    <t>Kaynes Technology India Ltd</t>
  </si>
  <si>
    <t>INE918Z01012</t>
  </si>
  <si>
    <t>Canara Robeco Asset Management Co Ltd</t>
  </si>
  <si>
    <t>INE218I01013</t>
  </si>
  <si>
    <t>INE2J8701016</t>
  </si>
  <si>
    <t>SKF India Ltd</t>
  </si>
  <si>
    <t>INE640A01023</t>
  </si>
  <si>
    <t>Torrent Pharmaceuticals Ltd</t>
  </si>
  <si>
    <t>INE685A01028</t>
  </si>
  <si>
    <t>Asian Paints Ltd</t>
  </si>
  <si>
    <t>INE021A01026</t>
  </si>
  <si>
    <t>Hyundai Motor India Ltd</t>
  </si>
  <si>
    <t>INE0V6F01027</t>
  </si>
  <si>
    <t>KEI Industries Ltd</t>
  </si>
  <si>
    <t>INE878B01027</t>
  </si>
  <si>
    <t>Somany Ceramics Ltd</t>
  </si>
  <si>
    <t>INE355A01028</t>
  </si>
  <si>
    <t>Coal India Ltd</t>
  </si>
  <si>
    <t>INE522F01014</t>
  </si>
  <si>
    <t>Consumable Fuels</t>
  </si>
  <si>
    <t>NHPC Ltd</t>
  </si>
  <si>
    <t>INE848E01016</t>
  </si>
  <si>
    <t>Castrol India Ltd</t>
  </si>
  <si>
    <t>INE172A01027</t>
  </si>
  <si>
    <t>Indian Oil Corporation Ltd</t>
  </si>
  <si>
    <t>INE242A01010</t>
  </si>
  <si>
    <t>Mahanagar Gas Ltd</t>
  </si>
  <si>
    <t>INE002S01010</t>
  </si>
  <si>
    <t>Chambal Fertilizers &amp; Chemicals Ltd</t>
  </si>
  <si>
    <t>INE085A01013</t>
  </si>
  <si>
    <t>Bajaj Auto Ltd</t>
  </si>
  <si>
    <t>INE917I01010</t>
  </si>
  <si>
    <t>JustDial Ltd</t>
  </si>
  <si>
    <t>INE599M01018</t>
  </si>
  <si>
    <t>Embassy Office Parks REIT</t>
  </si>
  <si>
    <t>INE041025011</t>
  </si>
  <si>
    <t>Unilever PLC, (ADR)</t>
  </si>
  <si>
    <t>US9047677045</t>
  </si>
  <si>
    <t>Mediatek Inc</t>
  </si>
  <si>
    <t>TW0002454006</t>
  </si>
  <si>
    <t>Hyundai Motor Co Ltd</t>
  </si>
  <si>
    <t>KR7005380001</t>
  </si>
  <si>
    <t>Misto Holdings Corp</t>
  </si>
  <si>
    <t>KR7081660003</t>
  </si>
  <si>
    <t>Hon Hai Precision Industry Co Ltd</t>
  </si>
  <si>
    <t>TW0002317005</t>
  </si>
  <si>
    <t>Xtep International Holdings Ltd</t>
  </si>
  <si>
    <t>KYG982771092</t>
  </si>
  <si>
    <t>TW0000056001</t>
  </si>
  <si>
    <t>NCC Ltd</t>
  </si>
  <si>
    <t>INE868B01028</t>
  </si>
  <si>
    <t>Techno Electric &amp; Engineering Co Ltd</t>
  </si>
  <si>
    <t>INE285K01026</t>
  </si>
  <si>
    <t>Praj Industries Ltd</t>
  </si>
  <si>
    <t>INE074A01025</t>
  </si>
  <si>
    <t>Lodha Developers Ltd</t>
  </si>
  <si>
    <t>INE670K01029</t>
  </si>
  <si>
    <t>Taiwan Semiconductor Manufacturing Co. Ltd</t>
  </si>
  <si>
    <t>TW0002330008</t>
  </si>
  <si>
    <t>Tencent Holdings Ltd</t>
  </si>
  <si>
    <t>KYG875721634</t>
  </si>
  <si>
    <t>Samsung Electronics Co. Ltd</t>
  </si>
  <si>
    <t>KR7005930003</t>
  </si>
  <si>
    <t>SK Hynix Inc</t>
  </si>
  <si>
    <t>KR7000660001</t>
  </si>
  <si>
    <t>Alibaba Group Holding Ltd</t>
  </si>
  <si>
    <t>KYG017191142</t>
  </si>
  <si>
    <t>Contemporary Amperex Technology Co Ltd</t>
  </si>
  <si>
    <t>CNE100003662</t>
  </si>
  <si>
    <t>Yum China Holdings INC</t>
  </si>
  <si>
    <t>US98850P1093</t>
  </si>
  <si>
    <t>AIA Group Ltd</t>
  </si>
  <si>
    <t>HK0000069689</t>
  </si>
  <si>
    <t>Wiwynn Corp</t>
  </si>
  <si>
    <t>TW0006669005</t>
  </si>
  <si>
    <t>Trip.Com Group Ltd</t>
  </si>
  <si>
    <t>KYG9066F1019</t>
  </si>
  <si>
    <t>Bank Central Asia Tbk Pt</t>
  </si>
  <si>
    <t>ID1000109507</t>
  </si>
  <si>
    <t>Weichai Power Co Ltd</t>
  </si>
  <si>
    <t>CNE1000004L9</t>
  </si>
  <si>
    <t>China Merchants Bank Co Ltd</t>
  </si>
  <si>
    <t>CNE1000002M1</t>
  </si>
  <si>
    <t>Yageo Corp</t>
  </si>
  <si>
    <t>TW0002327004</t>
  </si>
  <si>
    <t>DBS Group Holdings Ltd</t>
  </si>
  <si>
    <t>SG1L01001701</t>
  </si>
  <si>
    <t>Lite-On Technology Corp</t>
  </si>
  <si>
    <t>TW0002301009</t>
  </si>
  <si>
    <t>Jiangsu Hengrui Pharmaceuticals Co Ltd</t>
  </si>
  <si>
    <t>CNE0000014W7</t>
  </si>
  <si>
    <t>Samsung C&amp;T Corp</t>
  </si>
  <si>
    <t>KR7028260008</t>
  </si>
  <si>
    <t>BDO Unibank Inc.</t>
  </si>
  <si>
    <t>PHY077751022</t>
  </si>
  <si>
    <t>Techtronic Industries Co. Ltd</t>
  </si>
  <si>
    <t>HK0669013440</t>
  </si>
  <si>
    <t>Sunresin New Materials Co Ltd</t>
  </si>
  <si>
    <t>CNE100002136</t>
  </si>
  <si>
    <t>Quanta Computer Inc</t>
  </si>
  <si>
    <t>TW0002382009</t>
  </si>
  <si>
    <t>Singapore Technologies Engineering Ltd</t>
  </si>
  <si>
    <t>SG1F60858221</t>
  </si>
  <si>
    <t>Sunny Optical Technology Group Co. Ltd</t>
  </si>
  <si>
    <t>KYG8586D1097</t>
  </si>
  <si>
    <t>Minor International Pcl, Fgn.</t>
  </si>
  <si>
    <t>TH0128B10Z17</t>
  </si>
  <si>
    <t>Hong Kong Exchanges And Clearing Ltd</t>
  </si>
  <si>
    <t>HK0388045442</t>
  </si>
  <si>
    <t>Zijin Gold International Co Ltd</t>
  </si>
  <si>
    <t>HK0001200002</t>
  </si>
  <si>
    <t>Meituan</t>
  </si>
  <si>
    <t>KYG596691041</t>
  </si>
  <si>
    <t>Xiaomi Corp</t>
  </si>
  <si>
    <t>KYG9830T1067</t>
  </si>
  <si>
    <t>Lenovo Group Ltd</t>
  </si>
  <si>
    <t>HK0992009065</t>
  </si>
  <si>
    <t>Kakaobank Corp</t>
  </si>
  <si>
    <t>KR7323410001</t>
  </si>
  <si>
    <t>Shriram Finance Ltd</t>
  </si>
  <si>
    <t>INE721A01047</t>
  </si>
  <si>
    <t>Adani Ports and Special Economic Zone Ltd</t>
  </si>
  <si>
    <t>INE742F01042</t>
  </si>
  <si>
    <t>Transport Infrastructure</t>
  </si>
  <si>
    <t>Eicher Motors Ltd</t>
  </si>
  <si>
    <t>INE066A01021</t>
  </si>
  <si>
    <t>SBI Life Insurance Co Ltd</t>
  </si>
  <si>
    <t>INE123W01016</t>
  </si>
  <si>
    <t>Wipro Ltd</t>
  </si>
  <si>
    <t>INE075A01022</t>
  </si>
  <si>
    <t>Adani Enterprises Ltd</t>
  </si>
  <si>
    <t>INE423A01024</t>
  </si>
  <si>
    <t>Metals &amp; Minerals Trading</t>
  </si>
  <si>
    <t>* Less than 0.01%</t>
  </si>
  <si>
    <t>Franklin U.S. Opportunities Fund, Class I (Acc)</t>
  </si>
  <si>
    <t>LU0195948665</t>
  </si>
  <si>
    <t>INF090I01XS9</t>
  </si>
  <si>
    <t>INF090I01HS2</t>
  </si>
  <si>
    <t>INF090I01FW8</t>
  </si>
  <si>
    <t>INF174K01LC6</t>
  </si>
  <si>
    <t>INF209K01VP1</t>
  </si>
  <si>
    <t>INF277K017Q3</t>
  </si>
  <si>
    <t>INF846K01ZM8</t>
  </si>
  <si>
    <t>INF178L01BY0</t>
  </si>
  <si>
    <t>INF194KA1M23</t>
  </si>
  <si>
    <t>Franklin India Short Term Income Plan-Segregated Portfolio 3- 9.50% Yes Bank Ltd CO 23 Dec 2021-Direct-Growth Plan</t>
  </si>
  <si>
    <t>INF090I01VS3</t>
  </si>
  <si>
    <t>Franklin India Flexi Cap Fund-Direct Growth Plan (Formerly known as Franklin India Equity Fund)</t>
  </si>
  <si>
    <t>INF090I01FK3</t>
  </si>
  <si>
    <t>INF109K013N3</t>
  </si>
  <si>
    <t>INF200K01VE4</t>
  </si>
  <si>
    <t>Franklin India Dynamic Accrual Fund- Segregated Portfolio 3- 9.50% Yes Bank Ltd CO 23 Dec 2021-Direct-Growth Plan</t>
  </si>
  <si>
    <t>INF090I01WD3</t>
  </si>
  <si>
    <t>Franklin India Aggressive Hybrid Fund (Formerly known as Franklin India Equity Hybrid Fund)^</t>
  </si>
  <si>
    <t>Franklin India Small Cap Fund (Formerly known as Franklin India Smaller Companies Fund) ^</t>
  </si>
  <si>
    <t>Franklin India Mid Cap Fund (Formerly known as Franklin India Prima Fund) ^</t>
  </si>
  <si>
    <t>Franklin India Large &amp; Mid Cap Fund (Formerly known as Franklin India Equity Advantage Fund)^</t>
  </si>
  <si>
    <t>Franklin India Large Cap Fund (Formerly known as Franklin India Bluechip Fund)^</t>
  </si>
  <si>
    <t>Franklin India Flexi Cap Fund ( Formerly known as Franklin India Equity Fund) ^</t>
  </si>
  <si>
    <t>Franklin India Dividend Yield Fund (Formerly known as Templeton India Equity Income Fund) ^</t>
  </si>
  <si>
    <t>Franklin India NSE Nifty 50 Index Fund (Formerly known as Franklin India Index Fund – NSE Nifty Plan) ^</t>
  </si>
  <si>
    <t>Franklin India ELSS Tax Saver Fund (Formerly known as Franklin India Taxshield) ^</t>
  </si>
  <si>
    <t>Franklin U.S. Opportunities Equity Active Fund of Funds ( Formerly known as Franklin India Feeder - Franklin U.S. Opportunities Fund)^</t>
  </si>
  <si>
    <t>Franklin India Income Plus Arbitrage Active Fund of Funds (Formerly known as Franklin India Multi - Asset Solution Fund of Funds)^</t>
  </si>
  <si>
    <t>Franklin India Dynamic Asset Allocation Active Fund of Funds( Formerly known as Franklin India Dynamic Asset Allocation Fund of Funds)^</t>
  </si>
  <si>
    <t>Foreign ETF</t>
  </si>
  <si>
    <t>Yuanta/P-shares Taiwan Dividend Plus ETF</t>
  </si>
  <si>
    <t>Franklin India Arbitrage Fund - Direct Plan - Growth</t>
  </si>
  <si>
    <t>Franklin India Government Securities Fund - Direct Plan - Growth</t>
  </si>
  <si>
    <t>Franklin India Corporate Debt Fund - Direct Plan - Growth</t>
  </si>
  <si>
    <t>Franklin India Money Market Fund Direct-Growth Plan</t>
  </si>
  <si>
    <t>Kotak Arbitrage Fund - Direct Plan - Growth</t>
  </si>
  <si>
    <t>Aditya Birla Sun Life Arbitrage Fund - Direct Plan - Growth</t>
  </si>
  <si>
    <t>Tata Arbitrage Fund - Direct Plan - Growth</t>
  </si>
  <si>
    <t>Axis Corporate Bond Fund - Direct Plan - Growth</t>
  </si>
  <si>
    <t>Kotak Corporate Bond Fund - Direct Plan - Growth</t>
  </si>
  <si>
    <t>Bandhan Corporate Bond Fund - Direct Plan - Growth</t>
  </si>
  <si>
    <t>ICICI Prudential Short Term Fund Direct - Growth Plan</t>
  </si>
  <si>
    <t>SBI Short Term Debt Fund Direct - Growth Plan</t>
  </si>
  <si>
    <t>ETF</t>
  </si>
  <si>
    <t>ETFs</t>
  </si>
  <si>
    <t>Shankara Buildpro Ltd  ##</t>
  </si>
  <si>
    <t>## Awaiting listing</t>
  </si>
  <si>
    <t>SKF India Industrial Ltd ##</t>
  </si>
  <si>
    <t>Options</t>
  </si>
  <si>
    <t>d) During the month additional instances of fair valuation/deviation from valuation price provided by the valuation agencies</t>
  </si>
  <si>
    <t xml:space="preserve">e) Risk-o-meter </t>
  </si>
  <si>
    <t>As on 30-May-2025***</t>
  </si>
  <si>
    <t>NA</t>
  </si>
  <si>
    <t>*** Allotment date for the scheme was July 31, 2025</t>
  </si>
  <si>
    <t>TVS Motor Co Ltd  (Non- Convertible Preference Shares)</t>
  </si>
  <si>
    <t>h) Risk-o-meter</t>
  </si>
  <si>
    <t xml:space="preserve">Primary Benchmark: 65% Nifty 500+ 20% Nifty Short Duration Index+ 5% Domestic price of gold+ 5% Domestic price of silver+ 5% iCOMDEX </t>
  </si>
  <si>
    <t xml:space="preserve">h) Risk-o-meter </t>
  </si>
  <si>
    <t>Primary Benchmark: Nifty Equity Savings Index</t>
  </si>
  <si>
    <t>Investors should consult their financial advisers if in doubt about whether the product is suitable for them</t>
  </si>
  <si>
    <t>Primary Benchmark: Nifty 50 Hybrid Composite Debt 50:50 Index</t>
  </si>
  <si>
    <t xml:space="preserve">g) Risk-o-meter </t>
  </si>
  <si>
    <t>Primary Benchmark: CRISIL Hybrid 35+65 - Aggressive Index</t>
  </si>
  <si>
    <t>^Franklin India Equity Hybrid Fund is renamed as Franklin India Aggressive Hybrid Fund effective July 11, 2025</t>
  </si>
  <si>
    <t>Primary Benchmark: NIFTY 50 Arbitrage Index</t>
  </si>
  <si>
    <t>Primary Benchmark:  Tier-1 Index:  Nifty 500 (Effective August 1, 2023, the benchmark of the scheme has been changed from NIFTY500 Value 50)</t>
  </si>
  <si>
    <t xml:space="preserve">Tier-2 Index:  NIFTY500 Value 50 </t>
  </si>
  <si>
    <t>Primary Benchmark: BSE Teck (Effective June 1, 2024, the benchmark of the scheme has been renamed from S&amp;P BSE Teck)</t>
  </si>
  <si>
    <t>Primary Benchmark: Nifty Smallcap 250</t>
  </si>
  <si>
    <t>^Franklin India Smaller Companies Fund is renamed as Franklin India Small Cap Fund effective Jul 11, 2025</t>
  </si>
  <si>
    <t xml:space="preserve">f) Risk-o-meter </t>
  </si>
  <si>
    <t>Primary Benchmark: NIFTY 500</t>
  </si>
  <si>
    <t>Primary Benchmark: Nifty Midcap 150</t>
  </si>
  <si>
    <t>^Franklin India Prima Fund is renamed as Franklin India Mid Cap Fund effective Jul 11, 2025</t>
  </si>
  <si>
    <t>Primary Benchmark: Nifty 500 Multi Cap 50:25:25 Total Returns Index</t>
  </si>
  <si>
    <t>Primary Benchmark: NIFTY LargeMidcap 250</t>
  </si>
  <si>
    <t>^Franklin India Equity Advantage Fund is renamed as Franklin India Large &amp; Mid Cap Fund effective Jul 11, 2025</t>
  </si>
  <si>
    <t>Primary Benchmark: Nifty 100</t>
  </si>
  <si>
    <t>^Franklin India Bluechip Fund is renamed as Franklin India Large Cap Fund effective Jul 11, 2025</t>
  </si>
  <si>
    <t>^ Franklin India Equity Fund is renamed as Franklin India Flexi Cap Fund effective Jan 29, 2021.</t>
  </si>
  <si>
    <t>Primary Benchmark: Tier-1 Index:  Nifty 500 (Effective August 1, 2023, the benchmark of the scheme has been changed from  Nifty Dividend Opportunities 50 )</t>
  </si>
  <si>
    <t>Tier-2 Index:  Nifty Dividend Opportunities 50</t>
  </si>
  <si>
    <t>^Templeton India Equity Income Fund is renamed as Franklin India Dividend Yield Fund effective July 11, 2025</t>
  </si>
  <si>
    <t>Primary Benchmark: BSE India Infrastructure Index (Effective June 1, 2024, the benchmark of the scheme has been renamed from S&amp;P BSE India Infrastructure Index)</t>
  </si>
  <si>
    <t>Primary Benchmark: 75% MSCI Asia (Ex-Japan) Standard Index + 25% Nifty 500 Index (Effective March 9, 2024, the benchmark of the scheme has changed from MSCI Asia (ex-Japan) Standard Index)</t>
  </si>
  <si>
    <t>Primary Benchmark: Nifty 50</t>
  </si>
  <si>
    <t>^ Franklin India Index Fund – NSE Nifty Plan is renamed as Franklin India NSE Nifty 50 Index Fund effective July 01, 2022.</t>
  </si>
  <si>
    <t>^ Franklin India TAXSHIELD is renamed as Franklin India ELSS Tax Saver Fund effective December 22, 2023.</t>
  </si>
  <si>
    <t>Primary Benchmark: Russell 3000 Growth Index</t>
  </si>
  <si>
    <t>^  Franklin India Feeder - Franklin U.S. Opportunities Fund is renamed as Franklin U.S. Opportunities Equity Active Fund of Funds effective May 30, 2025.</t>
  </si>
  <si>
    <t>All Plans under Franklin India Feeder- Templeton European Opportunities Fund (FIF-TEOF) merged with Franklin India Feeder - Franklin U.S. Opportunities Fund (FIF-FUSOF) as on June 30, 2025.</t>
  </si>
  <si>
    <t>Primary Benchmark: 65% NIFTY Short Duration Debt Index + 35% NIFTY 50 Arbitrage Index (Effective July 4, 2025, the benchmark is changed from 40% Nifty 500 TRI + 40% Nifty Short Duration Debt Index + 20% domestic gold price)</t>
  </si>
  <si>
    <t>^Franklin India Multi - Asset Solution Fund of Funds is renamed as Franklin India Income Plus Arbitrage Active Fund of Funds effective Jul 04, 2025</t>
  </si>
  <si>
    <t>Primary Benchmark: CRISIL Hybrid 50+50 - Moderate Index</t>
  </si>
  <si>
    <t>** All Plans under Franklin India Life Stage Fund of Funds (FILSF) were merged with Franklin India Dynamic Asset Allocation Fund of Funds (FIDAAF) as on December 19, 2022.</t>
  </si>
  <si>
    <t>^Franklin India Dynamic Asset Allocation Fund of Funds is renamed as Franklin India Dynamic Asset Allocation Active Fund of Funds effective Jul 11, 2025</t>
  </si>
  <si>
    <t>Franklin India Liquid Fund</t>
  </si>
  <si>
    <t>Rating</t>
  </si>
  <si>
    <t>INE261F08DO9</t>
  </si>
  <si>
    <t>7.40% National Bank For Agriculture &amp; Rural Development (30-Jan-2026) **</t>
  </si>
  <si>
    <t>INE752E07NK9</t>
  </si>
  <si>
    <t>8.32% Power Grid Corporation of India Ltd (23-Dec-2025) **</t>
  </si>
  <si>
    <t>INE692A16IP5</t>
  </si>
  <si>
    <t>Union Bank of India (03-Feb-2026) **</t>
  </si>
  <si>
    <t>INE040A16HV7</t>
  </si>
  <si>
    <t>HDFC Bank Ltd (12-Feb-2026) **</t>
  </si>
  <si>
    <t>INE008A16X99</t>
  </si>
  <si>
    <t>IDBI Bank Ltd (23-Feb-2026) **</t>
  </si>
  <si>
    <t>CRISIL A1+</t>
  </si>
  <si>
    <t>INE040A16HZ8</t>
  </si>
  <si>
    <t>HDFC Bank Ltd (18-Feb-2026)</t>
  </si>
  <si>
    <t>INE476A16ZT9</t>
  </si>
  <si>
    <t>Canara Bank (18-Dec-2025)</t>
  </si>
  <si>
    <t>INE562A16NW6</t>
  </si>
  <si>
    <t>Indian Bank (19-Jan-2026) **</t>
  </si>
  <si>
    <t>INE261F16959</t>
  </si>
  <si>
    <t>National Bank For Agriculture &amp; Rural Development (17-Feb-2026) **</t>
  </si>
  <si>
    <t>IND A1+</t>
  </si>
  <si>
    <t>INE028A16JT2</t>
  </si>
  <si>
    <t>Bank of Baroda (02-Jan-2026) **</t>
  </si>
  <si>
    <t>INE476A16A24</t>
  </si>
  <si>
    <t>Canara Bank (03-Feb-2026) **</t>
  </si>
  <si>
    <t>INE238AD6BH0</t>
  </si>
  <si>
    <t>Axis Bank Ltd (18-Dec-2025) **</t>
  </si>
  <si>
    <t>INE237A161Z4</t>
  </si>
  <si>
    <t>Kotak Mahindra Bank Ltd (09-Jan-2026)</t>
  </si>
  <si>
    <t>INE476A16A32</t>
  </si>
  <si>
    <t>Canara Bank (04-Feb-2026) **</t>
  </si>
  <si>
    <t>INE028A16JM7</t>
  </si>
  <si>
    <t>Bank of Baroda (06-Feb-2026) **</t>
  </si>
  <si>
    <t>INE261F16942</t>
  </si>
  <si>
    <t>National Bank For Agriculture &amp; Rural Development (06-Feb-2026) **</t>
  </si>
  <si>
    <t>INE556F16BA8</t>
  </si>
  <si>
    <t>Small Industries Development Bank of India (06-Feb-2026)</t>
  </si>
  <si>
    <t>INE084A16DC4</t>
  </si>
  <si>
    <t>Bank of India (06-Feb-2026) **</t>
  </si>
  <si>
    <t>INE038A14395</t>
  </si>
  <si>
    <t>Hindalco Industries Ltd (15-Jan-2026) **@</t>
  </si>
  <si>
    <t>INE242A14YM8</t>
  </si>
  <si>
    <t>Indian Oil Corporation Ltd (24-Dec-2025) **@</t>
  </si>
  <si>
    <t>INE110O14GW4</t>
  </si>
  <si>
    <t>Axis Securities Ltd (18-Feb-2026) **@</t>
  </si>
  <si>
    <t>INE929O14ED2</t>
  </si>
  <si>
    <t>Reliance Retail Ventures Ltd (11-Dec-2025)@</t>
  </si>
  <si>
    <t>INE700G14QC9</t>
  </si>
  <si>
    <t>HDFC Securities Ltd (24-Dec-2025) **@</t>
  </si>
  <si>
    <t>INE01C314CY1</t>
  </si>
  <si>
    <t>Bajaj Financial Securities Ltd (24-Dec-2025) **@</t>
  </si>
  <si>
    <t>INE01C314DF8</t>
  </si>
  <si>
    <t>Bajaj Financial Securities Ltd (12-Feb-2026) **@</t>
  </si>
  <si>
    <t>INE700G14QB1</t>
  </si>
  <si>
    <t>HDFC Securities Ltd (23-Dec-2025) **@</t>
  </si>
  <si>
    <t>INE879F14KF9</t>
  </si>
  <si>
    <t>Infina Finance Pvt Ltd (14-Jan-2026) **@</t>
  </si>
  <si>
    <t>INE0JRU14339</t>
  </si>
  <si>
    <t>Mirae Asset Financial Services India Pvt Ltd (11-Feb-2026) **@</t>
  </si>
  <si>
    <t>INE422H14131</t>
  </si>
  <si>
    <t>DSP Finance Pvt Ltd (27-Feb-2026) @</t>
  </si>
  <si>
    <t>INE550X14AJ2</t>
  </si>
  <si>
    <t>Mirae Asset Sharekhan Financial Services Ltd (19-Dec-2025) **@</t>
  </si>
  <si>
    <t>INE790I14GT1</t>
  </si>
  <si>
    <t>HSBC Investdirect Financial Services (India) Ltd (11-Feb-2026) **@</t>
  </si>
  <si>
    <t>IN002025X240</t>
  </si>
  <si>
    <t>91 DTB (11-Dec-2025)</t>
  </si>
  <si>
    <t>IN002025X273</t>
  </si>
  <si>
    <t>91 DTB (02-Jan-2026)</t>
  </si>
  <si>
    <t>IN002025Y123</t>
  </si>
  <si>
    <t>182 DTB (18-Dec-2025)</t>
  </si>
  <si>
    <t>IN0020150093</t>
  </si>
  <si>
    <t>7.59% GOI 2026 (11-Jan-2026)</t>
  </si>
  <si>
    <t>Alternative Investment Fund #</t>
  </si>
  <si>
    <t>INF0RQ622028</t>
  </si>
  <si>
    <t>Corporate Debt Market Development Fund Class A2</t>
  </si>
  <si>
    <t>Alternative Investment Fund Units</t>
  </si>
  <si>
    <t># In accordance with SEBI/HO/IMD/PoD2/P/CIR/2023/129 circular dated July 27, 2023, Investment in Corporate Debt Market Development Fund.</t>
  </si>
  <si>
    <t>Aggregate investments by other schemes of Franklin Templeton Mutual Fund in this scheme is Rs. 362.64 Lakhs.</t>
  </si>
  <si>
    <t>AUM excluding the aggregate investments by other schemes of Franklin Templeton Mutual Fund in this scheme is Rs. 264,297.48 Lakhs.</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</si>
  <si>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</si>
  <si>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</si>
  <si>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</si>
  <si>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</si>
  <si>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</si>
  <si>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</si>
  <si>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</si>
  <si>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</si>
  <si>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</si>
  <si>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</si>
  <si>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</si>
  <si>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</si>
  <si>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</si>
  <si>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</si>
  <si>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</si>
  <si>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Residual maturity / Average Maturity as on 28-Nov-2025</t>
  </si>
  <si>
    <t>e) Risk-o-meter</t>
  </si>
  <si>
    <t xml:space="preserve">Primary Benchmark: Tier-1 Index:  NIFTY Liquid Index A-I (Effective April 1, 2024, the benchmark of the scheme is changed from CRISIL Liquid Debt B-I Index) </t>
  </si>
  <si>
    <t>Franklin India Overnight Fund</t>
  </si>
  <si>
    <t>IN002025Y115</t>
  </si>
  <si>
    <t>182 DTB (11-Dec-2025)</t>
  </si>
  <si>
    <t>IN002025X257</t>
  </si>
  <si>
    <t>91 DTB (18-Dec-2025)</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</si>
  <si>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</si>
  <si>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</si>
  <si>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</si>
  <si>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</si>
  <si>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</si>
  <si>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</si>
  <si>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</si>
  <si>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</si>
  <si>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 xml:space="preserve">Primary Benchmark: Tier-1 Index: NIFTY 1D Rate Index (Effective April 1, 2024, the benchmark of the scheme is changed from CRISIL Liquid Overnight Index) </t>
  </si>
  <si>
    <t>Risk level of primary benchmark as on November 30, 2025</t>
  </si>
  <si>
    <t>Franklin India Money Market Fund (formerly known as Franklin India Savings Fund) ^</t>
  </si>
  <si>
    <t>INE514E16CJ9</t>
  </si>
  <si>
    <t>Export-Import Bank Of India (04-Mar-2026) **</t>
  </si>
  <si>
    <t>INE476A16D96</t>
  </si>
  <si>
    <t>Canara Bank (27-Feb-2026)</t>
  </si>
  <si>
    <t>INE556F16AZ7</t>
  </si>
  <si>
    <t>Small Industries Development Bank of India (04-Feb-2026) **</t>
  </si>
  <si>
    <t>INE040A16HN4</t>
  </si>
  <si>
    <t>HDFC Bank Ltd (11-Sep-2026) **</t>
  </si>
  <si>
    <t>INE028A16HJ7</t>
  </si>
  <si>
    <t>Bank of Baroda (09-Jan-2026)</t>
  </si>
  <si>
    <t>INE261F16892</t>
  </si>
  <si>
    <t>National Bank For Agriculture &amp; Rural Development (20-Jan-2026) **</t>
  </si>
  <si>
    <t>INE261F16934</t>
  </si>
  <si>
    <t>National Bank For Agriculture &amp; Rural Development (05-Feb-2026) **</t>
  </si>
  <si>
    <t>INE556F16BG5</t>
  </si>
  <si>
    <t>Small Industries Development Bank of India (26-Mar-2026) **</t>
  </si>
  <si>
    <t>INE040A16HX3</t>
  </si>
  <si>
    <t>HDFC Bank Ltd (25-May-2026) **</t>
  </si>
  <si>
    <t>INE238AD6AE9</t>
  </si>
  <si>
    <t>Axis Bank Ltd (08-Jan-2026) **</t>
  </si>
  <si>
    <t>INE008A16X57</t>
  </si>
  <si>
    <t>IDBI Bank Ltd (30-Jan-2026) **</t>
  </si>
  <si>
    <t>INE261F16967</t>
  </si>
  <si>
    <t>National Bank For Agriculture &amp; Rural Development (27-Feb-2026)</t>
  </si>
  <si>
    <t>INE476A16A73</t>
  </si>
  <si>
    <t>Canara Bank (04-Mar-2026) **</t>
  </si>
  <si>
    <t>INE040A16HM6</t>
  </si>
  <si>
    <t>HDFC Bank Ltd (09-Mar-2026) **</t>
  </si>
  <si>
    <t>INE040A16GN6</t>
  </si>
  <si>
    <t>HDFC Bank Ltd (12-Mar-2026) **</t>
  </si>
  <si>
    <t>INE237A167Z1</t>
  </si>
  <si>
    <t>Kotak Mahindra Bank Ltd (13-Mar-2026) **</t>
  </si>
  <si>
    <t>INE238AD6AF6</t>
  </si>
  <si>
    <t>Axis Bank Ltd (07-Jan-2026) **</t>
  </si>
  <si>
    <t>INE160A16QV4</t>
  </si>
  <si>
    <t>Punjab National Bank (16-Jan-2026) **</t>
  </si>
  <si>
    <t>INE237A163Z0</t>
  </si>
  <si>
    <t>Kotak Mahindra Bank Ltd (28-Jan-2026) **</t>
  </si>
  <si>
    <t>INE237A165Z5</t>
  </si>
  <si>
    <t>Kotak Mahindra Bank Ltd (18-Feb-2026) **</t>
  </si>
  <si>
    <t>INE556F16BB6</t>
  </si>
  <si>
    <t>Small Industries Development Bank of India (27-Feb-2026)</t>
  </si>
  <si>
    <t>INE238AD6AO8</t>
  </si>
  <si>
    <t>Axis Bank Ltd (05-Mar-2026) **</t>
  </si>
  <si>
    <t>INE261F16975</t>
  </si>
  <si>
    <t>National Bank For Agriculture &amp; Rural Development (10-Mar-2026) **</t>
  </si>
  <si>
    <t>INE261F16983</t>
  </si>
  <si>
    <t>National Bank For Agriculture &amp; Rural Development (13-Mar-2026) **</t>
  </si>
  <si>
    <t>INE562A16ON3</t>
  </si>
  <si>
    <t>Indian Bank (25-Mar-2026) **</t>
  </si>
  <si>
    <t>INE160A16RP4</t>
  </si>
  <si>
    <t>Punjab National Bank (25-Mar-2026) **</t>
  </si>
  <si>
    <t>INE556F16BF7</t>
  </si>
  <si>
    <t>Small Industries Development Bank of India (25-Mar-2026) **</t>
  </si>
  <si>
    <t>INE556F16BN1</t>
  </si>
  <si>
    <t>Small Industries Development Bank of India (27-Oct-2026) **</t>
  </si>
  <si>
    <t>INE562A16OI3</t>
  </si>
  <si>
    <t>Indian Bank (12-Mar-2026) **</t>
  </si>
  <si>
    <t>INE028A16IC0</t>
  </si>
  <si>
    <t>Bank of Baroda (13-Mar-2026) **</t>
  </si>
  <si>
    <t>INE238AD6AN0</t>
  </si>
  <si>
    <t>Axis Bank Ltd (04-Mar-2026)</t>
  </si>
  <si>
    <t>INE202B14PO4</t>
  </si>
  <si>
    <t>Piramal Finance Ltd (30-Oct-2026) **@</t>
  </si>
  <si>
    <t>INE957N14JF9</t>
  </si>
  <si>
    <t>Hero Fincorp Ltd (02-Feb-2026) **@</t>
  </si>
  <si>
    <t>INE763G14XZ4</t>
  </si>
  <si>
    <t>ICICI Securities Ltd (20-Feb-2026) **@</t>
  </si>
  <si>
    <t>INE414G14UM8</t>
  </si>
  <si>
    <t>Muthoot Finance Ltd (09-Mar-2026) **@</t>
  </si>
  <si>
    <t>INE477S14DG8</t>
  </si>
  <si>
    <t>Tata Capital Ltd (19-Mar-2026) **@</t>
  </si>
  <si>
    <t>INE121A14XO2</t>
  </si>
  <si>
    <t>Cholamandalam Investment and Finance Co Ltd (26-May-2026) **@</t>
  </si>
  <si>
    <t>INE115A14FI3</t>
  </si>
  <si>
    <t>LIC Housing Finance Ltd (21-Jan-2026) **@</t>
  </si>
  <si>
    <t>INE414G14UV9</t>
  </si>
  <si>
    <t>Muthoot Finance Ltd (09-Jun-2026) **@</t>
  </si>
  <si>
    <t>INE403G14TT8</t>
  </si>
  <si>
    <t>Standard Chartered Capital Ltd (10-Sep-2026) **@</t>
  </si>
  <si>
    <t>INE087M14BV1</t>
  </si>
  <si>
    <t>Bahadur Chand Investments Pvt Ltd (04-Mar-2026) **@</t>
  </si>
  <si>
    <t>IN002024Z479</t>
  </si>
  <si>
    <t>364 DTB (05-Mar-2026)</t>
  </si>
  <si>
    <t>IN002024Z412</t>
  </si>
  <si>
    <t>364 DTB (22-Jan-2026)</t>
  </si>
  <si>
    <t>IN002024Z487</t>
  </si>
  <si>
    <t>364 DTB (12-Mar-2026)</t>
  </si>
  <si>
    <t>IN2920150355</t>
  </si>
  <si>
    <t>8.39% Rajasthan UDAY (15-Mar-2026)</t>
  </si>
  <si>
    <t>IN1220150024</t>
  </si>
  <si>
    <t>8.43% Assam SDL (27-Jan-2026)</t>
  </si>
  <si>
    <t>IN3420160100</t>
  </si>
  <si>
    <t>6.88% West Bengal SDL (23-Nov-2026)</t>
  </si>
  <si>
    <t>Aggregate investments by other schemes of Franklin Templeton Mutual Fund in this scheme is Rs. 1903.70 Lakhs.</t>
  </si>
  <si>
    <t>AUM excluding the aggregate investments by other schemes of Franklin Templeton Mutual Fund in this scheme is Rs. 440,256.83 Lakhs.</t>
  </si>
  <si>
    <t xml:space="preserve">      Retail Plan Growth Option</t>
  </si>
  <si>
    <t xml:space="preserve">      Retail Plan Daily IDCW Option</t>
  </si>
  <si>
    <t xml:space="preserve">      Retail Plan Weekly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</si>
  <si>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</si>
  <si>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</si>
  <si>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</si>
  <si>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</si>
  <si>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Weekly IDCW Option</t>
  </si>
  <si>
    <t xml:space="preserve">      Direct Retail Plan Monthly IDCW Option</t>
  </si>
  <si>
    <t xml:space="preserve">      Direct Retail Plan Quarterly IDCW Option</t>
  </si>
  <si>
    <t xml:space="preserve">Primary Benchmark: Tier-1 Index: NIFTY Money Market Index A-I (Effective April 1, 2024, the benchmark of the scheme is changed from NIFTY Money Market Index B-I) </t>
  </si>
  <si>
    <t>^ Franklin India Savings Fund is renames as Franklin India Money Market effective May 15, 2023.</t>
  </si>
  <si>
    <t>Franklin India Floating Rate Fund</t>
  </si>
  <si>
    <t>INE115A07PN6</t>
  </si>
  <si>
    <t>6.40% LIC Housing Finance Ltd (30-Nov-2026) **</t>
  </si>
  <si>
    <t>IN0020200120</t>
  </si>
  <si>
    <t>GOI FRB 2033 (22-Sep-2033) $</t>
  </si>
  <si>
    <t>IN1320250096</t>
  </si>
  <si>
    <t>7.02% Bihar SDL (10-Sep-2030)</t>
  </si>
  <si>
    <t>IN1920240323</t>
  </si>
  <si>
    <t>7.04% Karnataka SDL (26-Sep-2032)</t>
  </si>
  <si>
    <t>IN0020180041</t>
  </si>
  <si>
    <t>GOI FRB 2031 (07-Dec-2031) $</t>
  </si>
  <si>
    <t>IN0020210137</t>
  </si>
  <si>
    <t>GOI FRB 2034 (30-Oct-2034) $</t>
  </si>
  <si>
    <t>Outstanding Interest Rate Swap Position</t>
  </si>
  <si>
    <t>Contract Name</t>
  </si>
  <si>
    <t>Notional Value (In Lakhs)</t>
  </si>
  <si>
    <t>IDFC First Bank (Pay Fixed - Receive Floating)</t>
  </si>
  <si>
    <t>Standard Chartered Bank (Pay Fixed - Receive Floating)</t>
  </si>
  <si>
    <t>Total Interest Rate Swap</t>
  </si>
  <si>
    <t>$ Yield to maturity (YTM) for floating rate securities is calculated by recomputing yield from simple average of valuation prices provided by valuation agencies.</t>
  </si>
  <si>
    <t>This scheme has exposure to floating rate or interest rate derivative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</si>
  <si>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 Exposure to Derivative Instruments (Interest Rate Swaps) as on November 28, 2025:</t>
  </si>
  <si>
    <t>i) Total outstanding position in Derivative Instruments (Gross Notional) as at November 28, 2025 is Rs. 12500.00 Lakhs.</t>
  </si>
  <si>
    <t>ii) Total percentage of existing assets hedged through futures is 39.45%.</t>
  </si>
  <si>
    <t>f) Risk-o-meter</t>
  </si>
  <si>
    <t xml:space="preserve">Primary Benchmark: NIFTY Short Duration Debt Index A-II (Effective April 1, 2024, the benchmark of the scheme is changed from CRISIL Low Duration Debt Index) </t>
  </si>
  <si>
    <t>Franklin India Corporate Debt Fund</t>
  </si>
  <si>
    <t>INE261F08DX0</t>
  </si>
  <si>
    <t>7.58% National Bank For Agriculture &amp; Rural Development (31-Jul-2026) **</t>
  </si>
  <si>
    <t>INE556F08KF5</t>
  </si>
  <si>
    <t>7.54% Small Industries Development Bank Of India (12-Jan-2026) **</t>
  </si>
  <si>
    <t>INE020B08DK6</t>
  </si>
  <si>
    <t>5.94% REC Ltd (31-Jan-2026)</t>
  </si>
  <si>
    <t>INE941D07208</t>
  </si>
  <si>
    <t>6.75% Sikka Ports &amp; Terminals Ltd (22-Apr-2026) **</t>
  </si>
  <si>
    <t>INE134E08NM4</t>
  </si>
  <si>
    <t>7.38% Power Finance Corporation Ltd (15-Jan-2032) **</t>
  </si>
  <si>
    <t>ICRA AAA</t>
  </si>
  <si>
    <t>INE557F08GC8</t>
  </si>
  <si>
    <t>7.29% National Housing Bank (04-Jul-2031) **</t>
  </si>
  <si>
    <t>INE692Q07456</t>
  </si>
  <si>
    <t>8.25% Toyota Financial Services India Ltd (21-Jan-2026) **</t>
  </si>
  <si>
    <t>INE756I07EY1</t>
  </si>
  <si>
    <t>8.3324% HDB Financial Services LTD 10-MAY-27 **</t>
  </si>
  <si>
    <t>INE115A07QG8</t>
  </si>
  <si>
    <t>8.1432% LIC Housing Finance LTD (25-Mar-2026) **</t>
  </si>
  <si>
    <t>INE115A07QS3</t>
  </si>
  <si>
    <t>7.9265% LIC Housing Finance (14-Jul-2027) **</t>
  </si>
  <si>
    <t>INE031A08962</t>
  </si>
  <si>
    <t>6.90% Housing &amp; Urban Development Corporation Ltd (23-Apr-2032) **</t>
  </si>
  <si>
    <t>INE151A08349</t>
  </si>
  <si>
    <t>7.75% Tata Communications Ltd (29-Aug-2026) **</t>
  </si>
  <si>
    <t>INE556F08KN9</t>
  </si>
  <si>
    <t>7.75% Small Industries Development Bank Of India (10-Jun-2027) **</t>
  </si>
  <si>
    <t>INE403D08215</t>
  </si>
  <si>
    <t>8.90% Bharti Telecom Ltd (05-Nov-2034) **</t>
  </si>
  <si>
    <t>INE403D08256</t>
  </si>
  <si>
    <t>8.75% Bharti Telecom Ltd (05-Nov-2028) **</t>
  </si>
  <si>
    <t>INE040A08757</t>
  </si>
  <si>
    <t>8.46% HDFC Bank Ltd (15-Jun-2026) **</t>
  </si>
  <si>
    <t>IN1020190519</t>
  </si>
  <si>
    <t>7.15% Andhra Pradesh SDL SDL (04-Mar-2031)</t>
  </si>
  <si>
    <t>IN1020220746</t>
  </si>
  <si>
    <t>7.73% Andhra Pradesh SDL (23-Mar-2032)</t>
  </si>
  <si>
    <t>IN1020200243</t>
  </si>
  <si>
    <t>6.48% Andhra Pradesh SDL (15-Jul-2032)</t>
  </si>
  <si>
    <t>IN2920210514</t>
  </si>
  <si>
    <t>7.17% Rajasthan SDL (02-Mar-2032)</t>
  </si>
  <si>
    <t>ICICI Bank (Pay Fixed - Receive Floating)</t>
  </si>
  <si>
    <t xml:space="preserve">      Half Yearly IDCW Plan</t>
  </si>
  <si>
    <t xml:space="preserve">      Annual IDCW Plan</t>
  </si>
  <si>
    <t xml:space="preserve">      Direct Half Yearly IDCW Plan</t>
  </si>
  <si>
    <t xml:space="preserve">      Direct Annual IDCW Plan</t>
  </si>
  <si>
    <t>i) Total outstanding position in Derivative Instruments (Gross Notional) as at November 28, 2025 is Rs. 24500.00 Lakhs. </t>
  </si>
  <si>
    <t>ii) Total percentage of existing assets hedged through futures is 18.71%.</t>
  </si>
  <si>
    <t>Primary Benchmark: Tier-1 Index:  NIFTY Corporate Bond Index A-II (Effective April 1, 2024, the benchmark of the scheme is changed from NIFTY Corporate Bond Index B-III)</t>
  </si>
  <si>
    <t>Franklin India Banking &amp; PSU Debt Fund</t>
  </si>
  <si>
    <t>YTC</t>
  </si>
  <si>
    <t>INE787H08188</t>
  </si>
  <si>
    <t>7.56% India Infrastructure Finance Co Ltd (20-Mar-2028) **</t>
  </si>
  <si>
    <t>INE090A08UM1</t>
  </si>
  <si>
    <t>7.45% ICICI Bank Ltd (27-Jun-2040) **</t>
  </si>
  <si>
    <t>INE261F08EA6</t>
  </si>
  <si>
    <t>7.50% National Bank For Agriculture &amp; Rural Development (31-Aug-2026) **</t>
  </si>
  <si>
    <t>INE040A08500</t>
  </si>
  <si>
    <t>8.35% HDFC Bank Ltd (13-May-2026) **</t>
  </si>
  <si>
    <t>INE134E08LA3</t>
  </si>
  <si>
    <t>7.20% Power Finance Corporation Ltd (10-Aug-2035) **</t>
  </si>
  <si>
    <t>INE557F08FR8</t>
  </si>
  <si>
    <t>7.22% National Housing Bank (23-Jul-2026) **</t>
  </si>
  <si>
    <t>INE557F08FY4</t>
  </si>
  <si>
    <t>7.59% National Housing Bank (14-Jul-2027) **</t>
  </si>
  <si>
    <t>INE040A08567</t>
  </si>
  <si>
    <t>7.78% HDFC Bank Ltd (27-Mar-2027) **</t>
  </si>
  <si>
    <t>INE476A16ZQ5</t>
  </si>
  <si>
    <t>Canara Bank (12-Dec-2025) **</t>
  </si>
  <si>
    <t>i) Total outstanding position in Derivative Instruments (Gross Notional) as at November 28, 2025 is Rs. 14000.00 Lakhs. </t>
  </si>
  <si>
    <t>ii) Total percentage of existing assets hedged through futures is 28.84%.</t>
  </si>
  <si>
    <t>Primary Benchmark: Nifty Banking &amp; PSU Debt Index A-II (Effective April 1, 2024, the benchmark of the scheme is changed from NIFTY Banking &amp; PSU Debt Index)</t>
  </si>
  <si>
    <t>Franklin India Ultra Short Duration Fund</t>
  </si>
  <si>
    <t>INE040A16GA3</t>
  </si>
  <si>
    <t>HDFC Bank Ltd (18-Dec-2025)</t>
  </si>
  <si>
    <t>INE160A16QT8</t>
  </si>
  <si>
    <t>Punjab National Bank (08-Jan-2026) **</t>
  </si>
  <si>
    <t>INE261F16918</t>
  </si>
  <si>
    <t>National Bank For Agriculture &amp; Rural Development (23-Jan-2026) **</t>
  </si>
  <si>
    <t>INE028A16JJ3</t>
  </si>
  <si>
    <t>Bank of Baroda (24-Feb-2026)</t>
  </si>
  <si>
    <t>INE763G14ZO3</t>
  </si>
  <si>
    <t>ICICI Securities Ltd (22-Dec-2025) **@</t>
  </si>
  <si>
    <t>IN3720150124</t>
  </si>
  <si>
    <t>8.22% Jharkhand SDL (30-Mar-2026)</t>
  </si>
  <si>
    <t>IN0020210160</t>
  </si>
  <si>
    <t>GOI FRB 2028 (04-Oct-2028) $</t>
  </si>
  <si>
    <t>IN2620160035</t>
  </si>
  <si>
    <t>7.49% Nagaland SDL (14-Sep-2026)</t>
  </si>
  <si>
    <t>i) Total outstanding position in Derivative Instruments (Gross Notional) as at November 28, 2025 is Rs. 6000.00 Lakhs. </t>
  </si>
  <si>
    <t>ii) Total percentage of existing assets hedged through futures is 19.54%.</t>
  </si>
  <si>
    <t xml:space="preserve">Primary Benchmark: Nifty Ultra Short Duration Debt Index A-I </t>
  </si>
  <si>
    <t>Franklin India Medium to Long Duration Fund</t>
  </si>
  <si>
    <t>IN1620220112</t>
  </si>
  <si>
    <t>7.86% Haryana SDL (29-Jun-2032)</t>
  </si>
  <si>
    <t>IN3120240509</t>
  </si>
  <si>
    <t>7.15% Tamil Nadu SDL (22-Jan-2035)</t>
  </si>
  <si>
    <t>IN1020180205</t>
  </si>
  <si>
    <t>8.42% Andhra Pradesh SDL (08-Aug-2029)</t>
  </si>
  <si>
    <t>IN4920210114</t>
  </si>
  <si>
    <t>7.14% Jammu &amp; Kashmir SDL (29-Dec-2036)</t>
  </si>
  <si>
    <t>IN1620230343</t>
  </si>
  <si>
    <t>7.77% Haryana SDL (10-Jan-2036)</t>
  </si>
  <si>
    <t>Primary Benchmark: CRISIL Medium to Long Duration Debt A-III Index</t>
  </si>
  <si>
    <t>Franklin India Low Duration Fund</t>
  </si>
  <si>
    <t>INE306N07NL3</t>
  </si>
  <si>
    <t>8.30% Tata Capital Ltd (13-Mar-2026) **</t>
  </si>
  <si>
    <t>INE071G07637</t>
  </si>
  <si>
    <t>8.0610% ICICI Home Finance CO LTD (25-Mar-2026) **</t>
  </si>
  <si>
    <t>INE756I07EO2</t>
  </si>
  <si>
    <t>7.99% HDB Financial Services Ltd (16-Mar-2026)</t>
  </si>
  <si>
    <t>INE020B08EI8</t>
  </si>
  <si>
    <t>7.51% REC Ltd (31-Jul-2026) **</t>
  </si>
  <si>
    <t>INE041007084</t>
  </si>
  <si>
    <t>7.05% Embassy Office Parks Reit (18-Oct-2026) **</t>
  </si>
  <si>
    <t>INE507T07062</t>
  </si>
  <si>
    <t>6.59% Summit Digitel Infrastructure Ltd (16-Jun-2026) **</t>
  </si>
  <si>
    <t>IN2620160050</t>
  </si>
  <si>
    <t>6.89% Nagaland (23-Nov-2026)</t>
  </si>
  <si>
    <t>IN2820160363</t>
  </si>
  <si>
    <t>7.88% Punjab SDL (01-MAR-2027)</t>
  </si>
  <si>
    <t>i) Total outstanding position in Derivative Instruments (Gross Notional) as at November 28, 2025 is Rs. 11000.00 Lakhs. </t>
  </si>
  <si>
    <t>ii) Total percentage of existing assets hedged through futures is 26.26%.</t>
  </si>
  <si>
    <t>Primary Benchmark: NIFTY Low Duration Debt Index A-I</t>
  </si>
  <si>
    <t>Franklin India Long Duration Fund</t>
  </si>
  <si>
    <t>i) Total outstanding position in Derivative Instruments (Gross Notional) as at November 28, 2025 is Rs. 500.00 Lakhs. </t>
  </si>
  <si>
    <t>ii) Total percentage of existing assets hedged through futures is 19.83%.</t>
  </si>
  <si>
    <t>Primary Benchmark: CRISIL Long Duration Debt A-III Index</t>
  </si>
  <si>
    <t>Franklin India Government Securities Fund</t>
  </si>
  <si>
    <t xml:space="preserve">      Growth Option</t>
  </si>
  <si>
    <t xml:space="preserve">      Quarterly IDCW Option</t>
  </si>
  <si>
    <t xml:space="preserve">      Direct Growth Option</t>
  </si>
  <si>
    <t xml:space="preserve">      Direct Quarterly IDCW Option</t>
  </si>
  <si>
    <t>i) Total outstanding position in Derivative Instruments (Gross Notional) as at November 28, 2025 is Rs. 8500.00 Lakhs. </t>
  </si>
  <si>
    <t>ii) Total percentage of existing assets hedged through futures is 45.40%.</t>
  </si>
  <si>
    <t xml:space="preserve">Primary Benchmark: NIFTY All Duration G-Sec Index </t>
  </si>
  <si>
    <t>Franklin India Retirement Fund (formerly known as Franklin India Pension Plan)^</t>
  </si>
  <si>
    <t>INE261F08EO7</t>
  </si>
  <si>
    <t>7.48% National Bank For Agriculture &amp; Rural Development (15-Sep-2028) **</t>
  </si>
  <si>
    <t>INE377Y07417</t>
  </si>
  <si>
    <t>7.90% Bajaj Housing Finance Ltd (28-Apr-2028) **</t>
  </si>
  <si>
    <t>INE0KUG08076</t>
  </si>
  <si>
    <t>7.03% National Bank for Financing Infrastructure and Development (08-Apr-2030) **</t>
  </si>
  <si>
    <t>INE115A07PV9</t>
  </si>
  <si>
    <t>7.90% LIC Housing Finance Ltd (23-Jun-2027) **</t>
  </si>
  <si>
    <t>IN0020240118</t>
  </si>
  <si>
    <t>7.09% GOI 2054 (05-Aug-2054)</t>
  </si>
  <si>
    <t>Primary Benchmark: CRISIL Short Term Debt Hybrid 60+40 Index (Effective August 12, 2024, the benchmark is changed from 40% Nifty 500+60% Crisil Composite Bond Index)</t>
  </si>
  <si>
    <t>^ Franklin India Pension Plan is renames as Franklin India Retirement Fund effective July 11, 2025.</t>
  </si>
  <si>
    <t>Franklin India Conservative Hybrid Fund (formerly known as Franklin India Debt Hybrid Fund)^</t>
  </si>
  <si>
    <t>INE950O07420</t>
  </si>
  <si>
    <t>8.20% Mahindra Rural Housing Finance Ltd (30-Jan-2026) **</t>
  </si>
  <si>
    <t>INE774D07UX3</t>
  </si>
  <si>
    <t>8.10% Mahindra &amp; Mahindra Financial Services Ltd (21-May-2026) **</t>
  </si>
  <si>
    <t>Primary Benchmark: CRISIL Hybrid 85+15 Conservative Index</t>
  </si>
  <si>
    <t>^ Franklin India Debt Hybrid Fund is renames as Franklin India Conservative Hybrid Fund effective July 11, 2025.</t>
  </si>
  <si>
    <t>Franklin India Dynamic Accrual Fund - Segregated Portfolio 3 - 9.50% Yes Bank Ltd CO 23 Dec 2021</t>
  </si>
  <si>
    <t>INE528G08352</t>
  </si>
  <si>
    <t>9.50% Yes Bank Ltd (23-Dec-2116) ~~~ $$ **</t>
  </si>
  <si>
    <t>ICRA D</t>
  </si>
  <si>
    <t xml:space="preserve"> $$ Indicates securities below investment grade or default</t>
  </si>
  <si>
    <t>~~~ Call option for December 23, 2021 has not been exercised by the issuer as per RBI Regulations and thereby, per SEBI circular dated March 22, 2021, maturity of the security has been moved to 100 years from the date of issuance.</t>
  </si>
  <si>
    <t>c) Main portfolio of the Scheme Franklin India Dynamic Accrual Fund ceased to exist as per Regulation 41(3) of SEBI Mutual Fund Regulations and therefore no separate disclosure is published for the main portfolio</t>
  </si>
  <si>
    <t>Franklin India Short-Term Income Plan (No. of segregated Portfolios in the scheme - 3) - (under winding up) $$$</t>
  </si>
  <si>
    <t>As on 02-May-2025 *</t>
  </si>
  <si>
    <t xml:space="preserve">      Institutional Plan Growth Option</t>
  </si>
  <si>
    <t>* All units in the scheme have been extinguished post distribution based on NAV dated May 02, 2025 which is the last declared NAV.</t>
  </si>
  <si>
    <t>This metric is computed basis market value of the securities (including accrued interest) held in the portfolio. Since there is no security in the portfolio, this metric is not applicable</t>
  </si>
  <si>
    <t>https://www.franklintempletonindia.com/download/en-in/valuation-policy/bb813425-1311-487d-86cb-619298c228dd/Fair%20Valuation%20Reliance%20Broadcast%20Network%20limited.pdf</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</si>
  <si>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</si>
  <si>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the remaining value in the portfolio of the scheme represents FISTIP’s investment in the NCDs of 9.50% Reliance Broadcast Network Ltd (20-JUL-2020) issued by Reliance Broadcast Network Ltd (RBNL). RBNL defaulted on meeting its payment obligation at maturity. Pursuant to the put option right exercised by us on Reliance Capital Limited (RCL) with respect to our exposure in RBNL, through the Insolvency &amp; Bankruptcy process of RCL, the scheme received its proportionate share of INR 312.97 lacs on March 20, 2025. RBNL also underwent the insolvency and resolution process and the scheme received INR 3195.69 lacs on April 8, 2025. For more details kindly refer to the note on our website.</t>
  </si>
  <si>
    <t>https://www.franklintempletonindia.com/download/en-in/latest%20updates/189ea834-ae3f-48eb-9d73-a9cc9cd9317e/franklin-templeton-update-on-reliance-broadcast-july-23-2020-kcg9m1gq-en-in.pdf</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</si>
  <si>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October 31, 2022 , January 31, 2023 and by Rivaaz Trade Ventures Pvt Ltd on July 31, 2020, August 31, 2020, September 30, 2020, October 31, 2020, November 7, 2020, December 30, 2020, June 30,2021, December 30, 2021, June 30, 2022, December 30, 2022, December 31, 2023.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</si>
  <si>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(RBPL) (ISIN: INE333T07048 and INE333T07055) &amp; Reliance Infrastructure Consulting &amp; Engineers Private Ltd (RICEPL) (ISIN: INE428K07011) were due on January 14, 2021 and January 31, 2021 respectively. However, the issuers were unable to meet their payment obligations. The securities of the issuer were fair valued at zero on November 4, 2020. Pursuant to National Company Law Tribunal (NCLT) order, the scheme received its proportionate share of INR 82.71 lacs on April 15, 2025 for RBPL and of INR 50.72 lacs on April 30, 2025 for RICEPL as part of corporate resolution process. Kindly refer note on our website on fair valuation.</t>
  </si>
  <si>
    <t>https://www.franklintempletonindia.com/download/en-in/valuation-policy/a0e293eb-f28b-4edc-9535-c7d9e7321ddc/fair_valuation_reliance_big_reliance_infra_november_4_2020-kgox4tdb-en-in.pdf</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</si>
  <si>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</si>
  <si>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Post the creation of the segregated portfolio i.e. 10.90% Vodafone Idea Ltd 02-Sep-2023 - Segregated Portfolio 2 on January 24, 2020, the annual coupon due and the full principal due along with the interest was received by the segregated portfolio on September 3, 2020, September 3, 2021, September 2, 2022 and September 1, 2023. With these receipts, the segregated portfolio completed full recovery on September 1, 2023.</t>
  </si>
  <si>
    <t>k) Risk-o-meter</t>
  </si>
  <si>
    <t>As of May 2, 2025, all units of Franklin India Short-Term Income Plan (FISTIP)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 except the securities which are currently valued at zero or have matured but defaulted on their repayment obligation. On account of this, the riskometer for FISTIP  has not been disclosed.</t>
  </si>
  <si>
    <t>$$$ This scheme is under winding-up wherein SBI Fund Management Limited (SBIFM) was appointed as the liquidator as per the order of Hon'ble Supreme Court (SC) dated February 12, 2021. On July 7, 2024 , the SC accepted the closure report filed by SBIFM with regards to the winding up and allowed their request to transfer the amount remaining unclaimed to FTMF for further distribution in accordance with the applicable laws. On Jan 1, 2025, SBIFM transferred the cash balances pertaining to unclaimed payouts and expenses amounting to Rs 1,651.24 Lakhs to the scheme.</t>
  </si>
  <si>
    <t>Franklin India Short Term Income Plan - Segregated Portfolio 3 - 9.50% Yes Bank Ltd CO 23 Dec 2021</t>
  </si>
  <si>
    <t>Franklin India Credit Risk Fund - Segregated Portfolio 3 - 9.50% Yes Bank Ltd CO 23 Dec 2021</t>
  </si>
  <si>
    <t>c) Main portfolio of the Scheme Franklin India Credit Risk Fund ceased to exist as per Regulation 41(3) of SEBI Mutual Fund Regulations and therefore no separate disclosure is published for the main portfolio</t>
  </si>
  <si>
    <t>b) During the month additional instances of fair valuation/deviation from valuation price provided by the valuation agencies</t>
  </si>
  <si>
    <t>e) During the month additional instances of fair valuation/deviation from valuation price provided by the valuation agencies</t>
  </si>
  <si>
    <t>Risk level based on portfolio as on November 28, 2025</t>
  </si>
  <si>
    <t>Risk level of tier-1 benchmark as on November 28, 2025</t>
  </si>
  <si>
    <t>Risk level of primary benchmark as on November 28, 2025</t>
  </si>
  <si>
    <t>Risk level of tier-1 benchmark  as on November 28, 2025</t>
  </si>
  <si>
    <t>Risk level of tier-2 benchmark  as on November 28, 2025</t>
  </si>
  <si>
    <t>Rs. 2,907.77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</si>
</sst>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00"/>
    <numFmt numFmtId="166" formatCode="#,##0.00%"/>
    <numFmt numFmtId="167" formatCode="#,##0.000"/>
    <numFmt numFmtId="168" formatCode="#,##0.0000_);\(#,##0.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u/>
      <sz val="11"/>
      <color theme="10"/>
      <name val="Calibri"/>
      <family val="2"/>
      <scheme val="minor"/>
    </font>
    <font>
      <sz val="9"/>
      <color theme="1"/>
      <name val="Arial"/>
      <family val="2"/>
    </font>
    <font>
      <b/>
      <sz val="8"/>
      <color theme="1"/>
      <name val="Arial"/>
      <family val="2"/>
    </font>
    <font>
      <sz val="8"/>
      <color theme="1"/>
      <name val="Arial"/>
      <family val="2"/>
    </font>
    <font>
      <b/>
      <sz val="9"/>
      <color theme="1"/>
      <name val="Arial"/>
      <family val="2"/>
    </font>
    <font>
      <u/>
      <sz val="8"/>
      <color theme="10"/>
      <name val="Arial"/>
      <family val="2"/>
    </font>
    <font>
      <sz val="8"/>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0"/>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119">
    <xf numFmtId="0" fontId="0" fillId="0" borderId="0" xfId="0"/>
    <xf numFmtId="0" fontId="6"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6" fillId="2" borderId="0" xfId="0" applyNumberFormat="1" applyFont="1" applyFill="1"/>
    <xf numFmtId="0" fontId="7" fillId="0" borderId="1" xfId="0" applyFont="1" applyBorder="1" applyAlignment="1">
      <alignment vertical="center"/>
    </xf>
    <xf numFmtId="0" fontId="8" fillId="2" borderId="0" xfId="0" applyFont="1" applyFill="1"/>
    <xf numFmtId="0" fontId="3" fillId="2" borderId="0" xfId="0" applyFont="1" applyFill="1" applyAlignment="1">
      <alignment horizontal="left" vertical="top"/>
    </xf>
    <xf numFmtId="4" fontId="8" fillId="3" borderId="0" xfId="0" applyNumberFormat="1" applyFont="1" applyFill="1"/>
    <xf numFmtId="39" fontId="8" fillId="2" borderId="0" xfId="0" applyNumberFormat="1" applyFont="1" applyFill="1"/>
    <xf numFmtId="39" fontId="8" fillId="3" borderId="0" xfId="0" applyNumberFormat="1" applyFont="1" applyFill="1"/>
    <xf numFmtId="2"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2" borderId="0" xfId="0" applyFont="1" applyFill="1"/>
    <xf numFmtId="39" fontId="7" fillId="3" borderId="0" xfId="0" applyNumberFormat="1" applyFont="1" applyFill="1"/>
    <xf numFmtId="0" fontId="7" fillId="2" borderId="2" xfId="0" applyFont="1" applyFill="1" applyBorder="1"/>
    <xf numFmtId="0" fontId="8" fillId="2" borderId="2" xfId="0" applyFont="1" applyFill="1" applyBorder="1"/>
    <xf numFmtId="39" fontId="8" fillId="2" borderId="2" xfId="0" applyNumberFormat="1" applyFont="1" applyFill="1" applyBorder="1"/>
    <xf numFmtId="39" fontId="8" fillId="3" borderId="2" xfId="0" applyNumberFormat="1" applyFont="1" applyFill="1" applyBorder="1"/>
    <xf numFmtId="0" fontId="7" fillId="2" borderId="3" xfId="0" applyFont="1" applyFill="1" applyBorder="1"/>
    <xf numFmtId="0" fontId="8" fillId="2" borderId="3" xfId="0" applyFont="1" applyFill="1" applyBorder="1"/>
    <xf numFmtId="39" fontId="8" fillId="2" borderId="3" xfId="0" applyNumberFormat="1" applyFont="1" applyFill="1" applyBorder="1"/>
    <xf numFmtId="39" fontId="8" fillId="3" borderId="3" xfId="0" applyNumberFormat="1" applyFont="1" applyFill="1" applyBorder="1"/>
    <xf numFmtId="3" fontId="8"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0" fontId="7" fillId="2" borderId="0" xfId="0" applyFont="1" applyFill="1" applyAlignment="1">
      <alignment horizontal="right"/>
    </xf>
    <xf numFmtId="165" fontId="8" fillId="2" borderId="0" xfId="0" applyNumberFormat="1" applyFont="1" applyFill="1"/>
    <xf numFmtId="0" fontId="7" fillId="2" borderId="1" xfId="0" applyFont="1" applyFill="1" applyBorder="1" applyAlignment="1">
      <alignment horizontal="center"/>
    </xf>
    <xf numFmtId="165" fontId="8" fillId="2" borderId="1" xfId="0" applyNumberFormat="1" applyFont="1" applyFill="1" applyBorder="1"/>
    <xf numFmtId="4" fontId="8" fillId="2" borderId="0" xfId="0" applyNumberFormat="1" applyFont="1" applyFill="1"/>
    <xf numFmtId="0" fontId="9" fillId="2" borderId="0" xfId="0" applyFont="1" applyFill="1"/>
    <xf numFmtId="0" fontId="7" fillId="0" borderId="5" xfId="0" applyFont="1" applyBorder="1" applyAlignment="1">
      <alignment vertical="center"/>
    </xf>
    <xf numFmtId="0" fontId="7" fillId="0" borderId="5" xfId="0" applyFont="1" applyBorder="1" applyAlignment="1">
      <alignment horizontal="center" vertical="center"/>
    </xf>
    <xf numFmtId="2" fontId="7" fillId="0" borderId="5" xfId="0" applyNumberFormat="1" applyFont="1" applyBorder="1" applyAlignment="1">
      <alignment horizontal="center" vertical="center"/>
    </xf>
    <xf numFmtId="0" fontId="9" fillId="2" borderId="5" xfId="0" applyFont="1" applyFill="1" applyBorder="1"/>
    <xf numFmtId="0" fontId="7" fillId="2" borderId="6" xfId="0" applyFont="1" applyFill="1" applyBorder="1"/>
    <xf numFmtId="0" fontId="8" fillId="2" borderId="6" xfId="0" applyFont="1" applyFill="1" applyBorder="1"/>
    <xf numFmtId="39" fontId="8" fillId="2" borderId="6" xfId="0" applyNumberFormat="1" applyFont="1" applyFill="1" applyBorder="1"/>
    <xf numFmtId="39" fontId="8" fillId="3" borderId="6" xfId="0" applyNumberFormat="1" applyFont="1" applyFill="1" applyBorder="1"/>
    <xf numFmtId="3" fontId="8" fillId="2" borderId="6" xfId="0" applyNumberFormat="1" applyFont="1" applyFill="1" applyBorder="1"/>
    <xf numFmtId="4" fontId="8" fillId="2" borderId="6" xfId="0" applyNumberFormat="1" applyFont="1" applyFill="1" applyBorder="1"/>
    <xf numFmtId="39" fontId="7" fillId="2" borderId="6" xfId="0" applyNumberFormat="1" applyFont="1" applyFill="1" applyBorder="1"/>
    <xf numFmtId="39" fontId="7" fillId="3" borderId="6" xfId="0" applyNumberFormat="1" applyFont="1" applyFill="1" applyBorder="1"/>
    <xf numFmtId="0" fontId="7" fillId="2" borderId="7" xfId="0" applyFont="1" applyFill="1" applyBorder="1"/>
    <xf numFmtId="39" fontId="7" fillId="2" borderId="7" xfId="0" applyNumberFormat="1" applyFont="1" applyFill="1" applyBorder="1"/>
    <xf numFmtId="39" fontId="7" fillId="3" borderId="7" xfId="0" applyNumberFormat="1" applyFont="1" applyFill="1" applyBorder="1"/>
    <xf numFmtId="166" fontId="8" fillId="2" borderId="0" xfId="0" applyNumberFormat="1" applyFont="1" applyFill="1"/>
    <xf numFmtId="2" fontId="7" fillId="0" borderId="1"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0" fontId="9" fillId="2" borderId="5" xfId="0" applyFont="1" applyFill="1" applyBorder="1" applyAlignment="1">
      <alignment wrapText="1"/>
    </xf>
    <xf numFmtId="2" fontId="7" fillId="3" borderId="1" xfId="0" applyNumberFormat="1" applyFont="1" applyFill="1" applyBorder="1" applyAlignment="1">
      <alignment horizontal="center" vertical="center"/>
    </xf>
    <xf numFmtId="39" fontId="7" fillId="3" borderId="8" xfId="0" applyNumberFormat="1" applyFont="1" applyFill="1" applyBorder="1"/>
    <xf numFmtId="2" fontId="8" fillId="2" borderId="3" xfId="0" applyNumberFormat="1" applyFont="1" applyFill="1" applyBorder="1"/>
    <xf numFmtId="4" fontId="8" fillId="2" borderId="3" xfId="0" applyNumberFormat="1" applyFont="1" applyFill="1" applyBorder="1"/>
    <xf numFmtId="39" fontId="8" fillId="3" borderId="4" xfId="0" applyNumberFormat="1" applyFont="1" applyFill="1" applyBorder="1"/>
    <xf numFmtId="39" fontId="7" fillId="2" borderId="0" xfId="0" applyNumberFormat="1" applyFont="1" applyFill="1"/>
    <xf numFmtId="39" fontId="7" fillId="0" borderId="6" xfId="0" applyNumberFormat="1" applyFont="1" applyBorder="1"/>
    <xf numFmtId="0" fontId="7" fillId="3" borderId="0" xfId="0" applyFont="1" applyFill="1"/>
    <xf numFmtId="0" fontId="8" fillId="3" borderId="0" xfId="0" applyFont="1" applyFill="1"/>
    <xf numFmtId="165" fontId="8" fillId="2" borderId="0" xfId="0" applyNumberFormat="1" applyFont="1" applyFill="1" applyAlignment="1">
      <alignment horizontal="right"/>
    </xf>
    <xf numFmtId="39" fontId="7" fillId="3" borderId="0" xfId="0" applyNumberFormat="1" applyFont="1" applyFill="1" applyAlignment="1">
      <alignment horizontal="right"/>
    </xf>
    <xf numFmtId="0" fontId="10" fillId="3" borderId="0" xfId="1" applyFont="1" applyFill="1"/>
    <xf numFmtId="0" fontId="7" fillId="3" borderId="0" xfId="0" applyFont="1" applyFill="1" applyAlignment="1">
      <alignment horizontal="left" wrapText="1"/>
    </xf>
    <xf numFmtId="0" fontId="7" fillId="3" borderId="0" xfId="0" applyFont="1" applyFill="1" applyAlignment="1">
      <alignment horizontal="left"/>
    </xf>
    <xf numFmtId="0" fontId="8" fillId="3" borderId="0" xfId="0" applyFont="1" applyFill="1" applyAlignment="1">
      <alignment horizontal="left" wrapText="1"/>
    </xf>
    <xf numFmtId="0" fontId="8" fillId="3" borderId="0" xfId="0" applyFont="1" applyFill="1" applyAlignment="1">
      <alignment horizontal="left"/>
    </xf>
    <xf numFmtId="167" fontId="8" fillId="2" borderId="0" xfId="0" applyNumberFormat="1" applyFont="1" applyFill="1"/>
    <xf numFmtId="0" fontId="7" fillId="3" borderId="2" xfId="0" applyFont="1" applyFill="1" applyBorder="1"/>
    <xf numFmtId="39" fontId="7" fillId="3" borderId="2" xfId="0" applyNumberFormat="1" applyFont="1" applyFill="1" applyBorder="1"/>
    <xf numFmtId="0" fontId="7" fillId="3" borderId="3" xfId="0" applyFont="1" applyFill="1" applyBorder="1"/>
    <xf numFmtId="0" fontId="7" fillId="3" borderId="3" xfId="0" applyFont="1" applyFill="1" applyBorder="1" applyAlignment="1">
      <alignment horizontal="center"/>
    </xf>
    <xf numFmtId="0" fontId="8" fillId="3" borderId="3" xfId="0" applyFont="1" applyFill="1" applyBorder="1"/>
    <xf numFmtId="0" fontId="7" fillId="3" borderId="3" xfId="0" applyFont="1" applyFill="1" applyBorder="1" applyAlignment="1">
      <alignment horizontal="center" wrapText="1"/>
    </xf>
    <xf numFmtId="0" fontId="8" fillId="2" borderId="11" xfId="0" applyFont="1" applyFill="1" applyBorder="1"/>
    <xf numFmtId="4" fontId="8" fillId="3" borderId="3" xfId="0" applyNumberFormat="1" applyFont="1" applyFill="1" applyBorder="1"/>
    <xf numFmtId="0" fontId="7" fillId="3" borderId="4" xfId="0" applyFont="1" applyFill="1" applyBorder="1"/>
    <xf numFmtId="0" fontId="8" fillId="3" borderId="4" xfId="0" applyFont="1" applyFill="1" applyBorder="1"/>
    <xf numFmtId="4" fontId="7" fillId="3" borderId="4" xfId="0" applyNumberFormat="1" applyFont="1" applyFill="1" applyBorder="1"/>
    <xf numFmtId="0" fontId="5" fillId="3" borderId="0" xfId="1" applyFill="1"/>
    <xf numFmtId="0" fontId="8" fillId="0" borderId="3" xfId="0" applyFont="1" applyBorder="1"/>
    <xf numFmtId="0" fontId="7" fillId="0" borderId="3" xfId="0" applyFont="1" applyBorder="1"/>
    <xf numFmtId="168" fontId="8" fillId="2" borderId="3" xfId="0" applyNumberFormat="1" applyFont="1" applyFill="1" applyBorder="1"/>
    <xf numFmtId="168" fontId="8" fillId="2" borderId="3" xfId="0" applyNumberFormat="1" applyFont="1" applyFill="1" applyBorder="1" applyAlignment="1">
      <alignment horizontal="right"/>
    </xf>
    <xf numFmtId="0" fontId="7" fillId="0" borderId="4" xfId="0" applyFont="1" applyBorder="1"/>
    <xf numFmtId="0" fontId="8" fillId="0" borderId="4" xfId="0" applyFont="1" applyBorder="1"/>
    <xf numFmtId="4" fontId="7" fillId="0" borderId="4" xfId="0" applyNumberFormat="1" applyFont="1" applyBorder="1"/>
    <xf numFmtId="39" fontId="7" fillId="0" borderId="4" xfId="0" applyNumberFormat="1" applyFont="1" applyBorder="1"/>
    <xf numFmtId="0" fontId="7" fillId="3" borderId="0" xfId="0" applyFont="1" applyFill="1" applyAlignment="1">
      <alignment vertical="top"/>
    </xf>
    <xf numFmtId="0" fontId="7" fillId="3" borderId="0" xfId="0" applyFont="1" applyFill="1" applyAlignment="1">
      <alignment vertical="top" wrapText="1"/>
    </xf>
    <xf numFmtId="39" fontId="8" fillId="2" borderId="2" xfId="0" applyNumberFormat="1" applyFont="1" applyFill="1" applyBorder="1" applyAlignment="1">
      <alignment horizontal="center" vertical="center" wrapText="1"/>
    </xf>
    <xf numFmtId="0" fontId="8" fillId="2" borderId="3" xfId="0" applyFont="1" applyFill="1" applyBorder="1" applyAlignment="1">
      <alignment wrapText="1"/>
    </xf>
    <xf numFmtId="164" fontId="7" fillId="2" borderId="3" xfId="0" applyNumberFormat="1" applyFont="1" applyFill="1" applyBorder="1"/>
    <xf numFmtId="4" fontId="7" fillId="2" borderId="0" xfId="0" applyNumberFormat="1" applyFont="1" applyFill="1" applyAlignment="1">
      <alignment horizontal="right"/>
    </xf>
    <xf numFmtId="0" fontId="5" fillId="2" borderId="0" xfId="1" applyFill="1"/>
    <xf numFmtId="0" fontId="10" fillId="2" borderId="0" xfId="1" applyFont="1" applyFill="1"/>
    <xf numFmtId="0" fontId="7" fillId="0" borderId="1" xfId="0" applyFont="1" applyBorder="1" applyAlignment="1">
      <alignment horizontal="center" vertical="center" wrapText="1"/>
    </xf>
    <xf numFmtId="0" fontId="7" fillId="2" borderId="0" xfId="0" applyFont="1" applyFill="1" applyAlignment="1">
      <alignment vertical="top" wrapText="1"/>
    </xf>
    <xf numFmtId="0" fontId="8" fillId="2" borderId="9" xfId="0" applyFont="1" applyFill="1" applyBorder="1"/>
    <xf numFmtId="0" fontId="8" fillId="2" borderId="10" xfId="0" applyFont="1" applyFill="1" applyBorder="1"/>
    <xf numFmtId="0" fontId="4" fillId="4" borderId="8" xfId="0" applyFont="1" applyFill="1" applyBorder="1" applyAlignment="1">
      <alignment horizontal="center" vertical="center" wrapText="1"/>
    </xf>
    <xf numFmtId="0" fontId="4" fillId="4" borderId="0" xfId="0" applyFont="1" applyFill="1" applyAlignment="1">
      <alignment horizontal="center" vertical="center" wrapText="1"/>
    </xf>
    <xf numFmtId="0" fontId="7" fillId="2" borderId="9" xfId="0" applyFont="1" applyFill="1" applyBorder="1"/>
    <xf numFmtId="0" fontId="7" fillId="2" borderId="10" xfId="0" applyFont="1" applyFill="1" applyBorder="1"/>
    <xf numFmtId="0" fontId="11" fillId="0" borderId="0" xfId="0" applyFont="1" applyAlignment="1">
      <alignment wrapText="1"/>
    </xf>
    <xf numFmtId="0" fontId="8" fillId="3" borderId="0" xfId="0" applyFont="1" applyFill="1" applyAlignment="1">
      <alignment horizontal="left" wrapText="1"/>
    </xf>
    <xf numFmtId="0" fontId="7" fillId="2" borderId="0" xfId="0" applyFont="1" applyFill="1" applyAlignment="1">
      <alignment horizontal="left" vertical="center" wrapText="1"/>
    </xf>
    <xf numFmtId="0" fontId="7"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0" fillId="0" borderId="0" xfId="0" applyAlignment="1">
      <alignment horizontal="justify" wrapText="1"/>
    </xf>
    <xf numFmtId="0" fontId="8" fillId="3" borderId="0" xfId="0" applyFont="1" applyFill="1" applyAlignment="1">
      <alignment wrapText="1"/>
    </xf>
    <xf numFmtId="0" fontId="7" fillId="2" borderId="0" xfId="0" applyFont="1" applyFill="1" applyAlignment="1">
      <alignment horizontal="left" wrapText="1"/>
    </xf>
    <xf numFmtId="0" fontId="7" fillId="2" borderId="0" xfId="0" applyFont="1" applyFill="1" applyAlignment="1">
      <alignment horizontal="left" vertical="top" wrapText="1"/>
    </xf>
    <xf numFmtId="0" fontId="7" fillId="2" borderId="0" xfId="0" applyFont="1" applyFill="1" applyAlignment="1">
      <alignment vertical="top" wrapText="1"/>
    </xf>
  </cellXfs>
  <cellStyles count="2">
    <cellStyle name="Hyperlink" xfId="1" builtinId="8"/>
    <cellStyle name="Normal" xfId="0" builtinId="0"/>
  </cellStyles>
  <dxfs count="121">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132</xdr:row>
      <xdr:rowOff>123825</xdr:rowOff>
    </xdr:from>
    <xdr:to>
      <xdr:col>1</xdr:col>
      <xdr:colOff>276225</xdr:colOff>
      <xdr:row>144</xdr:row>
      <xdr:rowOff>123825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9192875"/>
          <a:ext cx="27241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115</xdr:row>
      <xdr:rowOff>0</xdr:rowOff>
    </xdr:from>
    <xdr:to>
      <xdr:col>1</xdr:col>
      <xdr:colOff>200025</xdr:colOff>
      <xdr:row>127</xdr:row>
      <xdr:rowOff>104775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16640175"/>
          <a:ext cx="27432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161925</xdr:colOff>
      <xdr:row>67</xdr:row>
      <xdr:rowOff>123825</xdr:rowOff>
    </xdr:from>
    <xdr:to>
      <xdr:col>1</xdr:col>
      <xdr:colOff>381000</xdr:colOff>
      <xdr:row>80</xdr:row>
      <xdr:rowOff>114300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9906000"/>
          <a:ext cx="26765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47</xdr:row>
      <xdr:rowOff>133350</xdr:rowOff>
    </xdr:from>
    <xdr:to>
      <xdr:col>1</xdr:col>
      <xdr:colOff>495300</xdr:colOff>
      <xdr:row>61</xdr:row>
      <xdr:rowOff>114300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7058025"/>
          <a:ext cx="283845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141</xdr:row>
      <xdr:rowOff>114300</xdr:rowOff>
    </xdr:from>
    <xdr:to>
      <xdr:col>1</xdr:col>
      <xdr:colOff>504825</xdr:colOff>
      <xdr:row>153</xdr:row>
      <xdr:rowOff>114300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469225"/>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124</xdr:row>
      <xdr:rowOff>0</xdr:rowOff>
    </xdr:from>
    <xdr:to>
      <xdr:col>1</xdr:col>
      <xdr:colOff>419100</xdr:colOff>
      <xdr:row>136</xdr:row>
      <xdr:rowOff>114300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17926050"/>
          <a:ext cx="27622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101</xdr:row>
      <xdr:rowOff>0</xdr:rowOff>
    </xdr:from>
    <xdr:to>
      <xdr:col>1</xdr:col>
      <xdr:colOff>152400</xdr:colOff>
      <xdr:row>113</xdr:row>
      <xdr:rowOff>0</xdr:rowOff>
    </xdr:to>
    <xdr:pic>
      <xdr:nvPicPr>
        <xdr:cNvPr id="2" name="Picture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4973300"/>
          <a:ext cx="26955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82</xdr:row>
      <xdr:rowOff>121920</xdr:rowOff>
    </xdr:from>
    <xdr:to>
      <xdr:col>1</xdr:col>
      <xdr:colOff>340995</xdr:colOff>
      <xdr:row>96</xdr:row>
      <xdr:rowOff>30480</xdr:rowOff>
    </xdr:to>
    <xdr:pic>
      <xdr:nvPicPr>
        <xdr:cNvPr id="3" name="Picture 2">
          <a:extLst>
            <a:ext uri="{FF2B5EF4-FFF2-40B4-BE49-F238E27FC236}">
              <a16:creationId xmlns:a16="http://schemas.microsoft.com/office/drawing/2014/main" id="{AF2074DF-53A7-45A0-B6A9-199239340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12380595"/>
          <a:ext cx="2762250" cy="1908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138</xdr:row>
      <xdr:rowOff>57150</xdr:rowOff>
    </xdr:from>
    <xdr:to>
      <xdr:col>1</xdr:col>
      <xdr:colOff>390525</xdr:colOff>
      <xdr:row>151</xdr:row>
      <xdr:rowOff>114300</xdr:rowOff>
    </xdr:to>
    <xdr:pic>
      <xdr:nvPicPr>
        <xdr:cNvPr id="2" name="Picture 3">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20307300"/>
          <a:ext cx="2867025"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121920</xdr:colOff>
      <xdr:row>120</xdr:row>
      <xdr:rowOff>0</xdr:rowOff>
    </xdr:from>
    <xdr:to>
      <xdr:col>1</xdr:col>
      <xdr:colOff>302895</xdr:colOff>
      <xdr:row>133</xdr:row>
      <xdr:rowOff>38100</xdr:rowOff>
    </xdr:to>
    <xdr:pic>
      <xdr:nvPicPr>
        <xdr:cNvPr id="3" name="Picture 2">
          <a:extLst>
            <a:ext uri="{FF2B5EF4-FFF2-40B4-BE49-F238E27FC236}">
              <a16:creationId xmlns:a16="http://schemas.microsoft.com/office/drawing/2014/main" id="{609AA6B0-5778-4EB9-9935-49F24BD79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 y="17678400"/>
          <a:ext cx="276225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117</xdr:row>
      <xdr:rowOff>85725</xdr:rowOff>
    </xdr:from>
    <xdr:to>
      <xdr:col>1</xdr:col>
      <xdr:colOff>285750</xdr:colOff>
      <xdr:row>129</xdr:row>
      <xdr:rowOff>114300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7402175"/>
          <a:ext cx="272415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99</xdr:row>
      <xdr:rowOff>0</xdr:rowOff>
    </xdr:from>
    <xdr:to>
      <xdr:col>1</xdr:col>
      <xdr:colOff>171450</xdr:colOff>
      <xdr:row>112</xdr:row>
      <xdr:rowOff>38100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744700"/>
          <a:ext cx="275272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114</xdr:row>
      <xdr:rowOff>142875</xdr:rowOff>
    </xdr:from>
    <xdr:to>
      <xdr:col>1</xdr:col>
      <xdr:colOff>133350</xdr:colOff>
      <xdr:row>126</xdr:row>
      <xdr:rowOff>123825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925925"/>
          <a:ext cx="271462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96</xdr:row>
      <xdr:rowOff>0</xdr:rowOff>
    </xdr:from>
    <xdr:to>
      <xdr:col>1</xdr:col>
      <xdr:colOff>171450</xdr:colOff>
      <xdr:row>108</xdr:row>
      <xdr:rowOff>114300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4211300"/>
          <a:ext cx="273367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75</xdr:row>
      <xdr:rowOff>76200</xdr:rowOff>
    </xdr:from>
    <xdr:to>
      <xdr:col>1</xdr:col>
      <xdr:colOff>361950</xdr:colOff>
      <xdr:row>89</xdr:row>
      <xdr:rowOff>0</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1001375"/>
          <a:ext cx="2867025"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58</xdr:row>
      <xdr:rowOff>0</xdr:rowOff>
    </xdr:from>
    <xdr:to>
      <xdr:col>1</xdr:col>
      <xdr:colOff>209550</xdr:colOff>
      <xdr:row>71</xdr:row>
      <xdr:rowOff>38100</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8496300"/>
          <a:ext cx="276225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114300</xdr:colOff>
      <xdr:row>109</xdr:row>
      <xdr:rowOff>104775</xdr:rowOff>
    </xdr:from>
    <xdr:to>
      <xdr:col>1</xdr:col>
      <xdr:colOff>247650</xdr:colOff>
      <xdr:row>121</xdr:row>
      <xdr:rowOff>104775</xdr:rowOff>
    </xdr:to>
    <xdr:pic>
      <xdr:nvPicPr>
        <xdr:cNvPr id="2" name="Picture 3">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6173450"/>
          <a:ext cx="27146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90</xdr:row>
      <xdr:rowOff>95250</xdr:rowOff>
    </xdr:from>
    <xdr:to>
      <xdr:col>1</xdr:col>
      <xdr:colOff>180975</xdr:colOff>
      <xdr:row>103</xdr:row>
      <xdr:rowOff>66675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13449300"/>
          <a:ext cx="273367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142875</xdr:colOff>
      <xdr:row>78</xdr:row>
      <xdr:rowOff>76200</xdr:rowOff>
    </xdr:from>
    <xdr:to>
      <xdr:col>1</xdr:col>
      <xdr:colOff>581025</xdr:colOff>
      <xdr:row>92</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1715750"/>
          <a:ext cx="28956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60</xdr:row>
      <xdr:rowOff>9525</xdr:rowOff>
    </xdr:from>
    <xdr:to>
      <xdr:col>1</xdr:col>
      <xdr:colOff>428625</xdr:colOff>
      <xdr:row>73</xdr:row>
      <xdr:rowOff>38100</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9077325"/>
          <a:ext cx="2781300"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84</xdr:row>
      <xdr:rowOff>123825</xdr:rowOff>
    </xdr:from>
    <xdr:to>
      <xdr:col>1</xdr:col>
      <xdr:colOff>504825</xdr:colOff>
      <xdr:row>98</xdr:row>
      <xdr:rowOff>38100</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2630150"/>
          <a:ext cx="28956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19050</xdr:rowOff>
    </xdr:from>
    <xdr:to>
      <xdr:col>1</xdr:col>
      <xdr:colOff>323850</xdr:colOff>
      <xdr:row>79</xdr:row>
      <xdr:rowOff>57150</xdr:rowOff>
    </xdr:to>
    <xdr:pic>
      <xdr:nvPicPr>
        <xdr:cNvPr id="3" name="Picture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953625"/>
          <a:ext cx="278130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126</xdr:row>
      <xdr:rowOff>47625</xdr:rowOff>
    </xdr:from>
    <xdr:to>
      <xdr:col>1</xdr:col>
      <xdr:colOff>438150</xdr:colOff>
      <xdr:row>139</xdr:row>
      <xdr:rowOff>57150</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8259425"/>
          <a:ext cx="2943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109</xdr:row>
      <xdr:rowOff>9525</xdr:rowOff>
    </xdr:from>
    <xdr:to>
      <xdr:col>1</xdr:col>
      <xdr:colOff>342900</xdr:colOff>
      <xdr:row>122</xdr:row>
      <xdr:rowOff>85725</xdr:rowOff>
    </xdr:to>
    <xdr:pic>
      <xdr:nvPicPr>
        <xdr:cNvPr id="3" name="Picture 4">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5792450"/>
          <a:ext cx="2838450"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118</xdr:row>
      <xdr:rowOff>0</xdr:rowOff>
    </xdr:from>
    <xdr:to>
      <xdr:col>1</xdr:col>
      <xdr:colOff>361950</xdr:colOff>
      <xdr:row>131</xdr:row>
      <xdr:rowOff>114300</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7068800"/>
          <a:ext cx="289560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138</xdr:row>
      <xdr:rowOff>66675</xdr:rowOff>
    </xdr:from>
    <xdr:to>
      <xdr:col>1</xdr:col>
      <xdr:colOff>466725</xdr:colOff>
      <xdr:row>151</xdr:row>
      <xdr:rowOff>76200</xdr:rowOff>
    </xdr:to>
    <xdr:pic>
      <xdr:nvPicPr>
        <xdr:cNvPr id="3" name="Picture 3">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19992975"/>
          <a:ext cx="2943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38100</xdr:colOff>
      <xdr:row>120</xdr:row>
      <xdr:rowOff>123825</xdr:rowOff>
    </xdr:from>
    <xdr:to>
      <xdr:col>1</xdr:col>
      <xdr:colOff>200025</xdr:colOff>
      <xdr:row>134</xdr:row>
      <xdr:rowOff>85725</xdr:rowOff>
    </xdr:to>
    <xdr:pic>
      <xdr:nvPicPr>
        <xdr:cNvPr id="2" name="Picture 4">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401925"/>
          <a:ext cx="286702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141</xdr:row>
      <xdr:rowOff>9525</xdr:rowOff>
    </xdr:from>
    <xdr:to>
      <xdr:col>1</xdr:col>
      <xdr:colOff>180975</xdr:colOff>
      <xdr:row>153</xdr:row>
      <xdr:rowOff>104775</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18288000"/>
          <a:ext cx="28289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76200</xdr:colOff>
      <xdr:row>146</xdr:row>
      <xdr:rowOff>85725</xdr:rowOff>
    </xdr:from>
    <xdr:to>
      <xdr:col>1</xdr:col>
      <xdr:colOff>361950</xdr:colOff>
      <xdr:row>160</xdr:row>
      <xdr:rowOff>9525</xdr:rowOff>
    </xdr:to>
    <xdr:pic>
      <xdr:nvPicPr>
        <xdr:cNvPr id="2" name="Picture 4">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0793075"/>
          <a:ext cx="2867025"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128</xdr:row>
      <xdr:rowOff>28575</xdr:rowOff>
    </xdr:from>
    <xdr:to>
      <xdr:col>1</xdr:col>
      <xdr:colOff>247650</xdr:colOff>
      <xdr:row>141</xdr:row>
      <xdr:rowOff>66675</xdr:rowOff>
    </xdr:to>
    <xdr:pic>
      <xdr:nvPicPr>
        <xdr:cNvPr id="3" name="Picture 3">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 y="18164175"/>
          <a:ext cx="276225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133350</xdr:colOff>
      <xdr:row>151</xdr:row>
      <xdr:rowOff>104775</xdr:rowOff>
    </xdr:from>
    <xdr:to>
      <xdr:col>1</xdr:col>
      <xdr:colOff>523875</xdr:colOff>
      <xdr:row>165</xdr:row>
      <xdr:rowOff>28575</xdr:rowOff>
    </xdr:to>
    <xdr:pic>
      <xdr:nvPicPr>
        <xdr:cNvPr id="2" name="Picture 3">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1669375"/>
          <a:ext cx="29718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132</xdr:row>
      <xdr:rowOff>47625</xdr:rowOff>
    </xdr:from>
    <xdr:to>
      <xdr:col>1</xdr:col>
      <xdr:colOff>390525</xdr:colOff>
      <xdr:row>146</xdr:row>
      <xdr:rowOff>9525</xdr:rowOff>
    </xdr:to>
    <xdr:pic>
      <xdr:nvPicPr>
        <xdr:cNvPr id="3" name="Picture 4">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8897600"/>
          <a:ext cx="28765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129</xdr:row>
      <xdr:rowOff>19050</xdr:rowOff>
    </xdr:from>
    <xdr:to>
      <xdr:col>1</xdr:col>
      <xdr:colOff>314325</xdr:colOff>
      <xdr:row>142</xdr:row>
      <xdr:rowOff>114300</xdr:rowOff>
    </xdr:to>
    <xdr:pic>
      <xdr:nvPicPr>
        <xdr:cNvPr id="2" name="Picture 4">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8726150"/>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149</xdr:row>
      <xdr:rowOff>38100</xdr:rowOff>
    </xdr:from>
    <xdr:to>
      <xdr:col>1</xdr:col>
      <xdr:colOff>333375</xdr:colOff>
      <xdr:row>161</xdr:row>
      <xdr:rowOff>19050</xdr:rowOff>
    </xdr:to>
    <xdr:pic>
      <xdr:nvPicPr>
        <xdr:cNvPr id="3" name="Picture 3">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21602700"/>
          <a:ext cx="300037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185</xdr:row>
      <xdr:rowOff>85725</xdr:rowOff>
    </xdr:from>
    <xdr:to>
      <xdr:col>1</xdr:col>
      <xdr:colOff>104775</xdr:colOff>
      <xdr:row>197</xdr:row>
      <xdr:rowOff>57150</xdr:rowOff>
    </xdr:to>
    <xdr:pic>
      <xdr:nvPicPr>
        <xdr:cNvPr id="2" name="Picture 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5507950"/>
          <a:ext cx="255270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166</xdr:row>
      <xdr:rowOff>0</xdr:rowOff>
    </xdr:from>
    <xdr:to>
      <xdr:col>1</xdr:col>
      <xdr:colOff>276225</xdr:colOff>
      <xdr:row>179</xdr:row>
      <xdr:rowOff>114300</xdr:rowOff>
    </xdr:to>
    <xdr:pic>
      <xdr:nvPicPr>
        <xdr:cNvPr id="3" name="Picture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22707600"/>
          <a:ext cx="28003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114300</xdr:colOff>
      <xdr:row>126</xdr:row>
      <xdr:rowOff>0</xdr:rowOff>
    </xdr:from>
    <xdr:to>
      <xdr:col>1</xdr:col>
      <xdr:colOff>514350</xdr:colOff>
      <xdr:row>140</xdr:row>
      <xdr:rowOff>38100</xdr:rowOff>
    </xdr:to>
    <xdr:pic>
      <xdr:nvPicPr>
        <xdr:cNvPr id="2" name="Picture 4">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842135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106</xdr:row>
      <xdr:rowOff>76200</xdr:rowOff>
    </xdr:from>
    <xdr:to>
      <xdr:col>1</xdr:col>
      <xdr:colOff>514350</xdr:colOff>
      <xdr:row>120</xdr:row>
      <xdr:rowOff>114300</xdr:rowOff>
    </xdr:to>
    <xdr:pic>
      <xdr:nvPicPr>
        <xdr:cNvPr id="3" name="Picture 5">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564005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85</xdr:row>
      <xdr:rowOff>9525</xdr:rowOff>
    </xdr:from>
    <xdr:to>
      <xdr:col>1</xdr:col>
      <xdr:colOff>342900</xdr:colOff>
      <xdr:row>98</xdr:row>
      <xdr:rowOff>104775</xdr:rowOff>
    </xdr:to>
    <xdr:pic>
      <xdr:nvPicPr>
        <xdr:cNvPr id="4" name="Picture 6">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12573000"/>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19050</xdr:colOff>
      <xdr:row>88</xdr:row>
      <xdr:rowOff>57150</xdr:rowOff>
    </xdr:from>
    <xdr:to>
      <xdr:col>1</xdr:col>
      <xdr:colOff>533400</xdr:colOff>
      <xdr:row>102</xdr:row>
      <xdr:rowOff>95250</xdr:rowOff>
    </xdr:to>
    <xdr:pic>
      <xdr:nvPicPr>
        <xdr:cNvPr id="2" name="Picture 3">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3049250"/>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67</xdr:row>
      <xdr:rowOff>0</xdr:rowOff>
    </xdr:from>
    <xdr:to>
      <xdr:col>1</xdr:col>
      <xdr:colOff>390525</xdr:colOff>
      <xdr:row>80</xdr:row>
      <xdr:rowOff>95250</xdr:rowOff>
    </xdr:to>
    <xdr:pic>
      <xdr:nvPicPr>
        <xdr:cNvPr id="3" name="Picture 4">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9991725"/>
          <a:ext cx="286702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160</xdr:row>
      <xdr:rowOff>66675</xdr:rowOff>
    </xdr:from>
    <xdr:to>
      <xdr:col>1</xdr:col>
      <xdr:colOff>619125</xdr:colOff>
      <xdr:row>174</xdr:row>
      <xdr:rowOff>104775</xdr:rowOff>
    </xdr:to>
    <xdr:pic>
      <xdr:nvPicPr>
        <xdr:cNvPr id="2" name="Picture 5">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23345775"/>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140</xdr:row>
      <xdr:rowOff>123825</xdr:rowOff>
    </xdr:from>
    <xdr:to>
      <xdr:col>1</xdr:col>
      <xdr:colOff>333375</xdr:colOff>
      <xdr:row>154</xdr:row>
      <xdr:rowOff>95250</xdr:rowOff>
    </xdr:to>
    <xdr:pic>
      <xdr:nvPicPr>
        <xdr:cNvPr id="3" name="Picture 6">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20545425"/>
          <a:ext cx="285750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76200</xdr:colOff>
      <xdr:row>133</xdr:row>
      <xdr:rowOff>57150</xdr:rowOff>
    </xdr:from>
    <xdr:to>
      <xdr:col>1</xdr:col>
      <xdr:colOff>590550</xdr:colOff>
      <xdr:row>147</xdr:row>
      <xdr:rowOff>95250</xdr:rowOff>
    </xdr:to>
    <xdr:pic>
      <xdr:nvPicPr>
        <xdr:cNvPr id="2" name="Picture 3">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9478625"/>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111</xdr:row>
      <xdr:rowOff>95250</xdr:rowOff>
    </xdr:from>
    <xdr:to>
      <xdr:col>1</xdr:col>
      <xdr:colOff>409575</xdr:colOff>
      <xdr:row>125</xdr:row>
      <xdr:rowOff>66675</xdr:rowOff>
    </xdr:to>
    <xdr:pic>
      <xdr:nvPicPr>
        <xdr:cNvPr id="3" name="Picture 4">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6373475"/>
          <a:ext cx="285750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95250</xdr:colOff>
      <xdr:row>157</xdr:row>
      <xdr:rowOff>95250</xdr:rowOff>
    </xdr:from>
    <xdr:to>
      <xdr:col>1</xdr:col>
      <xdr:colOff>609600</xdr:colOff>
      <xdr:row>172</xdr:row>
      <xdr:rowOff>0</xdr:rowOff>
    </xdr:to>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2659975"/>
          <a:ext cx="30956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137</xdr:row>
      <xdr:rowOff>76200</xdr:rowOff>
    </xdr:from>
    <xdr:to>
      <xdr:col>1</xdr:col>
      <xdr:colOff>438150</xdr:colOff>
      <xdr:row>151</xdr:row>
      <xdr:rowOff>47625</xdr:rowOff>
    </xdr:to>
    <xdr:pic>
      <xdr:nvPicPr>
        <xdr:cNvPr id="3" name="Picture 4">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19783425"/>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118</xdr:row>
      <xdr:rowOff>47625</xdr:rowOff>
    </xdr:from>
    <xdr:to>
      <xdr:col>1</xdr:col>
      <xdr:colOff>457200</xdr:colOff>
      <xdr:row>132</xdr:row>
      <xdr:rowOff>9525</xdr:rowOff>
    </xdr:to>
    <xdr:pic>
      <xdr:nvPicPr>
        <xdr:cNvPr id="2" name="Picture 3">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040225"/>
          <a:ext cx="298132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96</xdr:row>
      <xdr:rowOff>104775</xdr:rowOff>
    </xdr:from>
    <xdr:to>
      <xdr:col>1</xdr:col>
      <xdr:colOff>466725</xdr:colOff>
      <xdr:row>110</xdr:row>
      <xdr:rowOff>76200</xdr:rowOff>
    </xdr:to>
    <xdr:pic>
      <xdr:nvPicPr>
        <xdr:cNvPr id="3" name="Picture 4">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3954125"/>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19050</xdr:colOff>
      <xdr:row>111</xdr:row>
      <xdr:rowOff>66675</xdr:rowOff>
    </xdr:from>
    <xdr:to>
      <xdr:col>1</xdr:col>
      <xdr:colOff>533400</xdr:colOff>
      <xdr:row>125</xdr:row>
      <xdr:rowOff>104775</xdr:rowOff>
    </xdr:to>
    <xdr:pic>
      <xdr:nvPicPr>
        <xdr:cNvPr id="2" name="Picture 3">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6630650"/>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92</xdr:row>
      <xdr:rowOff>0</xdr:rowOff>
    </xdr:from>
    <xdr:to>
      <xdr:col>1</xdr:col>
      <xdr:colOff>361950</xdr:colOff>
      <xdr:row>105</xdr:row>
      <xdr:rowOff>95250</xdr:rowOff>
    </xdr:to>
    <xdr:pic>
      <xdr:nvPicPr>
        <xdr:cNvPr id="3" name="Picture 4">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13849350"/>
          <a:ext cx="286702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76200</xdr:colOff>
      <xdr:row>94</xdr:row>
      <xdr:rowOff>38100</xdr:rowOff>
    </xdr:from>
    <xdr:to>
      <xdr:col>1</xdr:col>
      <xdr:colOff>590550</xdr:colOff>
      <xdr:row>108</xdr:row>
      <xdr:rowOff>76200</xdr:rowOff>
    </xdr:to>
    <xdr:pic>
      <xdr:nvPicPr>
        <xdr:cNvPr id="2" name="Picture 3">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3601700"/>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74</xdr:row>
      <xdr:rowOff>95250</xdr:rowOff>
    </xdr:from>
    <xdr:to>
      <xdr:col>1</xdr:col>
      <xdr:colOff>390525</xdr:colOff>
      <xdr:row>88</xdr:row>
      <xdr:rowOff>57150</xdr:rowOff>
    </xdr:to>
    <xdr:pic>
      <xdr:nvPicPr>
        <xdr:cNvPr id="3" name="Picture 4">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10801350"/>
          <a:ext cx="286702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90</xdr:row>
      <xdr:rowOff>0</xdr:rowOff>
    </xdr:from>
    <xdr:to>
      <xdr:col>1</xdr:col>
      <xdr:colOff>476250</xdr:colOff>
      <xdr:row>103</xdr:row>
      <xdr:rowOff>104775</xdr:rowOff>
    </xdr:to>
    <xdr:pic>
      <xdr:nvPicPr>
        <xdr:cNvPr id="2" name="Picture 3">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2992100"/>
          <a:ext cx="29908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70</xdr:row>
      <xdr:rowOff>57150</xdr:rowOff>
    </xdr:from>
    <xdr:to>
      <xdr:col>1</xdr:col>
      <xdr:colOff>333375</xdr:colOff>
      <xdr:row>84</xdr:row>
      <xdr:rowOff>28575</xdr:rowOff>
    </xdr:to>
    <xdr:pic>
      <xdr:nvPicPr>
        <xdr:cNvPr id="3" name="Picture 4">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 y="10191750"/>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95250</xdr:colOff>
      <xdr:row>127</xdr:row>
      <xdr:rowOff>95250</xdr:rowOff>
    </xdr:from>
    <xdr:to>
      <xdr:col>1</xdr:col>
      <xdr:colOff>609600</xdr:colOff>
      <xdr:row>142</xdr:row>
      <xdr:rowOff>0</xdr:rowOff>
    </xdr:to>
    <xdr:pic>
      <xdr:nvPicPr>
        <xdr:cNvPr id="2" name="Picture 3">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7945100"/>
          <a:ext cx="30956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105</xdr:row>
      <xdr:rowOff>66675</xdr:rowOff>
    </xdr:from>
    <xdr:to>
      <xdr:col>1</xdr:col>
      <xdr:colOff>390525</xdr:colOff>
      <xdr:row>119</xdr:row>
      <xdr:rowOff>38100</xdr:rowOff>
    </xdr:to>
    <xdr:pic>
      <xdr:nvPicPr>
        <xdr:cNvPr id="3" name="Picture 4">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14773275"/>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95250</xdr:colOff>
      <xdr:row>141</xdr:row>
      <xdr:rowOff>38100</xdr:rowOff>
    </xdr:from>
    <xdr:to>
      <xdr:col>1</xdr:col>
      <xdr:colOff>495300</xdr:colOff>
      <xdr:row>155</xdr:row>
      <xdr:rowOff>76200</xdr:rowOff>
    </xdr:to>
    <xdr:pic>
      <xdr:nvPicPr>
        <xdr:cNvPr id="2" name="Picture 4">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031682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120</xdr:row>
      <xdr:rowOff>19050</xdr:rowOff>
    </xdr:from>
    <xdr:to>
      <xdr:col>1</xdr:col>
      <xdr:colOff>400050</xdr:colOff>
      <xdr:row>134</xdr:row>
      <xdr:rowOff>57150</xdr:rowOff>
    </xdr:to>
    <xdr:pic>
      <xdr:nvPicPr>
        <xdr:cNvPr id="3" name="Picture 5">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29740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99</xdr:row>
      <xdr:rowOff>57150</xdr:rowOff>
    </xdr:from>
    <xdr:to>
      <xdr:col>1</xdr:col>
      <xdr:colOff>304800</xdr:colOff>
      <xdr:row>113</xdr:row>
      <xdr:rowOff>28575</xdr:rowOff>
    </xdr:to>
    <xdr:pic>
      <xdr:nvPicPr>
        <xdr:cNvPr id="4" name="Picture 6">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433512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94</xdr:row>
      <xdr:rowOff>19050</xdr:rowOff>
    </xdr:from>
    <xdr:to>
      <xdr:col>1</xdr:col>
      <xdr:colOff>571500</xdr:colOff>
      <xdr:row>108</xdr:row>
      <xdr:rowOff>57150</xdr:rowOff>
    </xdr:to>
    <xdr:pic>
      <xdr:nvPicPr>
        <xdr:cNvPr id="2" name="Picture 3">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3725525"/>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74</xdr:row>
      <xdr:rowOff>57150</xdr:rowOff>
    </xdr:from>
    <xdr:to>
      <xdr:col>1</xdr:col>
      <xdr:colOff>495300</xdr:colOff>
      <xdr:row>88</xdr:row>
      <xdr:rowOff>28575</xdr:rowOff>
    </xdr:to>
    <xdr:pic>
      <xdr:nvPicPr>
        <xdr:cNvPr id="3" name="Picture 4">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0906125"/>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171450</xdr:colOff>
      <xdr:row>107</xdr:row>
      <xdr:rowOff>0</xdr:rowOff>
    </xdr:from>
    <xdr:to>
      <xdr:col>1</xdr:col>
      <xdr:colOff>685800</xdr:colOff>
      <xdr:row>121</xdr:row>
      <xdr:rowOff>38100</xdr:rowOff>
    </xdr:to>
    <xdr:pic>
      <xdr:nvPicPr>
        <xdr:cNvPr id="2" name="Picture 3">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6135350"/>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87</xdr:row>
      <xdr:rowOff>85725</xdr:rowOff>
    </xdr:from>
    <xdr:to>
      <xdr:col>1</xdr:col>
      <xdr:colOff>447675</xdr:colOff>
      <xdr:row>101</xdr:row>
      <xdr:rowOff>57150</xdr:rowOff>
    </xdr:to>
    <xdr:pic>
      <xdr:nvPicPr>
        <xdr:cNvPr id="3" name="Picture 4">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925" y="13363575"/>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171450</xdr:colOff>
      <xdr:row>104</xdr:row>
      <xdr:rowOff>66675</xdr:rowOff>
    </xdr:from>
    <xdr:to>
      <xdr:col>1</xdr:col>
      <xdr:colOff>685800</xdr:colOff>
      <xdr:row>118</xdr:row>
      <xdr:rowOff>104775</xdr:rowOff>
    </xdr:to>
    <xdr:pic>
      <xdr:nvPicPr>
        <xdr:cNvPr id="2" name="Picture 3">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5916275"/>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84</xdr:row>
      <xdr:rowOff>114300</xdr:rowOff>
    </xdr:from>
    <xdr:to>
      <xdr:col>1</xdr:col>
      <xdr:colOff>466725</xdr:colOff>
      <xdr:row>98</xdr:row>
      <xdr:rowOff>85725</xdr:rowOff>
    </xdr:to>
    <xdr:pic>
      <xdr:nvPicPr>
        <xdr:cNvPr id="3" name="Picture 4">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3106400"/>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171450</xdr:colOff>
      <xdr:row>115</xdr:row>
      <xdr:rowOff>57150</xdr:rowOff>
    </xdr:from>
    <xdr:to>
      <xdr:col>1</xdr:col>
      <xdr:colOff>685800</xdr:colOff>
      <xdr:row>129</xdr:row>
      <xdr:rowOff>95250</xdr:rowOff>
    </xdr:to>
    <xdr:pic>
      <xdr:nvPicPr>
        <xdr:cNvPr id="2" name="Picture 3">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6764000"/>
          <a:ext cx="3095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94</xdr:row>
      <xdr:rowOff>114300</xdr:rowOff>
    </xdr:from>
    <xdr:to>
      <xdr:col>1</xdr:col>
      <xdr:colOff>419100</xdr:colOff>
      <xdr:row>108</xdr:row>
      <xdr:rowOff>85725</xdr:rowOff>
    </xdr:to>
    <xdr:pic>
      <xdr:nvPicPr>
        <xdr:cNvPr id="3" name="Picture 4">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3820775"/>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54</xdr:row>
      <xdr:rowOff>104775</xdr:rowOff>
    </xdr:from>
    <xdr:to>
      <xdr:col>1</xdr:col>
      <xdr:colOff>723900</xdr:colOff>
      <xdr:row>69</xdr:row>
      <xdr:rowOff>19050</xdr:rowOff>
    </xdr:to>
    <xdr:pic>
      <xdr:nvPicPr>
        <xdr:cNvPr id="2" name="Picture 3">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8096250"/>
          <a:ext cx="312420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34</xdr:row>
      <xdr:rowOff>19050</xdr:rowOff>
    </xdr:from>
    <xdr:to>
      <xdr:col>1</xdr:col>
      <xdr:colOff>523875</xdr:colOff>
      <xdr:row>47</xdr:row>
      <xdr:rowOff>123825</xdr:rowOff>
    </xdr:to>
    <xdr:pic>
      <xdr:nvPicPr>
        <xdr:cNvPr id="3" name="Picture 4">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5153025"/>
          <a:ext cx="28860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63</xdr:row>
      <xdr:rowOff>0</xdr:rowOff>
    </xdr:from>
    <xdr:to>
      <xdr:col>1</xdr:col>
      <xdr:colOff>333375</xdr:colOff>
      <xdr:row>75</xdr:row>
      <xdr:rowOff>0</xdr:rowOff>
    </xdr:to>
    <xdr:pic>
      <xdr:nvPicPr>
        <xdr:cNvPr id="2" name="Picture 3">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9277350"/>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43</xdr:row>
      <xdr:rowOff>114300</xdr:rowOff>
    </xdr:from>
    <xdr:to>
      <xdr:col>1</xdr:col>
      <xdr:colOff>419100</xdr:colOff>
      <xdr:row>57</xdr:row>
      <xdr:rowOff>5715</xdr:rowOff>
    </xdr:to>
    <xdr:pic>
      <xdr:nvPicPr>
        <xdr:cNvPr id="4" name="Picture 3">
          <a:extLst>
            <a:ext uri="{FF2B5EF4-FFF2-40B4-BE49-F238E27FC236}">
              <a16:creationId xmlns:a16="http://schemas.microsoft.com/office/drawing/2014/main" id="{7C778B35-8C4A-4E3D-8FD6-48E46BF7FC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6067425"/>
          <a:ext cx="2857500" cy="1758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114300</xdr:colOff>
      <xdr:row>41</xdr:row>
      <xdr:rowOff>57150</xdr:rowOff>
    </xdr:from>
    <xdr:to>
      <xdr:col>1</xdr:col>
      <xdr:colOff>695325</xdr:colOff>
      <xdr:row>55</xdr:row>
      <xdr:rowOff>95250</xdr:rowOff>
    </xdr:to>
    <xdr:pic>
      <xdr:nvPicPr>
        <xdr:cNvPr id="2" name="Picture 4">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6191250"/>
          <a:ext cx="303847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61</xdr:row>
      <xdr:rowOff>123825</xdr:rowOff>
    </xdr:from>
    <xdr:to>
      <xdr:col>1</xdr:col>
      <xdr:colOff>638175</xdr:colOff>
      <xdr:row>75</xdr:row>
      <xdr:rowOff>47625</xdr:rowOff>
    </xdr:to>
    <xdr:pic>
      <xdr:nvPicPr>
        <xdr:cNvPr id="3" name="Picture 3">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9115425"/>
          <a:ext cx="299085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https://www.franklintempletonindia.com/download/en-in/latest%20updates/189ea834-ae3f-48eb-9d73-a9cc9cd9317e/franklin-templeton-update-on-reliance-broadcast-july-23-2020-kcg9m1gq-en-in.pdf" TargetMode="External"/><Relationship Id="rId2" Type="http://schemas.openxmlformats.org/officeDocument/2006/relationships/hyperlink" Target="https://www.franklintempletonindia.com/download/en-in/valuation-policy/bb813425-1311-487d-86cb-619298c228dd/Fair%20Valuation%20Reliance%20Broadcast%20Network%20limited.pdf" TargetMode="External"/><Relationship Id="rId1"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5" Type="http://schemas.openxmlformats.org/officeDocument/2006/relationships/printerSettings" Target="../printerSettings/printerSettings38.bin"/><Relationship Id="rId4" Type="http://schemas.openxmlformats.org/officeDocument/2006/relationships/hyperlink" Target="https://www.franklintempletonindia.com/download/en-in/valuation-policy/bb813425-1311-487d-86cb-619298c228dd/Fair%20Valuation%20Reliance%20Broadcast%20Network%20limited.pdf"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abSelected="1" workbookViewId="0">
      <selection sqref="A1:G1"/>
    </sheetView>
  </sheetViews>
  <sheetFormatPr defaultColWidth="9.140625" defaultRowHeight="11.25" x14ac:dyDescent="0.2"/>
  <cols>
    <col min="1" max="1" width="38.7109375" style="7" bestFit="1" customWidth="1"/>
    <col min="2" max="2" width="53.8554687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9" s="1" customFormat="1" ht="15" x14ac:dyDescent="0.2">
      <c r="A1" s="104" t="s">
        <v>1051</v>
      </c>
      <c r="B1" s="105"/>
      <c r="C1" s="105"/>
      <c r="D1" s="105"/>
      <c r="E1" s="105"/>
      <c r="F1" s="105"/>
      <c r="G1" s="105"/>
    </row>
    <row r="2" spans="1:9" s="1" customFormat="1" ht="12" x14ac:dyDescent="0.2">
      <c r="E2" s="5"/>
      <c r="F2" s="9"/>
      <c r="G2" s="10"/>
    </row>
    <row r="3" spans="1:9" s="1" customFormat="1" ht="12" x14ac:dyDescent="0.2">
      <c r="A3" s="8" t="s">
        <v>7</v>
      </c>
      <c r="B3" s="2"/>
      <c r="C3" s="3"/>
      <c r="D3" s="3"/>
      <c r="E3" s="4"/>
      <c r="F3" s="9"/>
      <c r="G3" s="10"/>
    </row>
    <row r="4" spans="1:9" s="1" customFormat="1" ht="22.5" customHeight="1" x14ac:dyDescent="0.2">
      <c r="A4" s="6" t="s">
        <v>2</v>
      </c>
      <c r="B4" s="6" t="s">
        <v>0</v>
      </c>
      <c r="C4" s="13" t="s">
        <v>1052</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1053</v>
      </c>
      <c r="B7" s="21" t="s">
        <v>1054</v>
      </c>
      <c r="C7" s="21" t="s">
        <v>21</v>
      </c>
      <c r="D7" s="24">
        <v>1000</v>
      </c>
      <c r="E7" s="22">
        <v>10628.071369900001</v>
      </c>
      <c r="F7" s="23">
        <v>4.0157433905209601</v>
      </c>
      <c r="G7" s="22">
        <v>6.1999000000000004</v>
      </c>
    </row>
    <row r="8" spans="1:9" x14ac:dyDescent="0.2">
      <c r="A8" s="21" t="s">
        <v>111</v>
      </c>
      <c r="B8" s="21" t="s">
        <v>110</v>
      </c>
      <c r="C8" s="21" t="s">
        <v>21</v>
      </c>
      <c r="D8" s="24">
        <v>200</v>
      </c>
      <c r="E8" s="22">
        <v>2171.653726</v>
      </c>
      <c r="F8" s="23">
        <v>0.82054436719187795</v>
      </c>
      <c r="G8" s="22">
        <v>6.5753000000000004</v>
      </c>
    </row>
    <row r="9" spans="1:9" x14ac:dyDescent="0.2">
      <c r="A9" s="21" t="s">
        <v>1055</v>
      </c>
      <c r="B9" s="21" t="s">
        <v>1056</v>
      </c>
      <c r="C9" s="21" t="s">
        <v>21</v>
      </c>
      <c r="D9" s="24">
        <v>150</v>
      </c>
      <c r="E9" s="22">
        <v>1618.3414726000001</v>
      </c>
      <c r="F9" s="23">
        <v>0.611479152332842</v>
      </c>
      <c r="G9" s="22">
        <v>6.0701000000000001</v>
      </c>
    </row>
    <row r="10" spans="1:9" x14ac:dyDescent="0.2">
      <c r="A10" s="20" t="s">
        <v>29</v>
      </c>
      <c r="B10" s="20"/>
      <c r="C10" s="20"/>
      <c r="D10" s="20"/>
      <c r="E10" s="25">
        <f>SUM(E6:E9)</f>
        <v>14418.066568500002</v>
      </c>
      <c r="F10" s="26">
        <f>SUM(F6:F9)</f>
        <v>5.4477669100456794</v>
      </c>
      <c r="G10" s="25"/>
      <c r="H10" s="14"/>
      <c r="I10" s="14"/>
    </row>
    <row r="11" spans="1:9" x14ac:dyDescent="0.2">
      <c r="A11" s="21"/>
      <c r="B11" s="21"/>
      <c r="C11" s="21"/>
      <c r="D11" s="21"/>
      <c r="E11" s="22"/>
      <c r="F11" s="23"/>
      <c r="G11" s="22"/>
    </row>
    <row r="12" spans="1:9" x14ac:dyDescent="0.2">
      <c r="A12" s="20" t="s">
        <v>30</v>
      </c>
      <c r="B12" s="21"/>
      <c r="C12" s="21"/>
      <c r="D12" s="21"/>
      <c r="E12" s="22"/>
      <c r="F12" s="23"/>
      <c r="G12" s="22"/>
    </row>
    <row r="13" spans="1:9" x14ac:dyDescent="0.2">
      <c r="A13" s="20" t="s">
        <v>31</v>
      </c>
      <c r="B13" s="21"/>
      <c r="C13" s="21"/>
      <c r="D13" s="21"/>
      <c r="E13" s="22"/>
      <c r="F13" s="23"/>
      <c r="G13" s="22"/>
    </row>
    <row r="14" spans="1:9" x14ac:dyDescent="0.2">
      <c r="A14" s="21" t="s">
        <v>1057</v>
      </c>
      <c r="B14" s="21" t="s">
        <v>1058</v>
      </c>
      <c r="C14" s="21" t="s">
        <v>36</v>
      </c>
      <c r="D14" s="24">
        <v>4500</v>
      </c>
      <c r="E14" s="22">
        <v>22257</v>
      </c>
      <c r="F14" s="23">
        <v>8.4096537868531307</v>
      </c>
      <c r="G14" s="22">
        <v>6.0378999999999996</v>
      </c>
    </row>
    <row r="15" spans="1:9" x14ac:dyDescent="0.2">
      <c r="A15" s="21" t="s">
        <v>1059</v>
      </c>
      <c r="B15" s="21" t="s">
        <v>1060</v>
      </c>
      <c r="C15" s="21" t="s">
        <v>32</v>
      </c>
      <c r="D15" s="24">
        <v>3000</v>
      </c>
      <c r="E15" s="22">
        <v>14816.115</v>
      </c>
      <c r="F15" s="23">
        <v>5.5981667617469304</v>
      </c>
      <c r="G15" s="22">
        <v>6.0400999999999998</v>
      </c>
    </row>
    <row r="16" spans="1:9" x14ac:dyDescent="0.2">
      <c r="A16" s="21" t="s">
        <v>1061</v>
      </c>
      <c r="B16" s="21" t="s">
        <v>1062</v>
      </c>
      <c r="C16" s="21" t="s">
        <v>1063</v>
      </c>
      <c r="D16" s="24">
        <v>3000</v>
      </c>
      <c r="E16" s="22">
        <v>14791.02</v>
      </c>
      <c r="F16" s="23">
        <v>5.5886847892537403</v>
      </c>
      <c r="G16" s="22">
        <v>5.9968000000000004</v>
      </c>
    </row>
    <row r="17" spans="1:9" x14ac:dyDescent="0.2">
      <c r="A17" s="21" t="s">
        <v>1064</v>
      </c>
      <c r="B17" s="21" t="s">
        <v>1065</v>
      </c>
      <c r="C17" s="21" t="s">
        <v>32</v>
      </c>
      <c r="D17" s="24">
        <v>2500</v>
      </c>
      <c r="E17" s="22">
        <v>12338.174999999999</v>
      </c>
      <c r="F17" s="23">
        <v>4.6618942405358599</v>
      </c>
      <c r="G17" s="22">
        <v>5.9101999999999997</v>
      </c>
    </row>
    <row r="18" spans="1:9" x14ac:dyDescent="0.2">
      <c r="A18" s="21" t="s">
        <v>1066</v>
      </c>
      <c r="B18" s="21" t="s">
        <v>1067</v>
      </c>
      <c r="C18" s="21" t="s">
        <v>1063</v>
      </c>
      <c r="D18" s="24">
        <v>2000</v>
      </c>
      <c r="E18" s="22">
        <v>9969.64</v>
      </c>
      <c r="F18" s="23">
        <v>3.7669596432386401</v>
      </c>
      <c r="G18" s="22">
        <v>5.8501000000000003</v>
      </c>
    </row>
    <row r="19" spans="1:9" x14ac:dyDescent="0.2">
      <c r="A19" s="21" t="s">
        <v>1068</v>
      </c>
      <c r="B19" s="21" t="s">
        <v>1069</v>
      </c>
      <c r="C19" s="21" t="s">
        <v>1063</v>
      </c>
      <c r="D19" s="24">
        <v>2000</v>
      </c>
      <c r="E19" s="22">
        <v>9915.83</v>
      </c>
      <c r="F19" s="23">
        <v>3.7466279062448602</v>
      </c>
      <c r="G19" s="22">
        <v>6.0750999999999999</v>
      </c>
    </row>
    <row r="20" spans="1:9" x14ac:dyDescent="0.2">
      <c r="A20" s="21" t="s">
        <v>1070</v>
      </c>
      <c r="B20" s="21" t="s">
        <v>1071</v>
      </c>
      <c r="C20" s="21" t="s">
        <v>1072</v>
      </c>
      <c r="D20" s="24">
        <v>2000</v>
      </c>
      <c r="E20" s="22">
        <v>9871.93</v>
      </c>
      <c r="F20" s="23">
        <v>3.7300405943320798</v>
      </c>
      <c r="G20" s="22">
        <v>5.9192</v>
      </c>
    </row>
    <row r="21" spans="1:9" x14ac:dyDescent="0.2">
      <c r="A21" s="21" t="s">
        <v>1073</v>
      </c>
      <c r="B21" s="21" t="s">
        <v>1074</v>
      </c>
      <c r="C21" s="21" t="s">
        <v>1072</v>
      </c>
      <c r="D21" s="24">
        <v>1000</v>
      </c>
      <c r="E21" s="22">
        <v>4971.88</v>
      </c>
      <c r="F21" s="23">
        <v>1.87859053195756</v>
      </c>
      <c r="G21" s="22">
        <v>6.0721999999999996</v>
      </c>
    </row>
    <row r="22" spans="1:9" x14ac:dyDescent="0.2">
      <c r="A22" s="21" t="s">
        <v>1075</v>
      </c>
      <c r="B22" s="21" t="s">
        <v>1076</v>
      </c>
      <c r="C22" s="21" t="s">
        <v>1063</v>
      </c>
      <c r="D22" s="24">
        <v>1000</v>
      </c>
      <c r="E22" s="22">
        <v>4946.1149999999998</v>
      </c>
      <c r="F22" s="23">
        <v>1.86885540459007</v>
      </c>
      <c r="G22" s="22">
        <v>6.0248999999999997</v>
      </c>
    </row>
    <row r="23" spans="1:9" x14ac:dyDescent="0.2">
      <c r="A23" s="21" t="s">
        <v>1077</v>
      </c>
      <c r="B23" s="21" t="s">
        <v>1078</v>
      </c>
      <c r="C23" s="21" t="s">
        <v>1063</v>
      </c>
      <c r="D23" s="24">
        <v>500</v>
      </c>
      <c r="E23" s="22">
        <v>2492.4324999999999</v>
      </c>
      <c r="F23" s="23">
        <v>0.94174841227932005</v>
      </c>
      <c r="G23" s="22">
        <v>5.8335999999999997</v>
      </c>
    </row>
    <row r="24" spans="1:9" x14ac:dyDescent="0.2">
      <c r="A24" s="21" t="s">
        <v>1079</v>
      </c>
      <c r="B24" s="21" t="s">
        <v>1080</v>
      </c>
      <c r="C24" s="21" t="s">
        <v>1063</v>
      </c>
      <c r="D24" s="24">
        <v>500</v>
      </c>
      <c r="E24" s="22">
        <v>2483.1525000000001</v>
      </c>
      <c r="F24" s="23">
        <v>0.93824202834878101</v>
      </c>
      <c r="G24" s="22">
        <v>6.0400999999999998</v>
      </c>
    </row>
    <row r="25" spans="1:9" x14ac:dyDescent="0.2">
      <c r="A25" s="21" t="s">
        <v>1081</v>
      </c>
      <c r="B25" s="21" t="s">
        <v>1082</v>
      </c>
      <c r="C25" s="21" t="s">
        <v>1063</v>
      </c>
      <c r="D25" s="24">
        <v>500</v>
      </c>
      <c r="E25" s="22">
        <v>2472.6525000000001</v>
      </c>
      <c r="F25" s="23">
        <v>0.93427467584116797</v>
      </c>
      <c r="G25" s="22">
        <v>6.0251999999999999</v>
      </c>
    </row>
    <row r="26" spans="1:9" x14ac:dyDescent="0.2">
      <c r="A26" s="21" t="s">
        <v>1083</v>
      </c>
      <c r="B26" s="21" t="s">
        <v>1084</v>
      </c>
      <c r="C26" s="21" t="s">
        <v>1072</v>
      </c>
      <c r="D26" s="24">
        <v>500</v>
      </c>
      <c r="E26" s="22">
        <v>2471.86</v>
      </c>
      <c r="F26" s="23">
        <v>0.93397523518761705</v>
      </c>
      <c r="G26" s="22">
        <v>6.0223000000000004</v>
      </c>
    </row>
    <row r="27" spans="1:9" x14ac:dyDescent="0.2">
      <c r="A27" s="21" t="s">
        <v>1085</v>
      </c>
      <c r="B27" s="21" t="s">
        <v>1086</v>
      </c>
      <c r="C27" s="21" t="s">
        <v>1063</v>
      </c>
      <c r="D27" s="24">
        <v>500</v>
      </c>
      <c r="E27" s="22">
        <v>2471.7449999999999</v>
      </c>
      <c r="F27" s="23">
        <v>0.93393178323158099</v>
      </c>
      <c r="G27" s="22">
        <v>6.0472000000000001</v>
      </c>
    </row>
    <row r="28" spans="1:9" x14ac:dyDescent="0.2">
      <c r="A28" s="21" t="s">
        <v>1087</v>
      </c>
      <c r="B28" s="21" t="s">
        <v>1088</v>
      </c>
      <c r="C28" s="21" t="s">
        <v>32</v>
      </c>
      <c r="D28" s="24">
        <v>500</v>
      </c>
      <c r="E28" s="22">
        <v>2471.73</v>
      </c>
      <c r="F28" s="23">
        <v>0.93392611558514205</v>
      </c>
      <c r="G28" s="22">
        <v>6.0502000000000002</v>
      </c>
    </row>
    <row r="29" spans="1:9" x14ac:dyDescent="0.2">
      <c r="A29" s="21" t="s">
        <v>1089</v>
      </c>
      <c r="B29" s="21" t="s">
        <v>1090</v>
      </c>
      <c r="C29" s="21" t="s">
        <v>1063</v>
      </c>
      <c r="D29" s="24">
        <v>500</v>
      </c>
      <c r="E29" s="22">
        <v>2471.6149999999998</v>
      </c>
      <c r="F29" s="23">
        <v>0.93388266362910599</v>
      </c>
      <c r="G29" s="22">
        <v>6.0750999999999999</v>
      </c>
    </row>
    <row r="30" spans="1:9" x14ac:dyDescent="0.2">
      <c r="A30" s="20" t="s">
        <v>29</v>
      </c>
      <c r="B30" s="20"/>
      <c r="C30" s="20"/>
      <c r="D30" s="20"/>
      <c r="E30" s="25">
        <f>SUM(E13:E29)</f>
        <v>121212.89249999999</v>
      </c>
      <c r="F30" s="26">
        <f>SUM(F13:F29)</f>
        <v>45.799454572855588</v>
      </c>
      <c r="G30" s="25"/>
      <c r="H30" s="14"/>
      <c r="I30" s="14"/>
    </row>
    <row r="31" spans="1:9" x14ac:dyDescent="0.2">
      <c r="A31" s="21"/>
      <c r="B31" s="21"/>
      <c r="C31" s="21"/>
      <c r="D31" s="21"/>
      <c r="E31" s="22"/>
      <c r="F31" s="23"/>
      <c r="G31" s="22"/>
    </row>
    <row r="32" spans="1:9" x14ac:dyDescent="0.2">
      <c r="A32" s="20" t="s">
        <v>33</v>
      </c>
      <c r="B32" s="21"/>
      <c r="C32" s="21"/>
      <c r="D32" s="21"/>
      <c r="E32" s="22"/>
      <c r="F32" s="23"/>
      <c r="G32" s="22"/>
    </row>
    <row r="33" spans="1:9" x14ac:dyDescent="0.2">
      <c r="A33" s="21" t="s">
        <v>1091</v>
      </c>
      <c r="B33" s="21" t="s">
        <v>1092</v>
      </c>
      <c r="C33" s="21" t="s">
        <v>1063</v>
      </c>
      <c r="D33" s="24">
        <v>4000</v>
      </c>
      <c r="E33" s="22">
        <v>19839.7</v>
      </c>
      <c r="F33" s="23">
        <v>7.4962936709812702</v>
      </c>
      <c r="G33" s="22">
        <v>6.2751000000000001</v>
      </c>
    </row>
    <row r="34" spans="1:9" x14ac:dyDescent="0.2">
      <c r="A34" s="21" t="s">
        <v>1093</v>
      </c>
      <c r="B34" s="21" t="s">
        <v>1094</v>
      </c>
      <c r="C34" s="21" t="s">
        <v>36</v>
      </c>
      <c r="D34" s="24">
        <v>2000</v>
      </c>
      <c r="E34" s="22">
        <v>9959.51</v>
      </c>
      <c r="F34" s="23">
        <v>3.7631320926765399</v>
      </c>
      <c r="G34" s="22">
        <v>5.9356</v>
      </c>
    </row>
    <row r="35" spans="1:9" x14ac:dyDescent="0.2">
      <c r="A35" s="21" t="s">
        <v>1095</v>
      </c>
      <c r="B35" s="21" t="s">
        <v>1096</v>
      </c>
      <c r="C35" s="21" t="s">
        <v>1063</v>
      </c>
      <c r="D35" s="24">
        <v>2000</v>
      </c>
      <c r="E35" s="22">
        <v>9857.16</v>
      </c>
      <c r="F35" s="23">
        <v>3.7244598518047001</v>
      </c>
      <c r="G35" s="22">
        <v>6.5298999999999996</v>
      </c>
    </row>
    <row r="36" spans="1:9" x14ac:dyDescent="0.2">
      <c r="A36" s="21" t="s">
        <v>1097</v>
      </c>
      <c r="B36" s="21" t="s">
        <v>1098</v>
      </c>
      <c r="C36" s="21" t="s">
        <v>32</v>
      </c>
      <c r="D36" s="24">
        <v>1500</v>
      </c>
      <c r="E36" s="22">
        <v>7485.6075000000001</v>
      </c>
      <c r="F36" s="23">
        <v>2.8283851129654098</v>
      </c>
      <c r="G36" s="22">
        <v>5.8482000000000003</v>
      </c>
    </row>
    <row r="37" spans="1:9" x14ac:dyDescent="0.2">
      <c r="A37" s="21" t="s">
        <v>1099</v>
      </c>
      <c r="B37" s="21" t="s">
        <v>1100</v>
      </c>
      <c r="C37" s="21" t="s">
        <v>36</v>
      </c>
      <c r="D37" s="24">
        <v>1500</v>
      </c>
      <c r="E37" s="22">
        <v>7466.79</v>
      </c>
      <c r="F37" s="23">
        <v>2.82127505050713</v>
      </c>
      <c r="G37" s="22">
        <v>6.4943999999999997</v>
      </c>
    </row>
    <row r="38" spans="1:9" x14ac:dyDescent="0.2">
      <c r="A38" s="21" t="s">
        <v>1101</v>
      </c>
      <c r="B38" s="21" t="s">
        <v>1102</v>
      </c>
      <c r="C38" s="21" t="s">
        <v>1063</v>
      </c>
      <c r="D38" s="24">
        <v>1500</v>
      </c>
      <c r="E38" s="22">
        <v>7466.6324999999997</v>
      </c>
      <c r="F38" s="23">
        <v>2.82121554021951</v>
      </c>
      <c r="G38" s="22">
        <v>6.5246000000000004</v>
      </c>
    </row>
    <row r="39" spans="1:9" x14ac:dyDescent="0.2">
      <c r="A39" s="21" t="s">
        <v>1103</v>
      </c>
      <c r="B39" s="21" t="s">
        <v>1104</v>
      </c>
      <c r="C39" s="21" t="s">
        <v>1063</v>
      </c>
      <c r="D39" s="24">
        <v>1500</v>
      </c>
      <c r="E39" s="22">
        <v>7399.4250000000002</v>
      </c>
      <c r="F39" s="23">
        <v>2.7958216503475701</v>
      </c>
      <c r="G39" s="22">
        <v>6.6148999999999996</v>
      </c>
    </row>
    <row r="40" spans="1:9" x14ac:dyDescent="0.2">
      <c r="A40" s="21" t="s">
        <v>1105</v>
      </c>
      <c r="B40" s="21" t="s">
        <v>1106</v>
      </c>
      <c r="C40" s="21" t="s">
        <v>36</v>
      </c>
      <c r="D40" s="24">
        <v>1000</v>
      </c>
      <c r="E40" s="22">
        <v>4978.74</v>
      </c>
      <c r="F40" s="23">
        <v>1.88118253559587</v>
      </c>
      <c r="G40" s="22">
        <v>6.4950000000000001</v>
      </c>
    </row>
    <row r="41" spans="1:9" x14ac:dyDescent="0.2">
      <c r="A41" s="21" t="s">
        <v>1107</v>
      </c>
      <c r="B41" s="21" t="s">
        <v>1108</v>
      </c>
      <c r="C41" s="21" t="s">
        <v>1063</v>
      </c>
      <c r="D41" s="24">
        <v>1000</v>
      </c>
      <c r="E41" s="22">
        <v>4956.8950000000004</v>
      </c>
      <c r="F41" s="23">
        <v>1.8729285531645501</v>
      </c>
      <c r="G41" s="22">
        <v>6.9001000000000001</v>
      </c>
    </row>
    <row r="42" spans="1:9" x14ac:dyDescent="0.2">
      <c r="A42" s="21" t="s">
        <v>1109</v>
      </c>
      <c r="B42" s="21" t="s">
        <v>1110</v>
      </c>
      <c r="C42" s="21" t="s">
        <v>1063</v>
      </c>
      <c r="D42" s="24">
        <v>1000</v>
      </c>
      <c r="E42" s="22">
        <v>4930.28</v>
      </c>
      <c r="F42" s="23">
        <v>1.86287225916549</v>
      </c>
      <c r="G42" s="22">
        <v>6.9749999999999996</v>
      </c>
    </row>
    <row r="43" spans="1:9" x14ac:dyDescent="0.2">
      <c r="A43" s="21" t="s">
        <v>1111</v>
      </c>
      <c r="B43" s="21" t="s">
        <v>1112</v>
      </c>
      <c r="C43" s="21" t="s">
        <v>36</v>
      </c>
      <c r="D43" s="24">
        <v>1000</v>
      </c>
      <c r="E43" s="22">
        <v>4915.16</v>
      </c>
      <c r="F43" s="23">
        <v>1.85715927155452</v>
      </c>
      <c r="G43" s="22">
        <v>7.0000999999999998</v>
      </c>
    </row>
    <row r="44" spans="1:9" x14ac:dyDescent="0.2">
      <c r="A44" s="21" t="s">
        <v>1113</v>
      </c>
      <c r="B44" s="21" t="s">
        <v>1114</v>
      </c>
      <c r="C44" s="21" t="s">
        <v>1063</v>
      </c>
      <c r="D44" s="24">
        <v>500</v>
      </c>
      <c r="E44" s="22">
        <v>2490.6325000000002</v>
      </c>
      <c r="F44" s="23">
        <v>0.94106829470658604</v>
      </c>
      <c r="G44" s="22">
        <v>6.8648999999999996</v>
      </c>
    </row>
    <row r="45" spans="1:9" x14ac:dyDescent="0.2">
      <c r="A45" s="21" t="s">
        <v>1115</v>
      </c>
      <c r="B45" s="21" t="s">
        <v>1116</v>
      </c>
      <c r="C45" s="21" t="s">
        <v>1063</v>
      </c>
      <c r="D45" s="24">
        <v>500</v>
      </c>
      <c r="E45" s="22">
        <v>2466.2249999999999</v>
      </c>
      <c r="F45" s="23">
        <v>0.93184608934186397</v>
      </c>
      <c r="G45" s="22">
        <v>6.7549999999999999</v>
      </c>
    </row>
    <row r="46" spans="1:9" x14ac:dyDescent="0.2">
      <c r="A46" s="20" t="s">
        <v>29</v>
      </c>
      <c r="B46" s="20"/>
      <c r="C46" s="20"/>
      <c r="D46" s="20"/>
      <c r="E46" s="25">
        <f>SUM(E32:E45)</f>
        <v>94212.757500000022</v>
      </c>
      <c r="F46" s="26">
        <f>SUM(F32:F45)</f>
        <v>35.597639973031008</v>
      </c>
      <c r="G46" s="25"/>
      <c r="H46" s="14"/>
      <c r="I46" s="14"/>
    </row>
    <row r="47" spans="1:9" x14ac:dyDescent="0.2">
      <c r="A47" s="21"/>
      <c r="B47" s="21"/>
      <c r="C47" s="21"/>
      <c r="D47" s="21"/>
      <c r="E47" s="22"/>
      <c r="F47" s="23"/>
      <c r="G47" s="22"/>
    </row>
    <row r="48" spans="1:9" x14ac:dyDescent="0.2">
      <c r="A48" s="20" t="s">
        <v>37</v>
      </c>
      <c r="B48" s="21"/>
      <c r="C48" s="21"/>
      <c r="D48" s="21"/>
      <c r="E48" s="22"/>
      <c r="F48" s="23"/>
      <c r="G48" s="22"/>
    </row>
    <row r="49" spans="1:9" x14ac:dyDescent="0.2">
      <c r="A49" s="21" t="s">
        <v>1117</v>
      </c>
      <c r="B49" s="21" t="s">
        <v>1118</v>
      </c>
      <c r="C49" s="21" t="s">
        <v>39</v>
      </c>
      <c r="D49" s="24">
        <v>40000000</v>
      </c>
      <c r="E49" s="22">
        <v>39931.08</v>
      </c>
      <c r="F49" s="23">
        <v>15.0876828923546</v>
      </c>
      <c r="G49" s="22">
        <v>5.2497999999999996</v>
      </c>
    </row>
    <row r="50" spans="1:9" x14ac:dyDescent="0.2">
      <c r="A50" s="21" t="s">
        <v>1119</v>
      </c>
      <c r="B50" s="21" t="s">
        <v>1120</v>
      </c>
      <c r="C50" s="21" t="s">
        <v>39</v>
      </c>
      <c r="D50" s="24">
        <v>8500000</v>
      </c>
      <c r="E50" s="22">
        <v>8457.8485000000001</v>
      </c>
      <c r="F50" s="23">
        <v>3.1957396624277798</v>
      </c>
      <c r="G50" s="22">
        <v>5.3502000000000001</v>
      </c>
    </row>
    <row r="51" spans="1:9" x14ac:dyDescent="0.2">
      <c r="A51" s="21" t="s">
        <v>113</v>
      </c>
      <c r="B51" s="21" t="s">
        <v>112</v>
      </c>
      <c r="C51" s="21" t="s">
        <v>39</v>
      </c>
      <c r="D51" s="24">
        <v>2000000</v>
      </c>
      <c r="E51" s="22">
        <v>1982.1780000000001</v>
      </c>
      <c r="F51" s="23">
        <v>0.74895227227016103</v>
      </c>
      <c r="G51" s="22">
        <v>5.3799000000000001</v>
      </c>
    </row>
    <row r="52" spans="1:9" x14ac:dyDescent="0.2">
      <c r="A52" s="21" t="s">
        <v>1121</v>
      </c>
      <c r="B52" s="21" t="s">
        <v>1122</v>
      </c>
      <c r="C52" s="21" t="s">
        <v>39</v>
      </c>
      <c r="D52" s="24">
        <v>100000</v>
      </c>
      <c r="E52" s="22">
        <v>99.725899999999996</v>
      </c>
      <c r="F52" s="23">
        <v>3.7680742803717297E-2</v>
      </c>
      <c r="G52" s="22">
        <v>5.2801</v>
      </c>
    </row>
    <row r="53" spans="1:9" x14ac:dyDescent="0.2">
      <c r="A53" s="20" t="s">
        <v>29</v>
      </c>
      <c r="B53" s="20"/>
      <c r="C53" s="20"/>
      <c r="D53" s="20"/>
      <c r="E53" s="25">
        <f>SUM(E48:E52)</f>
        <v>50470.832399999999</v>
      </c>
      <c r="F53" s="26">
        <f>SUM(F48:F52)</f>
        <v>19.070055569856258</v>
      </c>
      <c r="G53" s="25"/>
      <c r="H53" s="14"/>
      <c r="I53" s="14"/>
    </row>
    <row r="54" spans="1:9" x14ac:dyDescent="0.2">
      <c r="A54" s="21"/>
      <c r="B54" s="21"/>
      <c r="C54" s="21"/>
      <c r="D54" s="21"/>
      <c r="E54" s="22"/>
      <c r="F54" s="23"/>
      <c r="G54" s="22"/>
    </row>
    <row r="55" spans="1:9" x14ac:dyDescent="0.2">
      <c r="A55" s="20" t="s">
        <v>38</v>
      </c>
      <c r="B55" s="21"/>
      <c r="C55" s="21"/>
      <c r="D55" s="21"/>
      <c r="E55" s="22"/>
      <c r="F55" s="23"/>
      <c r="G55" s="22"/>
    </row>
    <row r="56" spans="1:9" x14ac:dyDescent="0.2">
      <c r="A56" s="21" t="s">
        <v>1123</v>
      </c>
      <c r="B56" s="21" t="s">
        <v>1124</v>
      </c>
      <c r="C56" s="21" t="s">
        <v>39</v>
      </c>
      <c r="D56" s="24">
        <v>10000000</v>
      </c>
      <c r="E56" s="22">
        <v>10315.540000000001</v>
      </c>
      <c r="F56" s="23">
        <v>3.8976555701323199</v>
      </c>
      <c r="G56" s="22">
        <v>5.2629999999999999</v>
      </c>
    </row>
    <row r="57" spans="1:9" x14ac:dyDescent="0.2">
      <c r="A57" s="20" t="s">
        <v>29</v>
      </c>
      <c r="B57" s="20"/>
      <c r="C57" s="20"/>
      <c r="D57" s="20"/>
      <c r="E57" s="25">
        <f>SUM(E56:E56)</f>
        <v>10315.540000000001</v>
      </c>
      <c r="F57" s="26">
        <f>SUM(F56:F56)</f>
        <v>3.8976555701323199</v>
      </c>
      <c r="G57" s="25"/>
      <c r="H57" s="14"/>
      <c r="I57" s="14"/>
    </row>
    <row r="58" spans="1:9" x14ac:dyDescent="0.2">
      <c r="A58" s="21"/>
      <c r="B58" s="21"/>
      <c r="C58" s="21"/>
      <c r="D58" s="21"/>
      <c r="E58" s="22"/>
      <c r="F58" s="23"/>
      <c r="G58" s="22"/>
    </row>
    <row r="59" spans="1:9" x14ac:dyDescent="0.2">
      <c r="A59" s="20" t="s">
        <v>1125</v>
      </c>
      <c r="B59" s="21"/>
      <c r="C59" s="21"/>
      <c r="D59" s="21"/>
      <c r="E59" s="22"/>
      <c r="F59" s="23"/>
      <c r="G59" s="22"/>
    </row>
    <row r="60" spans="1:9" x14ac:dyDescent="0.2">
      <c r="A60" s="21" t="s">
        <v>1126</v>
      </c>
      <c r="B60" s="21" t="s">
        <v>1127</v>
      </c>
      <c r="C60" s="21" t="s">
        <v>1128</v>
      </c>
      <c r="D60" s="24">
        <v>6427.4570000000003</v>
      </c>
      <c r="E60" s="22">
        <v>738.54243450000001</v>
      </c>
      <c r="F60" s="23">
        <v>0.279053159951685</v>
      </c>
      <c r="G60" s="22">
        <v>5.49</v>
      </c>
    </row>
    <row r="61" spans="1:9" x14ac:dyDescent="0.2">
      <c r="A61" s="20" t="s">
        <v>29</v>
      </c>
      <c r="B61" s="20"/>
      <c r="C61" s="20"/>
      <c r="D61" s="20"/>
      <c r="E61" s="25">
        <f>SUM(E60:E60)</f>
        <v>738.54243450000001</v>
      </c>
      <c r="F61" s="26">
        <f>SUM(F60:F60)</f>
        <v>0.279053159951685</v>
      </c>
      <c r="G61" s="25"/>
      <c r="H61" s="14"/>
      <c r="I61" s="14"/>
    </row>
    <row r="62" spans="1:9" x14ac:dyDescent="0.2">
      <c r="A62" s="21"/>
      <c r="B62" s="21"/>
      <c r="C62" s="21"/>
      <c r="D62" s="21"/>
      <c r="E62" s="22"/>
      <c r="F62" s="23"/>
      <c r="G62" s="22"/>
    </row>
    <row r="63" spans="1:9" x14ac:dyDescent="0.2">
      <c r="A63" s="20" t="s">
        <v>41</v>
      </c>
      <c r="B63" s="20"/>
      <c r="C63" s="20"/>
      <c r="D63" s="20"/>
      <c r="E63" s="25">
        <f>E10+E30+E46+E53+E57+E61</f>
        <v>291368.63140300004</v>
      </c>
      <c r="F63" s="26">
        <f>F10+F30+F46+F53+F57+F61</f>
        <v>110.09162575587253</v>
      </c>
      <c r="G63" s="25"/>
      <c r="H63" s="14"/>
      <c r="I63" s="14"/>
    </row>
    <row r="64" spans="1:9" x14ac:dyDescent="0.2">
      <c r="A64" s="20"/>
      <c r="B64" s="20"/>
      <c r="C64" s="20"/>
      <c r="D64" s="20"/>
      <c r="E64" s="25"/>
      <c r="F64" s="26"/>
      <c r="G64" s="25"/>
      <c r="H64" s="14"/>
      <c r="I64" s="14"/>
    </row>
    <row r="65" spans="1:9" x14ac:dyDescent="0.2">
      <c r="A65" s="20" t="s">
        <v>43</v>
      </c>
      <c r="B65" s="20"/>
      <c r="C65" s="20"/>
      <c r="D65" s="20"/>
      <c r="E65" s="25">
        <f>E67-(E10+E30+E46+E53+E57+E61)</f>
        <v>-26708.509070800035</v>
      </c>
      <c r="F65" s="26">
        <f>F67-(F10+F30+F46+F53+F57+F61)</f>
        <v>-10.091625755872528</v>
      </c>
      <c r="G65" s="25"/>
      <c r="H65" s="14"/>
      <c r="I65" s="14"/>
    </row>
    <row r="66" spans="1:9" x14ac:dyDescent="0.2">
      <c r="A66" s="20"/>
      <c r="B66" s="20"/>
      <c r="C66" s="20"/>
      <c r="D66" s="20"/>
      <c r="E66" s="25"/>
      <c r="F66" s="26"/>
      <c r="G66" s="25"/>
      <c r="H66" s="14"/>
      <c r="I66" s="14"/>
    </row>
    <row r="67" spans="1:9" x14ac:dyDescent="0.2">
      <c r="A67" s="27" t="s">
        <v>42</v>
      </c>
      <c r="B67" s="27"/>
      <c r="C67" s="27"/>
      <c r="D67" s="27"/>
      <c r="E67" s="28">
        <v>264660.1223322</v>
      </c>
      <c r="F67" s="29">
        <v>100</v>
      </c>
      <c r="G67" s="28"/>
      <c r="H67" s="14"/>
      <c r="I67" s="14"/>
    </row>
    <row r="69" spans="1:9" x14ac:dyDescent="0.2">
      <c r="A69" s="14" t="s">
        <v>44</v>
      </c>
    </row>
    <row r="70" spans="1:9" x14ac:dyDescent="0.2">
      <c r="A70" s="14" t="s">
        <v>45</v>
      </c>
    </row>
    <row r="71" spans="1:9" x14ac:dyDescent="0.2">
      <c r="A71" s="14" t="s">
        <v>1129</v>
      </c>
    </row>
    <row r="72" spans="1:9" x14ac:dyDescent="0.2">
      <c r="A72" s="14"/>
    </row>
    <row r="73" spans="1:9" x14ac:dyDescent="0.2">
      <c r="A73" s="14" t="s">
        <v>1130</v>
      </c>
    </row>
    <row r="74" spans="1:9" x14ac:dyDescent="0.2">
      <c r="A74" s="14" t="s">
        <v>1131</v>
      </c>
    </row>
    <row r="76" spans="1:9" x14ac:dyDescent="0.2">
      <c r="A76" s="14" t="s">
        <v>46</v>
      </c>
    </row>
    <row r="77" spans="1:9" x14ac:dyDescent="0.2">
      <c r="A77" s="14" t="s">
        <v>47</v>
      </c>
    </row>
    <row r="78" spans="1:9" x14ac:dyDescent="0.2">
      <c r="A78" s="14" t="s">
        <v>48</v>
      </c>
      <c r="B78" s="14"/>
      <c r="C78" s="30" t="s">
        <v>50</v>
      </c>
      <c r="D78" s="14" t="s">
        <v>49</v>
      </c>
    </row>
    <row r="79" spans="1:9" x14ac:dyDescent="0.2">
      <c r="A79" s="7" t="s">
        <v>1132</v>
      </c>
      <c r="C79" s="31">
        <v>5884.4359000000004</v>
      </c>
      <c r="D79" s="31">
        <v>6037.2668999999996</v>
      </c>
    </row>
    <row r="80" spans="1:9" x14ac:dyDescent="0.2">
      <c r="A80" s="7" t="s">
        <v>1133</v>
      </c>
      <c r="C80" s="31">
        <v>1509.2342000000001</v>
      </c>
      <c r="D80" s="31">
        <v>1509.2342000000001</v>
      </c>
    </row>
    <row r="81" spans="1:4" x14ac:dyDescent="0.2">
      <c r="A81" s="7" t="s">
        <v>1134</v>
      </c>
      <c r="C81" s="31">
        <v>1245.2936999999999</v>
      </c>
      <c r="D81" s="31">
        <v>1245.1563000000001</v>
      </c>
    </row>
    <row r="82" spans="1:4" x14ac:dyDescent="0.2">
      <c r="A82" s="7" t="s">
        <v>1135</v>
      </c>
      <c r="C82" s="31">
        <v>1000</v>
      </c>
      <c r="D82" s="31">
        <v>1000</v>
      </c>
    </row>
    <row r="83" spans="1:4" x14ac:dyDescent="0.2">
      <c r="A83" s="7" t="s">
        <v>1136</v>
      </c>
      <c r="C83" s="31">
        <v>1055.6079</v>
      </c>
      <c r="D83" s="31">
        <v>1055.4866999999999</v>
      </c>
    </row>
    <row r="84" spans="1:4" x14ac:dyDescent="0.2">
      <c r="A84" s="7" t="s">
        <v>1137</v>
      </c>
      <c r="C84" s="31">
        <v>3909.9985000000001</v>
      </c>
      <c r="D84" s="31">
        <v>4024.7345</v>
      </c>
    </row>
    <row r="85" spans="1:4" x14ac:dyDescent="0.2">
      <c r="A85" s="7" t="s">
        <v>1138</v>
      </c>
      <c r="C85" s="31">
        <v>1000</v>
      </c>
      <c r="D85" s="31">
        <v>1000</v>
      </c>
    </row>
    <row r="86" spans="1:4" x14ac:dyDescent="0.2">
      <c r="A86" s="7" t="s">
        <v>1139</v>
      </c>
      <c r="C86" s="31">
        <v>1030.8287</v>
      </c>
      <c r="D86" s="31">
        <v>1033.2467999999999</v>
      </c>
    </row>
    <row r="87" spans="1:4" x14ac:dyDescent="0.2">
      <c r="A87" s="7" t="s">
        <v>1140</v>
      </c>
      <c r="C87" s="31">
        <v>3942.0623000000001</v>
      </c>
      <c r="D87" s="31">
        <v>4059.2305000000001</v>
      </c>
    </row>
    <row r="88" spans="1:4" x14ac:dyDescent="0.2">
      <c r="A88" s="7" t="s">
        <v>1141</v>
      </c>
      <c r="C88" s="31">
        <v>1002.272</v>
      </c>
      <c r="D88" s="31">
        <v>1002.272</v>
      </c>
    </row>
    <row r="89" spans="1:4" x14ac:dyDescent="0.2">
      <c r="A89" s="7" t="s">
        <v>1142</v>
      </c>
      <c r="C89" s="31">
        <v>1022.3806</v>
      </c>
      <c r="D89" s="31">
        <v>1022.2671</v>
      </c>
    </row>
    <row r="90" spans="1:4" x14ac:dyDescent="0.2">
      <c r="A90" s="7" t="s">
        <v>1143</v>
      </c>
      <c r="C90" s="31">
        <v>16.6358</v>
      </c>
      <c r="D90" s="31">
        <v>17.1295</v>
      </c>
    </row>
    <row r="91" spans="1:4" x14ac:dyDescent="0.2">
      <c r="A91" s="7" t="s">
        <v>1144</v>
      </c>
      <c r="C91" s="31">
        <v>16.6358</v>
      </c>
      <c r="D91" s="31">
        <v>17.1295</v>
      </c>
    </row>
    <row r="92" spans="1:4" x14ac:dyDescent="0.2">
      <c r="A92" s="7" t="s">
        <v>1145</v>
      </c>
      <c r="C92" s="31">
        <v>10</v>
      </c>
      <c r="D92" s="31">
        <v>10</v>
      </c>
    </row>
    <row r="93" spans="1:4" x14ac:dyDescent="0.2">
      <c r="A93" s="7" t="s">
        <v>1146</v>
      </c>
      <c r="C93" s="31">
        <v>10</v>
      </c>
      <c r="D93" s="31">
        <v>10</v>
      </c>
    </row>
    <row r="95" spans="1:4" x14ac:dyDescent="0.2">
      <c r="A95" s="14" t="s">
        <v>55</v>
      </c>
    </row>
    <row r="96" spans="1:4" x14ac:dyDescent="0.2">
      <c r="A96" s="106" t="s">
        <v>56</v>
      </c>
      <c r="B96" s="107"/>
      <c r="C96" s="32" t="s">
        <v>57</v>
      </c>
    </row>
    <row r="97" spans="1:9" x14ac:dyDescent="0.2">
      <c r="A97" s="102" t="s">
        <v>1133</v>
      </c>
      <c r="B97" s="103"/>
      <c r="C97" s="33">
        <v>39.126250890000001</v>
      </c>
    </row>
    <row r="98" spans="1:9" x14ac:dyDescent="0.2">
      <c r="A98" s="102" t="s">
        <v>1134</v>
      </c>
      <c r="B98" s="103"/>
      <c r="C98" s="33">
        <v>33.26767091</v>
      </c>
    </row>
    <row r="99" spans="1:9" x14ac:dyDescent="0.2">
      <c r="A99" s="102" t="s">
        <v>1135</v>
      </c>
      <c r="B99" s="103"/>
      <c r="C99" s="33">
        <v>27.22823124</v>
      </c>
    </row>
    <row r="100" spans="1:9" x14ac:dyDescent="0.2">
      <c r="A100" s="102" t="s">
        <v>1136</v>
      </c>
      <c r="B100" s="103"/>
      <c r="C100" s="33">
        <v>29.691307900000002</v>
      </c>
    </row>
    <row r="101" spans="1:9" x14ac:dyDescent="0.2">
      <c r="A101" s="102" t="s">
        <v>1138</v>
      </c>
      <c r="B101" s="103"/>
      <c r="C101" s="33">
        <v>29.22537685</v>
      </c>
    </row>
    <row r="102" spans="1:9" x14ac:dyDescent="0.2">
      <c r="A102" s="102" t="s">
        <v>1139</v>
      </c>
      <c r="B102" s="103"/>
      <c r="C102" s="33">
        <v>28.456475170000001</v>
      </c>
    </row>
    <row r="103" spans="1:9" x14ac:dyDescent="0.2">
      <c r="A103" s="102" t="s">
        <v>1141</v>
      </c>
      <c r="B103" s="103"/>
      <c r="C103" s="33">
        <v>29.635718600000001</v>
      </c>
    </row>
    <row r="104" spans="1:9" x14ac:dyDescent="0.2">
      <c r="A104" s="102" t="s">
        <v>1142</v>
      </c>
      <c r="B104" s="103"/>
      <c r="C104" s="33">
        <v>31.165032849999999</v>
      </c>
    </row>
    <row r="105" spans="1:9" x14ac:dyDescent="0.2">
      <c r="A105" s="7" t="s">
        <v>58</v>
      </c>
    </row>
    <row r="106" spans="1:9" x14ac:dyDescent="0.2">
      <c r="A106" s="7" t="s">
        <v>59</v>
      </c>
    </row>
    <row r="108" spans="1:9" x14ac:dyDescent="0.2">
      <c r="A108" s="14" t="s">
        <v>1147</v>
      </c>
      <c r="D108" s="34">
        <v>0.15102639617253499</v>
      </c>
      <c r="E108" s="10" t="s">
        <v>60</v>
      </c>
    </row>
    <row r="110" spans="1:9" x14ac:dyDescent="0.2">
      <c r="A110" s="14" t="s">
        <v>1004</v>
      </c>
      <c r="D110" s="30" t="s">
        <v>61</v>
      </c>
    </row>
    <row r="112" spans="1:9" x14ac:dyDescent="0.2">
      <c r="A112" s="62" t="s">
        <v>1148</v>
      </c>
      <c r="B112" s="63"/>
      <c r="C112" s="63"/>
      <c r="D112" s="63"/>
      <c r="E112" s="11"/>
      <c r="G112" s="11"/>
      <c r="H112" s="63"/>
      <c r="I112" s="63"/>
    </row>
    <row r="113" spans="1:9" x14ac:dyDescent="0.2">
      <c r="A113" s="63"/>
      <c r="B113" s="63"/>
      <c r="C113" s="63"/>
      <c r="D113" s="63"/>
      <c r="E113" s="11"/>
      <c r="G113" s="11"/>
      <c r="H113" s="63"/>
      <c r="I113" s="63"/>
    </row>
    <row r="114" spans="1:9" x14ac:dyDescent="0.2">
      <c r="A114" s="62" t="s">
        <v>1486</v>
      </c>
      <c r="B114" s="63"/>
      <c r="C114" s="63"/>
      <c r="D114" s="63"/>
      <c r="E114" s="11"/>
      <c r="G114" s="11"/>
      <c r="H114" s="63"/>
      <c r="I114" s="63"/>
    </row>
    <row r="115" spans="1:9" x14ac:dyDescent="0.2">
      <c r="A115" s="63"/>
      <c r="B115" s="63"/>
      <c r="C115" s="63"/>
      <c r="D115" s="63"/>
      <c r="E115" s="11"/>
      <c r="G115" s="11"/>
      <c r="H115" s="63"/>
      <c r="I115" s="63"/>
    </row>
    <row r="116" spans="1:9" x14ac:dyDescent="0.2">
      <c r="A116" s="63"/>
      <c r="B116" s="63"/>
      <c r="C116" s="63"/>
      <c r="D116" s="63"/>
      <c r="E116" s="11"/>
      <c r="G116" s="11"/>
      <c r="H116" s="63"/>
      <c r="I116" s="63"/>
    </row>
    <row r="117" spans="1:9" x14ac:dyDescent="0.2">
      <c r="A117" s="63"/>
      <c r="B117" s="63"/>
      <c r="C117" s="63"/>
      <c r="D117" s="63"/>
      <c r="E117" s="11"/>
      <c r="G117" s="11"/>
      <c r="H117" s="63"/>
      <c r="I117" s="63"/>
    </row>
    <row r="118" spans="1:9" x14ac:dyDescent="0.2">
      <c r="A118" s="63"/>
      <c r="B118" s="63"/>
      <c r="C118" s="63"/>
      <c r="D118" s="63"/>
      <c r="E118" s="11"/>
      <c r="G118" s="11"/>
      <c r="H118" s="63"/>
      <c r="I118" s="63"/>
    </row>
    <row r="119" spans="1:9" x14ac:dyDescent="0.2">
      <c r="A119" s="63"/>
      <c r="B119" s="63"/>
      <c r="C119" s="63"/>
      <c r="D119" s="63"/>
      <c r="E119" s="11"/>
      <c r="G119" s="11"/>
      <c r="H119" s="63"/>
      <c r="I119" s="63"/>
    </row>
    <row r="120" spans="1:9" x14ac:dyDescent="0.2">
      <c r="A120" s="63"/>
      <c r="B120" s="63"/>
      <c r="C120" s="63"/>
      <c r="D120" s="63"/>
      <c r="E120" s="11"/>
      <c r="G120" s="11"/>
      <c r="H120" s="63"/>
      <c r="I120" s="63"/>
    </row>
    <row r="121" spans="1:9" x14ac:dyDescent="0.2">
      <c r="A121" s="63"/>
      <c r="B121" s="63"/>
      <c r="C121" s="63"/>
      <c r="D121" s="63"/>
      <c r="E121" s="11"/>
      <c r="G121" s="11"/>
      <c r="H121" s="63"/>
      <c r="I121" s="63"/>
    </row>
    <row r="122" spans="1:9" x14ac:dyDescent="0.2">
      <c r="A122" s="63"/>
      <c r="B122" s="63"/>
      <c r="C122" s="63"/>
      <c r="D122" s="63"/>
      <c r="E122" s="11"/>
      <c r="G122" s="11"/>
      <c r="H122" s="63"/>
      <c r="I122" s="63"/>
    </row>
    <row r="123" spans="1:9" x14ac:dyDescent="0.2">
      <c r="A123" s="63"/>
      <c r="B123" s="63"/>
      <c r="C123" s="63"/>
      <c r="D123" s="63"/>
      <c r="E123" s="11"/>
      <c r="G123" s="11"/>
      <c r="H123" s="63"/>
      <c r="I123" s="63"/>
    </row>
    <row r="124" spans="1:9" x14ac:dyDescent="0.2">
      <c r="A124" s="63"/>
      <c r="B124" s="63"/>
      <c r="C124" s="63"/>
      <c r="D124" s="63"/>
      <c r="E124" s="11"/>
      <c r="G124" s="11"/>
      <c r="H124" s="63"/>
      <c r="I124" s="63"/>
    </row>
    <row r="125" spans="1:9" x14ac:dyDescent="0.2">
      <c r="A125" s="63"/>
      <c r="B125" s="63"/>
      <c r="C125" s="63"/>
      <c r="D125" s="63"/>
      <c r="E125" s="11"/>
      <c r="G125" s="11"/>
      <c r="H125" s="63"/>
      <c r="I125" s="63"/>
    </row>
    <row r="126" spans="1:9" x14ac:dyDescent="0.2">
      <c r="A126" s="63"/>
      <c r="B126" s="63"/>
      <c r="C126" s="63"/>
      <c r="D126" s="63"/>
      <c r="E126" s="11"/>
      <c r="G126" s="11"/>
      <c r="H126" s="63"/>
      <c r="I126" s="63"/>
    </row>
    <row r="127" spans="1:9" x14ac:dyDescent="0.2">
      <c r="A127" s="63"/>
      <c r="B127" s="63"/>
      <c r="C127" s="63"/>
      <c r="D127" s="63"/>
      <c r="E127" s="11"/>
      <c r="G127" s="11"/>
      <c r="H127" s="63"/>
      <c r="I127" s="63"/>
    </row>
    <row r="128" spans="1:9" x14ac:dyDescent="0.2">
      <c r="A128" s="63"/>
      <c r="B128" s="63"/>
      <c r="C128" s="63"/>
      <c r="D128" s="63"/>
      <c r="E128" s="11"/>
      <c r="G128" s="11"/>
      <c r="H128" s="63"/>
      <c r="I128" s="63"/>
    </row>
    <row r="129" spans="1:9" x14ac:dyDescent="0.2">
      <c r="A129" s="63"/>
      <c r="B129" s="63"/>
      <c r="C129" s="63"/>
      <c r="D129" s="63"/>
      <c r="E129" s="11"/>
      <c r="G129" s="11"/>
      <c r="H129" s="63"/>
      <c r="I129" s="63"/>
    </row>
    <row r="130" spans="1:9" x14ac:dyDescent="0.2">
      <c r="A130" s="62" t="s">
        <v>1149</v>
      </c>
      <c r="B130" s="63"/>
      <c r="C130" s="63"/>
      <c r="D130" s="63"/>
      <c r="E130" s="11"/>
      <c r="G130" s="11"/>
      <c r="H130" s="63"/>
      <c r="I130" s="63"/>
    </row>
    <row r="131" spans="1:9" x14ac:dyDescent="0.2">
      <c r="A131" s="63"/>
      <c r="B131" s="63"/>
      <c r="C131" s="63"/>
      <c r="D131" s="63"/>
      <c r="E131" s="11"/>
      <c r="G131" s="11"/>
      <c r="H131" s="63"/>
      <c r="I131" s="63"/>
    </row>
    <row r="132" spans="1:9" x14ac:dyDescent="0.2">
      <c r="A132" s="62" t="s">
        <v>1487</v>
      </c>
      <c r="B132" s="63"/>
      <c r="C132" s="63"/>
      <c r="D132" s="63"/>
      <c r="E132" s="11"/>
      <c r="G132" s="11"/>
      <c r="H132" s="63"/>
      <c r="I132" s="63"/>
    </row>
    <row r="133" spans="1:9" x14ac:dyDescent="0.2">
      <c r="A133" s="63"/>
      <c r="B133" s="63"/>
      <c r="C133" s="63"/>
      <c r="D133" s="63"/>
      <c r="E133" s="11"/>
      <c r="G133" s="11"/>
      <c r="H133" s="63"/>
      <c r="I133" s="63"/>
    </row>
    <row r="134" spans="1:9" x14ac:dyDescent="0.2">
      <c r="A134" s="63"/>
      <c r="B134" s="63"/>
      <c r="C134" s="63"/>
      <c r="D134" s="63"/>
      <c r="E134" s="11"/>
      <c r="G134" s="11"/>
      <c r="H134" s="63"/>
      <c r="I134" s="63"/>
    </row>
    <row r="135" spans="1:9" x14ac:dyDescent="0.2">
      <c r="A135" s="63"/>
      <c r="B135" s="63"/>
      <c r="C135" s="63"/>
      <c r="D135" s="63"/>
      <c r="E135" s="11"/>
      <c r="G135" s="11"/>
      <c r="H135" s="63"/>
      <c r="I135" s="63"/>
    </row>
    <row r="136" spans="1:9" x14ac:dyDescent="0.2">
      <c r="A136" s="63"/>
      <c r="B136" s="63"/>
      <c r="C136" s="63"/>
      <c r="D136" s="63"/>
      <c r="E136" s="11"/>
      <c r="G136" s="11"/>
      <c r="H136" s="63"/>
      <c r="I136" s="63"/>
    </row>
    <row r="137" spans="1:9" x14ac:dyDescent="0.2">
      <c r="A137" s="63"/>
      <c r="B137" s="63"/>
      <c r="C137" s="63"/>
      <c r="D137" s="63"/>
      <c r="E137" s="11"/>
      <c r="G137" s="11"/>
      <c r="H137" s="63"/>
      <c r="I137" s="63"/>
    </row>
    <row r="138" spans="1:9" x14ac:dyDescent="0.2">
      <c r="A138" s="63"/>
      <c r="B138" s="63"/>
      <c r="C138" s="63"/>
      <c r="D138" s="63"/>
      <c r="E138" s="11"/>
      <c r="G138" s="11"/>
      <c r="H138" s="63"/>
      <c r="I138" s="63"/>
    </row>
    <row r="139" spans="1:9" x14ac:dyDescent="0.2">
      <c r="A139" s="63"/>
      <c r="B139" s="63"/>
      <c r="C139" s="63"/>
      <c r="D139" s="63"/>
      <c r="E139" s="11"/>
      <c r="G139" s="11"/>
      <c r="H139" s="63"/>
      <c r="I139" s="63"/>
    </row>
    <row r="140" spans="1:9" x14ac:dyDescent="0.2">
      <c r="A140" s="63"/>
      <c r="B140" s="63"/>
      <c r="C140" s="63"/>
      <c r="D140" s="63"/>
      <c r="E140" s="11"/>
      <c r="G140" s="11"/>
      <c r="H140" s="63"/>
      <c r="I140" s="63"/>
    </row>
    <row r="141" spans="1:9" x14ac:dyDescent="0.2">
      <c r="A141" s="63"/>
      <c r="B141" s="63"/>
      <c r="C141" s="63"/>
      <c r="D141" s="63"/>
      <c r="E141" s="11"/>
      <c r="G141" s="11"/>
      <c r="H141" s="63"/>
      <c r="I141" s="63"/>
    </row>
    <row r="142" spans="1:9" x14ac:dyDescent="0.2">
      <c r="A142" s="63"/>
      <c r="B142" s="63"/>
      <c r="C142" s="63"/>
      <c r="D142" s="63"/>
      <c r="E142" s="11"/>
      <c r="G142" s="11"/>
      <c r="H142" s="63"/>
      <c r="I142" s="63"/>
    </row>
    <row r="143" spans="1:9" x14ac:dyDescent="0.2">
      <c r="A143" s="63"/>
      <c r="B143" s="63"/>
      <c r="C143" s="63"/>
      <c r="D143" s="63"/>
      <c r="E143" s="11"/>
      <c r="G143" s="11"/>
      <c r="H143" s="63"/>
      <c r="I143" s="63"/>
    </row>
    <row r="144" spans="1:9" x14ac:dyDescent="0.2">
      <c r="A144" s="63"/>
      <c r="B144" s="63"/>
      <c r="C144" s="63"/>
      <c r="D144" s="63"/>
      <c r="E144" s="11"/>
      <c r="G144" s="11"/>
      <c r="H144" s="63"/>
      <c r="I144" s="63"/>
    </row>
    <row r="145" spans="1:9" x14ac:dyDescent="0.2">
      <c r="A145" s="63"/>
      <c r="B145" s="63"/>
      <c r="C145" s="63"/>
      <c r="D145" s="63"/>
      <c r="E145" s="11"/>
      <c r="G145" s="11"/>
      <c r="H145" s="63"/>
      <c r="I145" s="63"/>
    </row>
    <row r="146" spans="1:9" x14ac:dyDescent="0.2">
      <c r="A146" s="63"/>
      <c r="B146" s="63"/>
      <c r="C146" s="63"/>
      <c r="D146" s="63"/>
      <c r="E146" s="11"/>
      <c r="G146" s="11"/>
      <c r="H146" s="63"/>
      <c r="I146" s="63"/>
    </row>
    <row r="147" spans="1:9" x14ac:dyDescent="0.2">
      <c r="A147" s="63" t="s">
        <v>1014</v>
      </c>
      <c r="B147" s="63"/>
      <c r="C147" s="63"/>
      <c r="D147" s="63"/>
      <c r="E147" s="11"/>
      <c r="G147" s="11"/>
      <c r="H147" s="63"/>
      <c r="I147" s="63"/>
    </row>
    <row r="150" spans="1:9" x14ac:dyDescent="0.2">
      <c r="A150" s="63"/>
    </row>
    <row r="151" spans="1:9" x14ac:dyDescent="0.2">
      <c r="A151" s="66"/>
    </row>
  </sheetData>
  <mergeCells count="10">
    <mergeCell ref="A101:B101"/>
    <mergeCell ref="A102:B102"/>
    <mergeCell ref="A103:B103"/>
    <mergeCell ref="A104:B104"/>
    <mergeCell ref="A1:G1"/>
    <mergeCell ref="A96:B96"/>
    <mergeCell ref="A97:B97"/>
    <mergeCell ref="A98:B98"/>
    <mergeCell ref="A99:B99"/>
    <mergeCell ref="A100:B100"/>
  </mergeCells>
  <conditionalFormatting sqref="F2:F3">
    <cfRule type="cellIs" dxfId="120" priority="2" stopIfTrue="1" operator="between">
      <formula>0.009</formula>
      <formula>-0.009</formula>
    </cfRule>
  </conditionalFormatting>
  <conditionalFormatting sqref="F5:F65536">
    <cfRule type="cellIs" dxfId="11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8"/>
  <sheetViews>
    <sheetView workbookViewId="0">
      <selection sqref="A1:G1"/>
    </sheetView>
  </sheetViews>
  <sheetFormatPr defaultColWidth="9.140625" defaultRowHeight="11.25" x14ac:dyDescent="0.2"/>
  <cols>
    <col min="1" max="1" width="36.85546875" style="7" bestFit="1" customWidth="1"/>
    <col min="2" max="2" width="20"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9" s="1" customFormat="1" ht="15" x14ac:dyDescent="0.2">
      <c r="A1" s="104" t="s">
        <v>1150</v>
      </c>
      <c r="B1" s="105"/>
      <c r="C1" s="105"/>
      <c r="D1" s="105"/>
      <c r="E1" s="105"/>
      <c r="F1" s="105"/>
      <c r="G1" s="105"/>
    </row>
    <row r="2" spans="1:9" s="1" customFormat="1" ht="12" x14ac:dyDescent="0.2">
      <c r="E2" s="5"/>
      <c r="F2" s="9"/>
      <c r="G2" s="10"/>
    </row>
    <row r="3" spans="1:9" s="1" customFormat="1" ht="12" x14ac:dyDescent="0.2">
      <c r="A3" s="8" t="s">
        <v>7</v>
      </c>
      <c r="B3" s="2"/>
      <c r="C3" s="3"/>
      <c r="D3" s="3"/>
      <c r="E3" s="4"/>
      <c r="F3" s="9"/>
      <c r="G3" s="10"/>
    </row>
    <row r="4" spans="1:9" s="1" customFormat="1" ht="22.5" customHeight="1" x14ac:dyDescent="0.2">
      <c r="A4" s="6" t="s">
        <v>2</v>
      </c>
      <c r="B4" s="6" t="s">
        <v>0</v>
      </c>
      <c r="C4" s="13" t="s">
        <v>1052</v>
      </c>
      <c r="D4" s="13" t="s">
        <v>1</v>
      </c>
      <c r="E4" s="52" t="s">
        <v>6</v>
      </c>
      <c r="F4" s="12" t="s">
        <v>3</v>
      </c>
      <c r="G4" s="12" t="s">
        <v>5</v>
      </c>
    </row>
    <row r="5" spans="1:9" x14ac:dyDescent="0.2">
      <c r="A5" s="16" t="s">
        <v>30</v>
      </c>
      <c r="B5" s="17"/>
      <c r="C5" s="17"/>
      <c r="D5" s="17"/>
      <c r="E5" s="18"/>
      <c r="F5" s="19"/>
      <c r="G5" s="18"/>
    </row>
    <row r="6" spans="1:9" x14ac:dyDescent="0.2">
      <c r="A6" s="20" t="s">
        <v>37</v>
      </c>
      <c r="B6" s="21"/>
      <c r="C6" s="21"/>
      <c r="D6" s="21"/>
      <c r="E6" s="22"/>
      <c r="F6" s="23"/>
      <c r="G6" s="22"/>
    </row>
    <row r="7" spans="1:9" x14ac:dyDescent="0.2">
      <c r="A7" s="21" t="s">
        <v>1151</v>
      </c>
      <c r="B7" s="21" t="s">
        <v>1152</v>
      </c>
      <c r="C7" s="21" t="s">
        <v>39</v>
      </c>
      <c r="D7" s="24">
        <v>2000000</v>
      </c>
      <c r="E7" s="22">
        <v>1996.5540000000001</v>
      </c>
      <c r="F7" s="23">
        <v>2.8653825210153001</v>
      </c>
      <c r="G7" s="22">
        <v>5.2497999999999996</v>
      </c>
    </row>
    <row r="8" spans="1:9" x14ac:dyDescent="0.2">
      <c r="A8" s="21" t="s">
        <v>1153</v>
      </c>
      <c r="B8" s="21" t="s">
        <v>1154</v>
      </c>
      <c r="C8" s="21" t="s">
        <v>39</v>
      </c>
      <c r="D8" s="24">
        <v>1500000</v>
      </c>
      <c r="E8" s="22">
        <v>1495.8885</v>
      </c>
      <c r="F8" s="23">
        <v>2.14684539525993</v>
      </c>
      <c r="G8" s="22">
        <v>5.2801</v>
      </c>
    </row>
    <row r="9" spans="1:9" x14ac:dyDescent="0.2">
      <c r="A9" s="21" t="s">
        <v>1121</v>
      </c>
      <c r="B9" s="21" t="s">
        <v>1122</v>
      </c>
      <c r="C9" s="21" t="s">
        <v>39</v>
      </c>
      <c r="D9" s="24">
        <v>900000</v>
      </c>
      <c r="E9" s="22">
        <v>897.53309999999999</v>
      </c>
      <c r="F9" s="23">
        <v>1.2881072371559601</v>
      </c>
      <c r="G9" s="22">
        <v>5.2801</v>
      </c>
    </row>
    <row r="10" spans="1:9" x14ac:dyDescent="0.2">
      <c r="A10" s="20" t="s">
        <v>29</v>
      </c>
      <c r="B10" s="20"/>
      <c r="C10" s="20"/>
      <c r="D10" s="20"/>
      <c r="E10" s="25">
        <f>SUM(E6:E9)</f>
        <v>4389.9755999999998</v>
      </c>
      <c r="F10" s="26">
        <f>SUM(F6:F9)</f>
        <v>6.30033515343119</v>
      </c>
      <c r="G10" s="25"/>
      <c r="H10" s="14"/>
      <c r="I10" s="14"/>
    </row>
    <row r="11" spans="1:9" x14ac:dyDescent="0.2">
      <c r="A11" s="21"/>
      <c r="B11" s="21"/>
      <c r="C11" s="21"/>
      <c r="D11" s="21"/>
      <c r="E11" s="22"/>
      <c r="F11" s="23"/>
      <c r="G11" s="22"/>
    </row>
    <row r="12" spans="1:9" x14ac:dyDescent="0.2">
      <c r="A12" s="20" t="s">
        <v>41</v>
      </c>
      <c r="B12" s="20"/>
      <c r="C12" s="20"/>
      <c r="D12" s="20"/>
      <c r="E12" s="25">
        <f>E10</f>
        <v>4389.9755999999998</v>
      </c>
      <c r="F12" s="26">
        <f>F10</f>
        <v>6.30033515343119</v>
      </c>
      <c r="G12" s="25"/>
      <c r="H12" s="14"/>
      <c r="I12" s="14"/>
    </row>
    <row r="13" spans="1:9" x14ac:dyDescent="0.2">
      <c r="A13" s="20"/>
      <c r="B13" s="20"/>
      <c r="C13" s="20"/>
      <c r="D13" s="20"/>
      <c r="E13" s="25"/>
      <c r="F13" s="26"/>
      <c r="G13" s="25"/>
      <c r="H13" s="14"/>
      <c r="I13" s="14"/>
    </row>
    <row r="14" spans="1:9" x14ac:dyDescent="0.2">
      <c r="A14" s="20" t="s">
        <v>43</v>
      </c>
      <c r="B14" s="20"/>
      <c r="C14" s="20"/>
      <c r="D14" s="20"/>
      <c r="E14" s="25">
        <f>E16-(E10)</f>
        <v>65288.469960299997</v>
      </c>
      <c r="F14" s="26">
        <f>F16-(F10)</f>
        <v>93.699664846568808</v>
      </c>
      <c r="G14" s="25"/>
      <c r="H14" s="14"/>
      <c r="I14" s="14"/>
    </row>
    <row r="15" spans="1:9" x14ac:dyDescent="0.2">
      <c r="A15" s="20"/>
      <c r="B15" s="20"/>
      <c r="C15" s="20"/>
      <c r="D15" s="20"/>
      <c r="E15" s="25"/>
      <c r="F15" s="26"/>
      <c r="G15" s="25"/>
      <c r="H15" s="14"/>
      <c r="I15" s="14"/>
    </row>
    <row r="16" spans="1:9" x14ac:dyDescent="0.2">
      <c r="A16" s="27" t="s">
        <v>42</v>
      </c>
      <c r="B16" s="27"/>
      <c r="C16" s="27"/>
      <c r="D16" s="27"/>
      <c r="E16" s="28">
        <v>69678.445560299995</v>
      </c>
      <c r="F16" s="29">
        <v>100</v>
      </c>
      <c r="G16" s="28"/>
      <c r="H16" s="14"/>
      <c r="I16" s="14"/>
    </row>
    <row r="18" spans="1:4" x14ac:dyDescent="0.2">
      <c r="A18" s="14" t="s">
        <v>46</v>
      </c>
    </row>
    <row r="19" spans="1:4" x14ac:dyDescent="0.2">
      <c r="A19" s="14" t="s">
        <v>47</v>
      </c>
    </row>
    <row r="20" spans="1:4" x14ac:dyDescent="0.2">
      <c r="A20" s="14" t="s">
        <v>48</v>
      </c>
      <c r="B20" s="14"/>
      <c r="C20" s="30" t="s">
        <v>50</v>
      </c>
      <c r="D20" s="14" t="s">
        <v>49</v>
      </c>
    </row>
    <row r="21" spans="1:4" x14ac:dyDescent="0.2">
      <c r="A21" s="7" t="s">
        <v>51</v>
      </c>
      <c r="C21" s="31">
        <v>1340.0223000000001</v>
      </c>
      <c r="D21" s="31">
        <v>1375.9802</v>
      </c>
    </row>
    <row r="22" spans="1:4" x14ac:dyDescent="0.2">
      <c r="A22" s="7" t="s">
        <v>1155</v>
      </c>
      <c r="C22" s="31">
        <v>1000.0001</v>
      </c>
      <c r="D22" s="31">
        <v>1000.0001</v>
      </c>
    </row>
    <row r="23" spans="1:4" x14ac:dyDescent="0.2">
      <c r="A23" s="7" t="s">
        <v>1156</v>
      </c>
      <c r="C23" s="31">
        <v>1000.7784</v>
      </c>
      <c r="D23" s="31">
        <v>1000.7314</v>
      </c>
    </row>
    <row r="24" spans="1:4" x14ac:dyDescent="0.2">
      <c r="A24" s="7" t="s">
        <v>53</v>
      </c>
      <c r="C24" s="31">
        <v>1344.1668999999999</v>
      </c>
      <c r="D24" s="31">
        <v>1380.5252</v>
      </c>
    </row>
    <row r="25" spans="1:4" x14ac:dyDescent="0.2">
      <c r="A25" s="7" t="s">
        <v>1157</v>
      </c>
      <c r="C25" s="31">
        <v>1000.0008</v>
      </c>
      <c r="D25" s="31">
        <v>1000.0008</v>
      </c>
    </row>
    <row r="26" spans="1:4" x14ac:dyDescent="0.2">
      <c r="A26" s="7" t="s">
        <v>1158</v>
      </c>
      <c r="C26" s="31">
        <v>1000.779</v>
      </c>
      <c r="D26" s="31">
        <v>1000.7302</v>
      </c>
    </row>
    <row r="27" spans="1:4" x14ac:dyDescent="0.2">
      <c r="A27" s="7" t="s">
        <v>1159</v>
      </c>
      <c r="C27" s="31">
        <v>12.1998</v>
      </c>
      <c r="D27" s="31">
        <v>12.5298</v>
      </c>
    </row>
    <row r="28" spans="1:4" x14ac:dyDescent="0.2">
      <c r="A28" s="7" t="s">
        <v>1160</v>
      </c>
      <c r="C28" s="31">
        <v>12.1998</v>
      </c>
      <c r="D28" s="31">
        <v>12.5298</v>
      </c>
    </row>
    <row r="29" spans="1:4" x14ac:dyDescent="0.2">
      <c r="A29" s="7" t="s">
        <v>1161</v>
      </c>
      <c r="C29" s="31">
        <v>10</v>
      </c>
      <c r="D29" s="31">
        <v>10</v>
      </c>
    </row>
    <row r="30" spans="1:4" x14ac:dyDescent="0.2">
      <c r="A30" s="7" t="s">
        <v>1162</v>
      </c>
      <c r="C30" s="31">
        <v>10</v>
      </c>
      <c r="D30" s="31">
        <v>10</v>
      </c>
    </row>
    <row r="32" spans="1:4" x14ac:dyDescent="0.2">
      <c r="A32" s="14" t="s">
        <v>55</v>
      </c>
    </row>
    <row r="33" spans="1:9" x14ac:dyDescent="0.2">
      <c r="A33" s="106" t="s">
        <v>56</v>
      </c>
      <c r="B33" s="107"/>
      <c r="C33" s="32" t="s">
        <v>57</v>
      </c>
    </row>
    <row r="34" spans="1:9" x14ac:dyDescent="0.2">
      <c r="A34" s="102" t="s">
        <v>1155</v>
      </c>
      <c r="B34" s="103"/>
      <c r="C34" s="33">
        <v>26.522455430000001</v>
      </c>
    </row>
    <row r="35" spans="1:9" x14ac:dyDescent="0.2">
      <c r="A35" s="102" t="s">
        <v>1156</v>
      </c>
      <c r="B35" s="103"/>
      <c r="C35" s="33">
        <v>27.598541650000001</v>
      </c>
    </row>
    <row r="36" spans="1:9" x14ac:dyDescent="0.2">
      <c r="A36" s="102" t="s">
        <v>1157</v>
      </c>
      <c r="B36" s="103"/>
      <c r="C36" s="33">
        <v>27.009126380000001</v>
      </c>
    </row>
    <row r="37" spans="1:9" x14ac:dyDescent="0.2">
      <c r="A37" s="102" t="s">
        <v>1158</v>
      </c>
      <c r="B37" s="103"/>
      <c r="C37" s="33">
        <v>27.805183150000001</v>
      </c>
    </row>
    <row r="38" spans="1:9" x14ac:dyDescent="0.2">
      <c r="A38" s="7" t="s">
        <v>58</v>
      </c>
    </row>
    <row r="39" spans="1:9" x14ac:dyDescent="0.2">
      <c r="A39" s="7" t="s">
        <v>59</v>
      </c>
    </row>
    <row r="41" spans="1:9" x14ac:dyDescent="0.2">
      <c r="A41" s="14" t="s">
        <v>1147</v>
      </c>
      <c r="D41" s="71">
        <v>2.90271302524704E-3</v>
      </c>
      <c r="E41" s="10" t="s">
        <v>60</v>
      </c>
    </row>
    <row r="43" spans="1:9" x14ac:dyDescent="0.2">
      <c r="A43" s="14" t="s">
        <v>1004</v>
      </c>
      <c r="D43" s="30" t="s">
        <v>61</v>
      </c>
    </row>
    <row r="45" spans="1:9" x14ac:dyDescent="0.2">
      <c r="A45" s="62" t="s">
        <v>1148</v>
      </c>
      <c r="B45" s="63"/>
      <c r="C45" s="63"/>
      <c r="D45" s="63"/>
      <c r="E45" s="11"/>
      <c r="G45" s="11"/>
      <c r="H45" s="63"/>
      <c r="I45" s="63"/>
    </row>
    <row r="46" spans="1:9" x14ac:dyDescent="0.2">
      <c r="A46" s="63"/>
      <c r="B46" s="63"/>
      <c r="C46" s="63"/>
      <c r="D46" s="63"/>
      <c r="E46" s="11"/>
      <c r="G46" s="11"/>
      <c r="H46" s="63"/>
      <c r="I46" s="63"/>
    </row>
    <row r="47" spans="1:9" x14ac:dyDescent="0.2">
      <c r="A47" s="62" t="s">
        <v>1486</v>
      </c>
      <c r="B47" s="63"/>
      <c r="C47" s="63"/>
      <c r="D47" s="63"/>
      <c r="E47" s="11"/>
      <c r="G47" s="11"/>
      <c r="H47" s="63"/>
      <c r="I47" s="63"/>
    </row>
    <row r="48" spans="1:9" x14ac:dyDescent="0.2">
      <c r="A48" s="66"/>
      <c r="B48" s="63"/>
      <c r="C48" s="63"/>
      <c r="D48" s="63"/>
      <c r="E48" s="11"/>
      <c r="G48" s="11"/>
      <c r="H48" s="63"/>
      <c r="I48" s="63"/>
    </row>
    <row r="49" spans="1:9" x14ac:dyDescent="0.2">
      <c r="A49" s="63"/>
      <c r="B49" s="63"/>
      <c r="C49" s="63"/>
      <c r="D49" s="63"/>
      <c r="E49" s="11"/>
      <c r="G49" s="11"/>
      <c r="H49" s="63"/>
      <c r="I49" s="63"/>
    </row>
    <row r="50" spans="1:9" x14ac:dyDescent="0.2">
      <c r="A50" s="63"/>
      <c r="B50" s="63"/>
      <c r="C50" s="63"/>
      <c r="D50" s="63"/>
      <c r="E50" s="11"/>
      <c r="G50" s="11"/>
      <c r="H50" s="63"/>
      <c r="I50" s="63"/>
    </row>
    <row r="51" spans="1:9" x14ac:dyDescent="0.2">
      <c r="A51" s="63"/>
      <c r="B51" s="63"/>
      <c r="C51" s="63"/>
      <c r="D51" s="63"/>
      <c r="E51" s="11"/>
      <c r="G51" s="11"/>
      <c r="H51" s="63"/>
      <c r="I51" s="63"/>
    </row>
    <row r="52" spans="1:9" x14ac:dyDescent="0.2">
      <c r="A52" s="63"/>
      <c r="B52" s="63"/>
      <c r="C52" s="63"/>
      <c r="D52" s="63"/>
      <c r="E52" s="11"/>
      <c r="G52" s="11"/>
      <c r="H52" s="63"/>
      <c r="I52" s="63"/>
    </row>
    <row r="53" spans="1:9" x14ac:dyDescent="0.2">
      <c r="A53" s="63"/>
      <c r="B53" s="63"/>
      <c r="C53" s="63"/>
      <c r="D53" s="63"/>
      <c r="E53" s="11"/>
      <c r="G53" s="11"/>
      <c r="H53" s="63"/>
      <c r="I53" s="63"/>
    </row>
    <row r="54" spans="1:9" x14ac:dyDescent="0.2">
      <c r="A54" s="63"/>
      <c r="B54" s="63"/>
      <c r="C54" s="63"/>
      <c r="D54" s="63"/>
      <c r="E54" s="11"/>
      <c r="G54" s="11"/>
      <c r="H54" s="63"/>
      <c r="I54" s="63"/>
    </row>
    <row r="55" spans="1:9" x14ac:dyDescent="0.2">
      <c r="A55" s="63"/>
      <c r="B55" s="63"/>
      <c r="C55" s="63"/>
      <c r="D55" s="63"/>
      <c r="E55" s="11"/>
      <c r="G55" s="11"/>
      <c r="H55" s="63"/>
      <c r="I55" s="63"/>
    </row>
    <row r="56" spans="1:9" x14ac:dyDescent="0.2">
      <c r="A56" s="63"/>
      <c r="B56" s="63"/>
      <c r="C56" s="63"/>
      <c r="D56" s="63"/>
      <c r="E56" s="11"/>
      <c r="G56" s="11"/>
      <c r="H56" s="63"/>
      <c r="I56" s="63"/>
    </row>
    <row r="57" spans="1:9" x14ac:dyDescent="0.2">
      <c r="A57" s="63"/>
      <c r="B57" s="63"/>
      <c r="C57" s="63"/>
      <c r="D57" s="63"/>
      <c r="E57" s="11"/>
      <c r="G57" s="11"/>
      <c r="H57" s="63"/>
      <c r="I57" s="63"/>
    </row>
    <row r="58" spans="1:9" x14ac:dyDescent="0.2">
      <c r="A58" s="63"/>
      <c r="B58" s="63"/>
      <c r="C58" s="63"/>
      <c r="D58" s="63"/>
      <c r="E58" s="11"/>
      <c r="G58" s="11"/>
      <c r="H58" s="63"/>
      <c r="I58" s="63"/>
    </row>
    <row r="59" spans="1:9" x14ac:dyDescent="0.2">
      <c r="A59" s="63"/>
      <c r="B59" s="63"/>
      <c r="C59" s="63"/>
      <c r="D59" s="63"/>
      <c r="E59" s="11"/>
      <c r="G59" s="11"/>
      <c r="H59" s="63"/>
      <c r="I59" s="63"/>
    </row>
    <row r="60" spans="1:9" x14ac:dyDescent="0.2">
      <c r="A60" s="63"/>
      <c r="B60" s="63"/>
      <c r="C60" s="63"/>
      <c r="D60" s="63"/>
      <c r="E60" s="11"/>
      <c r="G60" s="11"/>
      <c r="H60" s="63"/>
      <c r="I60" s="63"/>
    </row>
    <row r="61" spans="1:9" x14ac:dyDescent="0.2">
      <c r="A61" s="63"/>
      <c r="B61" s="63"/>
      <c r="C61" s="63"/>
      <c r="D61" s="63"/>
      <c r="E61" s="11"/>
      <c r="G61" s="11"/>
      <c r="H61" s="63"/>
      <c r="I61" s="63"/>
    </row>
    <row r="62" spans="1:9" x14ac:dyDescent="0.2">
      <c r="A62" s="63"/>
      <c r="B62" s="63"/>
      <c r="C62" s="63"/>
      <c r="D62" s="63"/>
      <c r="E62" s="11"/>
      <c r="G62" s="11"/>
      <c r="H62" s="63"/>
      <c r="I62" s="63"/>
    </row>
    <row r="63" spans="1:9" x14ac:dyDescent="0.2">
      <c r="A63" s="63"/>
      <c r="B63" s="63"/>
      <c r="C63" s="63"/>
      <c r="D63" s="63"/>
      <c r="E63" s="11"/>
      <c r="G63" s="11"/>
      <c r="H63" s="63"/>
      <c r="I63" s="63"/>
    </row>
    <row r="64" spans="1:9" x14ac:dyDescent="0.2">
      <c r="A64" s="63"/>
      <c r="B64" s="63"/>
      <c r="C64" s="63"/>
      <c r="D64" s="63"/>
      <c r="E64" s="11"/>
      <c r="G64" s="11"/>
      <c r="H64" s="63"/>
      <c r="I64" s="63"/>
    </row>
    <row r="65" spans="1:9" x14ac:dyDescent="0.2">
      <c r="A65" s="62" t="s">
        <v>1163</v>
      </c>
      <c r="B65" s="63"/>
      <c r="C65" s="63"/>
      <c r="D65" s="63"/>
      <c r="E65" s="11"/>
      <c r="G65" s="11"/>
      <c r="H65" s="63"/>
      <c r="I65" s="63"/>
    </row>
    <row r="66" spans="1:9" x14ac:dyDescent="0.2">
      <c r="A66" s="63"/>
      <c r="B66" s="63"/>
      <c r="C66" s="63"/>
      <c r="D66" s="63"/>
      <c r="E66" s="11"/>
      <c r="G66" s="11"/>
      <c r="H66" s="63"/>
      <c r="I66" s="63"/>
    </row>
    <row r="67" spans="1:9" x14ac:dyDescent="0.2">
      <c r="A67" s="62" t="s">
        <v>1488</v>
      </c>
      <c r="B67" s="63"/>
      <c r="C67" s="63"/>
      <c r="D67" s="63"/>
      <c r="E67" s="11"/>
      <c r="G67" s="11"/>
      <c r="H67" s="63"/>
      <c r="I67" s="63"/>
    </row>
    <row r="68" spans="1:9" x14ac:dyDescent="0.2">
      <c r="A68" s="63"/>
      <c r="B68" s="63"/>
      <c r="C68" s="63"/>
      <c r="D68" s="63"/>
      <c r="E68" s="11"/>
      <c r="G68" s="11"/>
      <c r="H68" s="63"/>
      <c r="I68" s="63"/>
    </row>
    <row r="69" spans="1:9" x14ac:dyDescent="0.2">
      <c r="A69" s="63"/>
      <c r="B69" s="63"/>
      <c r="C69" s="63"/>
      <c r="D69" s="63"/>
      <c r="E69" s="11"/>
      <c r="G69" s="11"/>
      <c r="H69" s="63"/>
      <c r="I69" s="63"/>
    </row>
    <row r="70" spans="1:9" x14ac:dyDescent="0.2">
      <c r="A70" s="63"/>
      <c r="B70" s="63"/>
      <c r="C70" s="63"/>
      <c r="D70" s="63"/>
      <c r="E70" s="11"/>
      <c r="G70" s="11"/>
      <c r="H70" s="63"/>
      <c r="I70" s="63"/>
    </row>
    <row r="71" spans="1:9" x14ac:dyDescent="0.2">
      <c r="A71" s="63"/>
      <c r="B71" s="63"/>
      <c r="C71" s="63"/>
      <c r="D71" s="63"/>
      <c r="E71" s="11"/>
      <c r="G71" s="11"/>
      <c r="H71" s="63"/>
      <c r="I71" s="63"/>
    </row>
    <row r="72" spans="1:9" x14ac:dyDescent="0.2">
      <c r="A72" s="63"/>
      <c r="B72" s="63"/>
      <c r="C72" s="63"/>
      <c r="D72" s="63"/>
      <c r="E72" s="11"/>
      <c r="G72" s="11"/>
      <c r="H72" s="63"/>
      <c r="I72" s="63"/>
    </row>
    <row r="73" spans="1:9" x14ac:dyDescent="0.2">
      <c r="A73" s="63"/>
      <c r="B73" s="63"/>
      <c r="C73" s="63"/>
      <c r="D73" s="63"/>
      <c r="E73" s="11"/>
      <c r="G73" s="11"/>
      <c r="H73" s="63"/>
      <c r="I73" s="63"/>
    </row>
    <row r="74" spans="1:9" x14ac:dyDescent="0.2">
      <c r="A74" s="63"/>
      <c r="B74" s="63"/>
      <c r="C74" s="63"/>
      <c r="D74" s="63"/>
      <c r="E74" s="11"/>
      <c r="G74" s="11"/>
      <c r="H74" s="63"/>
      <c r="I74" s="63"/>
    </row>
    <row r="75" spans="1:9" x14ac:dyDescent="0.2">
      <c r="A75" s="63"/>
      <c r="B75" s="63"/>
      <c r="C75" s="63"/>
      <c r="D75" s="63"/>
      <c r="E75" s="11"/>
      <c r="G75" s="11"/>
      <c r="H75" s="63"/>
      <c r="I75" s="63"/>
    </row>
    <row r="76" spans="1:9" x14ac:dyDescent="0.2">
      <c r="A76" s="63"/>
      <c r="B76" s="63"/>
      <c r="C76" s="63"/>
      <c r="D76" s="63"/>
      <c r="E76" s="11"/>
      <c r="G76" s="11"/>
      <c r="H76" s="63"/>
      <c r="I76" s="63"/>
    </row>
    <row r="77" spans="1:9" x14ac:dyDescent="0.2">
      <c r="A77" s="63"/>
      <c r="B77" s="63"/>
      <c r="C77" s="63"/>
      <c r="D77" s="63"/>
      <c r="E77" s="11"/>
      <c r="G77" s="11"/>
      <c r="H77" s="63"/>
      <c r="I77" s="63"/>
    </row>
    <row r="78" spans="1:9" x14ac:dyDescent="0.2">
      <c r="A78" s="63"/>
      <c r="B78" s="63"/>
      <c r="C78" s="63"/>
      <c r="D78" s="63"/>
      <c r="E78" s="11"/>
      <c r="G78" s="11"/>
      <c r="H78" s="63"/>
      <c r="I78" s="63"/>
    </row>
    <row r="79" spans="1:9" x14ac:dyDescent="0.2">
      <c r="A79" s="63"/>
      <c r="B79" s="63"/>
      <c r="C79" s="63"/>
      <c r="D79" s="63"/>
      <c r="E79" s="11"/>
      <c r="G79" s="11"/>
      <c r="H79" s="63"/>
      <c r="I79" s="63"/>
    </row>
    <row r="80" spans="1:9" x14ac:dyDescent="0.2">
      <c r="A80" s="63"/>
      <c r="B80" s="63"/>
      <c r="C80" s="63"/>
      <c r="D80" s="63"/>
      <c r="E80" s="11"/>
      <c r="G80" s="11"/>
      <c r="H80" s="63"/>
      <c r="I80" s="63"/>
    </row>
    <row r="81" spans="1:9" x14ac:dyDescent="0.2">
      <c r="A81" s="63"/>
      <c r="B81" s="63"/>
      <c r="C81" s="63"/>
      <c r="D81" s="63"/>
      <c r="E81" s="11"/>
      <c r="G81" s="11"/>
      <c r="H81" s="63"/>
      <c r="I81" s="63"/>
    </row>
    <row r="82" spans="1:9" x14ac:dyDescent="0.2">
      <c r="A82" s="63"/>
      <c r="B82" s="63"/>
      <c r="C82" s="63"/>
      <c r="D82" s="63"/>
      <c r="E82" s="11"/>
      <c r="G82" s="11"/>
      <c r="H82" s="63"/>
      <c r="I82" s="63"/>
    </row>
    <row r="83" spans="1:9" x14ac:dyDescent="0.2">
      <c r="A83" s="63"/>
      <c r="B83" s="63"/>
      <c r="C83" s="63"/>
      <c r="D83" s="63"/>
      <c r="E83" s="11"/>
      <c r="G83" s="11"/>
      <c r="H83" s="63"/>
      <c r="I83" s="63"/>
    </row>
    <row r="84" spans="1:9" x14ac:dyDescent="0.2">
      <c r="A84" s="63" t="s">
        <v>1014</v>
      </c>
      <c r="B84" s="63"/>
      <c r="C84" s="63"/>
      <c r="D84" s="63"/>
      <c r="E84" s="11"/>
      <c r="G84" s="11"/>
      <c r="H84" s="63"/>
      <c r="I84" s="63"/>
    </row>
    <row r="87" spans="1:9" x14ac:dyDescent="0.2">
      <c r="A87" s="63"/>
    </row>
    <row r="88" spans="1:9" x14ac:dyDescent="0.2">
      <c r="A88" s="66"/>
    </row>
  </sheetData>
  <mergeCells count="6">
    <mergeCell ref="A37:B37"/>
    <mergeCell ref="A1:G1"/>
    <mergeCell ref="A33:B33"/>
    <mergeCell ref="A34:B34"/>
    <mergeCell ref="A35:B35"/>
    <mergeCell ref="A36:B36"/>
  </mergeCells>
  <conditionalFormatting sqref="F2:F3">
    <cfRule type="cellIs" dxfId="118" priority="2" stopIfTrue="1" operator="between">
      <formula>0.009</formula>
      <formula>-0.009</formula>
    </cfRule>
  </conditionalFormatting>
  <conditionalFormatting sqref="F5:F65536">
    <cfRule type="cellIs" dxfId="11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2"/>
  <sheetViews>
    <sheetView workbookViewId="0">
      <selection sqref="A1:G1"/>
    </sheetView>
  </sheetViews>
  <sheetFormatPr defaultColWidth="9.140625" defaultRowHeight="11.25" x14ac:dyDescent="0.2"/>
  <cols>
    <col min="1" max="1" width="36.85546875" style="7" bestFit="1" customWidth="1"/>
    <col min="2" max="2" width="49"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7" s="1" customFormat="1" ht="15" x14ac:dyDescent="0.2">
      <c r="A1" s="104" t="s">
        <v>1165</v>
      </c>
      <c r="B1" s="105"/>
      <c r="C1" s="105"/>
      <c r="D1" s="105"/>
      <c r="E1" s="105"/>
      <c r="F1" s="105"/>
      <c r="G1" s="105"/>
    </row>
    <row r="2" spans="1:7" s="1" customFormat="1" ht="12" x14ac:dyDescent="0.2">
      <c r="E2" s="5"/>
      <c r="F2" s="9"/>
      <c r="G2" s="10"/>
    </row>
    <row r="3" spans="1:7" s="1" customFormat="1" ht="12" x14ac:dyDescent="0.2">
      <c r="A3" s="8" t="s">
        <v>7</v>
      </c>
      <c r="B3" s="2"/>
      <c r="C3" s="3"/>
      <c r="D3" s="3"/>
      <c r="E3" s="4"/>
      <c r="F3" s="9"/>
      <c r="G3" s="10"/>
    </row>
    <row r="4" spans="1:7" s="1" customFormat="1" ht="22.5" customHeight="1" x14ac:dyDescent="0.2">
      <c r="A4" s="6" t="s">
        <v>2</v>
      </c>
      <c r="B4" s="6" t="s">
        <v>0</v>
      </c>
      <c r="C4" s="13" t="s">
        <v>1052</v>
      </c>
      <c r="D4" s="13" t="s">
        <v>1</v>
      </c>
      <c r="E4" s="52" t="s">
        <v>6</v>
      </c>
      <c r="F4" s="12" t="s">
        <v>3</v>
      </c>
      <c r="G4" s="12" t="s">
        <v>5</v>
      </c>
    </row>
    <row r="5" spans="1:7" x14ac:dyDescent="0.2">
      <c r="A5" s="16" t="s">
        <v>30</v>
      </c>
      <c r="B5" s="17"/>
      <c r="C5" s="17"/>
      <c r="D5" s="17"/>
      <c r="E5" s="18"/>
      <c r="F5" s="19"/>
      <c r="G5" s="18"/>
    </row>
    <row r="6" spans="1:7" x14ac:dyDescent="0.2">
      <c r="A6" s="20" t="s">
        <v>31</v>
      </c>
      <c r="B6" s="21"/>
      <c r="C6" s="21"/>
      <c r="D6" s="21"/>
      <c r="E6" s="22"/>
      <c r="F6" s="23"/>
      <c r="G6" s="22"/>
    </row>
    <row r="7" spans="1:7" x14ac:dyDescent="0.2">
      <c r="A7" s="21" t="s">
        <v>1166</v>
      </c>
      <c r="B7" s="21" t="s">
        <v>1167</v>
      </c>
      <c r="C7" s="21" t="s">
        <v>1063</v>
      </c>
      <c r="D7" s="24">
        <v>5500</v>
      </c>
      <c r="E7" s="22">
        <v>27085.134999999998</v>
      </c>
      <c r="F7" s="23">
        <v>6.1256338793241198</v>
      </c>
      <c r="G7" s="22">
        <v>5.8849999999999998</v>
      </c>
    </row>
    <row r="8" spans="1:7" x14ac:dyDescent="0.2">
      <c r="A8" s="21" t="s">
        <v>1168</v>
      </c>
      <c r="B8" s="21" t="s">
        <v>1169</v>
      </c>
      <c r="C8" s="21" t="s">
        <v>1063</v>
      </c>
      <c r="D8" s="24">
        <v>4000</v>
      </c>
      <c r="E8" s="22">
        <v>19713.98</v>
      </c>
      <c r="F8" s="23">
        <v>4.4585572043232604</v>
      </c>
      <c r="G8" s="22">
        <v>5.8840000000000003</v>
      </c>
    </row>
    <row r="9" spans="1:7" x14ac:dyDescent="0.2">
      <c r="A9" s="21" t="s">
        <v>1170</v>
      </c>
      <c r="B9" s="21" t="s">
        <v>1171</v>
      </c>
      <c r="C9" s="21" t="s">
        <v>32</v>
      </c>
      <c r="D9" s="24">
        <v>3500</v>
      </c>
      <c r="E9" s="22">
        <v>17307.78</v>
      </c>
      <c r="F9" s="23">
        <v>3.9143657044311699</v>
      </c>
      <c r="G9" s="22">
        <v>6.0503</v>
      </c>
    </row>
    <row r="10" spans="1:7" x14ac:dyDescent="0.2">
      <c r="A10" s="21" t="s">
        <v>1172</v>
      </c>
      <c r="B10" s="21" t="s">
        <v>1173</v>
      </c>
      <c r="C10" s="21" t="s">
        <v>32</v>
      </c>
      <c r="D10" s="24">
        <v>2500</v>
      </c>
      <c r="E10" s="22">
        <v>11905.15</v>
      </c>
      <c r="F10" s="23">
        <v>2.6924949858450198</v>
      </c>
      <c r="G10" s="22">
        <v>6.3768000000000002</v>
      </c>
    </row>
    <row r="11" spans="1:7" x14ac:dyDescent="0.2">
      <c r="A11" s="21" t="s">
        <v>1073</v>
      </c>
      <c r="B11" s="21" t="s">
        <v>1074</v>
      </c>
      <c r="C11" s="21" t="s">
        <v>1072</v>
      </c>
      <c r="D11" s="24">
        <v>2000</v>
      </c>
      <c r="E11" s="22">
        <v>9943.76</v>
      </c>
      <c r="F11" s="23">
        <v>2.2489026967695702</v>
      </c>
      <c r="G11" s="22">
        <v>6.0721999999999996</v>
      </c>
    </row>
    <row r="12" spans="1:7" x14ac:dyDescent="0.2">
      <c r="A12" s="21" t="s">
        <v>1174</v>
      </c>
      <c r="B12" s="21" t="s">
        <v>1175</v>
      </c>
      <c r="C12" s="21" t="s">
        <v>1072</v>
      </c>
      <c r="D12" s="24">
        <v>2000</v>
      </c>
      <c r="E12" s="22">
        <v>9932.23</v>
      </c>
      <c r="F12" s="23">
        <v>2.24629504653528</v>
      </c>
      <c r="G12" s="22">
        <v>6.0743</v>
      </c>
    </row>
    <row r="13" spans="1:7" x14ac:dyDescent="0.2">
      <c r="A13" s="21" t="s">
        <v>1176</v>
      </c>
      <c r="B13" s="21" t="s">
        <v>1177</v>
      </c>
      <c r="C13" s="21" t="s">
        <v>1072</v>
      </c>
      <c r="D13" s="24">
        <v>2000</v>
      </c>
      <c r="E13" s="22">
        <v>9913.98</v>
      </c>
      <c r="F13" s="23">
        <v>2.2421675862771901</v>
      </c>
      <c r="G13" s="22">
        <v>6.0903</v>
      </c>
    </row>
    <row r="14" spans="1:7" x14ac:dyDescent="0.2">
      <c r="A14" s="21" t="s">
        <v>1057</v>
      </c>
      <c r="B14" s="21" t="s">
        <v>1058</v>
      </c>
      <c r="C14" s="21" t="s">
        <v>36</v>
      </c>
      <c r="D14" s="24">
        <v>2000</v>
      </c>
      <c r="E14" s="22">
        <v>9892</v>
      </c>
      <c r="F14" s="23">
        <v>2.237196540991</v>
      </c>
      <c r="G14" s="22">
        <v>6.0378999999999996</v>
      </c>
    </row>
    <row r="15" spans="1:7" x14ac:dyDescent="0.2">
      <c r="A15" s="21" t="s">
        <v>1178</v>
      </c>
      <c r="B15" s="21" t="s">
        <v>1179</v>
      </c>
      <c r="C15" s="21" t="s">
        <v>1063</v>
      </c>
      <c r="D15" s="24">
        <v>2000</v>
      </c>
      <c r="E15" s="22">
        <v>9888.6</v>
      </c>
      <c r="F15" s="23">
        <v>2.2364275894908601</v>
      </c>
      <c r="G15" s="22">
        <v>6.0472000000000001</v>
      </c>
    </row>
    <row r="16" spans="1:7" x14ac:dyDescent="0.2">
      <c r="A16" s="21" t="s">
        <v>1180</v>
      </c>
      <c r="B16" s="21" t="s">
        <v>1181</v>
      </c>
      <c r="C16" s="21" t="s">
        <v>32</v>
      </c>
      <c r="D16" s="24">
        <v>2000</v>
      </c>
      <c r="E16" s="22">
        <v>9813.6200000000008</v>
      </c>
      <c r="F16" s="23">
        <v>2.21946994729075</v>
      </c>
      <c r="G16" s="22">
        <v>5.9249999999999998</v>
      </c>
    </row>
    <row r="17" spans="1:7" x14ac:dyDescent="0.2">
      <c r="A17" s="21" t="s">
        <v>1182</v>
      </c>
      <c r="B17" s="21" t="s">
        <v>1183</v>
      </c>
      <c r="C17" s="21" t="s">
        <v>32</v>
      </c>
      <c r="D17" s="24">
        <v>2000</v>
      </c>
      <c r="E17" s="22">
        <v>9706.06</v>
      </c>
      <c r="F17" s="23">
        <v>2.1951439404216599</v>
      </c>
      <c r="G17" s="22">
        <v>6.2450000000000001</v>
      </c>
    </row>
    <row r="18" spans="1:7" x14ac:dyDescent="0.2">
      <c r="A18" s="21" t="s">
        <v>1184</v>
      </c>
      <c r="B18" s="21" t="s">
        <v>1185</v>
      </c>
      <c r="C18" s="21" t="s">
        <v>1063</v>
      </c>
      <c r="D18" s="24">
        <v>1500</v>
      </c>
      <c r="E18" s="22">
        <v>7450.2825000000003</v>
      </c>
      <c r="F18" s="23">
        <v>1.6849723249500399</v>
      </c>
      <c r="G18" s="22">
        <v>6.0898000000000003</v>
      </c>
    </row>
    <row r="19" spans="1:7" x14ac:dyDescent="0.2">
      <c r="A19" s="21" t="s">
        <v>1186</v>
      </c>
      <c r="B19" s="21" t="s">
        <v>1187</v>
      </c>
      <c r="C19" s="21" t="s">
        <v>1063</v>
      </c>
      <c r="D19" s="24">
        <v>1500</v>
      </c>
      <c r="E19" s="22">
        <v>7422.09</v>
      </c>
      <c r="F19" s="23">
        <v>1.6785962469595499</v>
      </c>
      <c r="G19" s="22">
        <v>6.18</v>
      </c>
    </row>
    <row r="20" spans="1:7" x14ac:dyDescent="0.2">
      <c r="A20" s="21" t="s">
        <v>1075</v>
      </c>
      <c r="B20" s="21" t="s">
        <v>1076</v>
      </c>
      <c r="C20" s="21" t="s">
        <v>1063</v>
      </c>
      <c r="D20" s="24">
        <v>1500</v>
      </c>
      <c r="E20" s="22">
        <v>7419.1724999999997</v>
      </c>
      <c r="F20" s="23">
        <v>1.67793641872377</v>
      </c>
      <c r="G20" s="22">
        <v>6.0248999999999997</v>
      </c>
    </row>
    <row r="21" spans="1:7" x14ac:dyDescent="0.2">
      <c r="A21" s="21" t="s">
        <v>1085</v>
      </c>
      <c r="B21" s="21" t="s">
        <v>1086</v>
      </c>
      <c r="C21" s="21" t="s">
        <v>1063</v>
      </c>
      <c r="D21" s="24">
        <v>1500</v>
      </c>
      <c r="E21" s="22">
        <v>7415.2349999999997</v>
      </c>
      <c r="F21" s="23">
        <v>1.67704590503795</v>
      </c>
      <c r="G21" s="22">
        <v>6.0472000000000001</v>
      </c>
    </row>
    <row r="22" spans="1:7" x14ac:dyDescent="0.2">
      <c r="A22" s="21" t="s">
        <v>1188</v>
      </c>
      <c r="B22" s="21" t="s">
        <v>1189</v>
      </c>
      <c r="C22" s="21" t="s">
        <v>1072</v>
      </c>
      <c r="D22" s="24">
        <v>1500</v>
      </c>
      <c r="E22" s="22">
        <v>7392.12</v>
      </c>
      <c r="F22" s="23">
        <v>1.67181816564804</v>
      </c>
      <c r="G22" s="22">
        <v>5.9185999999999996</v>
      </c>
    </row>
    <row r="23" spans="1:7" x14ac:dyDescent="0.2">
      <c r="A23" s="21" t="s">
        <v>1190</v>
      </c>
      <c r="B23" s="21" t="s">
        <v>1191</v>
      </c>
      <c r="C23" s="21" t="s">
        <v>1063</v>
      </c>
      <c r="D23" s="24">
        <v>1500</v>
      </c>
      <c r="E23" s="22">
        <v>7386.6674999999996</v>
      </c>
      <c r="F23" s="23">
        <v>1.67058501622024</v>
      </c>
      <c r="G23" s="22">
        <v>5.8951000000000002</v>
      </c>
    </row>
    <row r="24" spans="1:7" x14ac:dyDescent="0.2">
      <c r="A24" s="21" t="s">
        <v>1192</v>
      </c>
      <c r="B24" s="21" t="s">
        <v>1193</v>
      </c>
      <c r="C24" s="21" t="s">
        <v>32</v>
      </c>
      <c r="D24" s="24">
        <v>1500</v>
      </c>
      <c r="E24" s="22">
        <v>7380.6</v>
      </c>
      <c r="F24" s="23">
        <v>1.6692127770358001</v>
      </c>
      <c r="G24" s="22">
        <v>5.9050000000000002</v>
      </c>
    </row>
    <row r="25" spans="1:7" x14ac:dyDescent="0.2">
      <c r="A25" s="21" t="s">
        <v>1194</v>
      </c>
      <c r="B25" s="21" t="s">
        <v>1195</v>
      </c>
      <c r="C25" s="21" t="s">
        <v>32</v>
      </c>
      <c r="D25" s="24">
        <v>1500</v>
      </c>
      <c r="E25" s="22">
        <v>7377.0749999999998</v>
      </c>
      <c r="F25" s="23">
        <v>1.66841555525992</v>
      </c>
      <c r="G25" s="22">
        <v>5.9048999999999996</v>
      </c>
    </row>
    <row r="26" spans="1:7" x14ac:dyDescent="0.2">
      <c r="A26" s="21" t="s">
        <v>1196</v>
      </c>
      <c r="B26" s="21" t="s">
        <v>1197</v>
      </c>
      <c r="C26" s="21" t="s">
        <v>1063</v>
      </c>
      <c r="D26" s="24">
        <v>1500</v>
      </c>
      <c r="E26" s="22">
        <v>7376.52</v>
      </c>
      <c r="F26" s="23">
        <v>1.66829003523564</v>
      </c>
      <c r="G26" s="22">
        <v>5.875</v>
      </c>
    </row>
    <row r="27" spans="1:7" x14ac:dyDescent="0.2">
      <c r="A27" s="21" t="s">
        <v>1198</v>
      </c>
      <c r="B27" s="21" t="s">
        <v>1199</v>
      </c>
      <c r="C27" s="21" t="s">
        <v>1063</v>
      </c>
      <c r="D27" s="24">
        <v>1000</v>
      </c>
      <c r="E27" s="22">
        <v>4967.6750000000002</v>
      </c>
      <c r="F27" s="23">
        <v>1.12350033630888</v>
      </c>
      <c r="G27" s="22">
        <v>6.0899000000000001</v>
      </c>
    </row>
    <row r="28" spans="1:7" x14ac:dyDescent="0.2">
      <c r="A28" s="21" t="s">
        <v>1200</v>
      </c>
      <c r="B28" s="21" t="s">
        <v>1201</v>
      </c>
      <c r="C28" s="21" t="s">
        <v>32</v>
      </c>
      <c r="D28" s="24">
        <v>1000</v>
      </c>
      <c r="E28" s="22">
        <v>4960.3549999999996</v>
      </c>
      <c r="F28" s="23">
        <v>1.1218448289615199</v>
      </c>
      <c r="G28" s="22">
        <v>6.0778999999999996</v>
      </c>
    </row>
    <row r="29" spans="1:7" x14ac:dyDescent="0.2">
      <c r="A29" s="21" t="s">
        <v>1202</v>
      </c>
      <c r="B29" s="21" t="s">
        <v>1203</v>
      </c>
      <c r="C29" s="21" t="s">
        <v>1063</v>
      </c>
      <c r="D29" s="24">
        <v>1000</v>
      </c>
      <c r="E29" s="22">
        <v>4950.8450000000003</v>
      </c>
      <c r="F29" s="23">
        <v>1.1196940263832</v>
      </c>
      <c r="G29" s="22">
        <v>6.0399000000000003</v>
      </c>
    </row>
    <row r="30" spans="1:7" x14ac:dyDescent="0.2">
      <c r="A30" s="21" t="s">
        <v>63</v>
      </c>
      <c r="B30" s="21" t="s">
        <v>62</v>
      </c>
      <c r="C30" s="21" t="s">
        <v>32</v>
      </c>
      <c r="D30" s="24">
        <v>1000</v>
      </c>
      <c r="E30" s="22">
        <v>4943.92</v>
      </c>
      <c r="F30" s="23">
        <v>1.1181278531071801</v>
      </c>
      <c r="G30" s="22">
        <v>6.0004</v>
      </c>
    </row>
    <row r="31" spans="1:7" x14ac:dyDescent="0.2">
      <c r="A31" s="21" t="s">
        <v>1083</v>
      </c>
      <c r="B31" s="21" t="s">
        <v>1084</v>
      </c>
      <c r="C31" s="21" t="s">
        <v>1072</v>
      </c>
      <c r="D31" s="24">
        <v>1000</v>
      </c>
      <c r="E31" s="22">
        <v>4943.72</v>
      </c>
      <c r="F31" s="23">
        <v>1.11808262066599</v>
      </c>
      <c r="G31" s="22">
        <v>6.0223000000000004</v>
      </c>
    </row>
    <row r="32" spans="1:7" x14ac:dyDescent="0.2">
      <c r="A32" s="21" t="s">
        <v>1204</v>
      </c>
      <c r="B32" s="21" t="s">
        <v>1205</v>
      </c>
      <c r="C32" s="21" t="s">
        <v>1063</v>
      </c>
      <c r="D32" s="24">
        <v>1000</v>
      </c>
      <c r="E32" s="22">
        <v>4935.72</v>
      </c>
      <c r="F32" s="23">
        <v>1.1162733230186099</v>
      </c>
      <c r="G32" s="22">
        <v>5.8688000000000002</v>
      </c>
    </row>
    <row r="33" spans="1:9" x14ac:dyDescent="0.2">
      <c r="A33" s="21" t="s">
        <v>1206</v>
      </c>
      <c r="B33" s="21" t="s">
        <v>1207</v>
      </c>
      <c r="C33" s="21" t="s">
        <v>32</v>
      </c>
      <c r="D33" s="24">
        <v>1000</v>
      </c>
      <c r="E33" s="22">
        <v>4928.2250000000004</v>
      </c>
      <c r="F33" s="23">
        <v>1.11457823728522</v>
      </c>
      <c r="G33" s="22">
        <v>5.9065000000000003</v>
      </c>
    </row>
    <row r="34" spans="1:9" x14ac:dyDescent="0.2">
      <c r="A34" s="21" t="s">
        <v>1208</v>
      </c>
      <c r="B34" s="21" t="s">
        <v>1209</v>
      </c>
      <c r="C34" s="21" t="s">
        <v>1063</v>
      </c>
      <c r="D34" s="24">
        <v>1000</v>
      </c>
      <c r="E34" s="22">
        <v>4923.6000000000004</v>
      </c>
      <c r="F34" s="23">
        <v>1.11353223708282</v>
      </c>
      <c r="G34" s="22">
        <v>5.8998999999999997</v>
      </c>
    </row>
    <row r="35" spans="1:9" x14ac:dyDescent="0.2">
      <c r="A35" s="21" t="s">
        <v>1210</v>
      </c>
      <c r="B35" s="21" t="s">
        <v>1211</v>
      </c>
      <c r="C35" s="21" t="s">
        <v>1072</v>
      </c>
      <c r="D35" s="24">
        <v>1000</v>
      </c>
      <c r="E35" s="22">
        <v>4919.28</v>
      </c>
      <c r="F35" s="23">
        <v>1.11255521635323</v>
      </c>
      <c r="G35" s="22">
        <v>5.93</v>
      </c>
    </row>
    <row r="36" spans="1:9" x14ac:dyDescent="0.2">
      <c r="A36" s="21" t="s">
        <v>1212</v>
      </c>
      <c r="B36" s="21" t="s">
        <v>1213</v>
      </c>
      <c r="C36" s="21" t="s">
        <v>1072</v>
      </c>
      <c r="D36" s="24">
        <v>1000</v>
      </c>
      <c r="E36" s="22">
        <v>4916.9250000000002</v>
      </c>
      <c r="F36" s="23">
        <v>1.1120226043582899</v>
      </c>
      <c r="G36" s="22">
        <v>5.9298999999999999</v>
      </c>
    </row>
    <row r="37" spans="1:9" x14ac:dyDescent="0.2">
      <c r="A37" s="21" t="s">
        <v>1214</v>
      </c>
      <c r="B37" s="21" t="s">
        <v>1215</v>
      </c>
      <c r="C37" s="21" t="s">
        <v>1063</v>
      </c>
      <c r="D37" s="24">
        <v>1000</v>
      </c>
      <c r="E37" s="22">
        <v>4908.05</v>
      </c>
      <c r="F37" s="23">
        <v>1.11001541478072</v>
      </c>
      <c r="G37" s="22">
        <v>5.8951000000000002</v>
      </c>
    </row>
    <row r="38" spans="1:9" x14ac:dyDescent="0.2">
      <c r="A38" s="21" t="s">
        <v>1216</v>
      </c>
      <c r="B38" s="21" t="s">
        <v>1217</v>
      </c>
      <c r="C38" s="21" t="s">
        <v>1063</v>
      </c>
      <c r="D38" s="24">
        <v>1000</v>
      </c>
      <c r="E38" s="22">
        <v>4908.05</v>
      </c>
      <c r="F38" s="23">
        <v>1.11001541478072</v>
      </c>
      <c r="G38" s="22">
        <v>5.8951000000000002</v>
      </c>
    </row>
    <row r="39" spans="1:9" x14ac:dyDescent="0.2">
      <c r="A39" s="21" t="s">
        <v>1218</v>
      </c>
      <c r="B39" s="21" t="s">
        <v>1219</v>
      </c>
      <c r="C39" s="21" t="s">
        <v>32</v>
      </c>
      <c r="D39" s="24">
        <v>1000</v>
      </c>
      <c r="E39" s="22">
        <v>4907.59</v>
      </c>
      <c r="F39" s="23">
        <v>1.1099113801659899</v>
      </c>
      <c r="G39" s="22">
        <v>5.9249999999999998</v>
      </c>
    </row>
    <row r="40" spans="1:9" x14ac:dyDescent="0.2">
      <c r="A40" s="21" t="s">
        <v>1220</v>
      </c>
      <c r="B40" s="21" t="s">
        <v>1221</v>
      </c>
      <c r="C40" s="21" t="s">
        <v>32</v>
      </c>
      <c r="D40" s="24">
        <v>1000</v>
      </c>
      <c r="E40" s="22">
        <v>4722.92</v>
      </c>
      <c r="F40" s="23">
        <v>1.06814600559818</v>
      </c>
      <c r="G40" s="22">
        <v>6.4499000000000004</v>
      </c>
    </row>
    <row r="41" spans="1:9" x14ac:dyDescent="0.2">
      <c r="A41" s="21" t="s">
        <v>1222</v>
      </c>
      <c r="B41" s="21" t="s">
        <v>1223</v>
      </c>
      <c r="C41" s="21" t="s">
        <v>1063</v>
      </c>
      <c r="D41" s="24">
        <v>800</v>
      </c>
      <c r="E41" s="22">
        <v>3934.5479999999998</v>
      </c>
      <c r="F41" s="23">
        <v>0.88984605499019798</v>
      </c>
      <c r="G41" s="22">
        <v>5.8949999999999996</v>
      </c>
    </row>
    <row r="42" spans="1:9" x14ac:dyDescent="0.2">
      <c r="A42" s="21" t="s">
        <v>1224</v>
      </c>
      <c r="B42" s="21" t="s">
        <v>1225</v>
      </c>
      <c r="C42" s="21" t="s">
        <v>1072</v>
      </c>
      <c r="D42" s="24">
        <v>500</v>
      </c>
      <c r="E42" s="22">
        <v>2458.7375000000002</v>
      </c>
      <c r="F42" s="23">
        <v>0.556073496785771</v>
      </c>
      <c r="G42" s="22">
        <v>5.89</v>
      </c>
    </row>
    <row r="43" spans="1:9" x14ac:dyDescent="0.2">
      <c r="A43" s="21" t="s">
        <v>1226</v>
      </c>
      <c r="B43" s="21" t="s">
        <v>1227</v>
      </c>
      <c r="C43" s="21" t="s">
        <v>1063</v>
      </c>
      <c r="D43" s="24">
        <v>100</v>
      </c>
      <c r="E43" s="22">
        <v>492.45100000000002</v>
      </c>
      <c r="F43" s="23">
        <v>0.111373804469021</v>
      </c>
      <c r="G43" s="22">
        <v>5.8897000000000004</v>
      </c>
    </row>
    <row r="44" spans="1:9" x14ac:dyDescent="0.2">
      <c r="A44" s="20" t="s">
        <v>29</v>
      </c>
      <c r="B44" s="20"/>
      <c r="C44" s="20"/>
      <c r="D44" s="20"/>
      <c r="E44" s="25">
        <f>SUM(E6:E43)</f>
        <v>287444.66899999999</v>
      </c>
      <c r="F44" s="26">
        <f>SUM(F6:F43)</f>
        <v>65.009120421866371</v>
      </c>
      <c r="G44" s="25"/>
      <c r="H44" s="14"/>
      <c r="I44" s="14"/>
    </row>
    <row r="45" spans="1:9" x14ac:dyDescent="0.2">
      <c r="A45" s="21"/>
      <c r="B45" s="21"/>
      <c r="C45" s="21"/>
      <c r="D45" s="21"/>
      <c r="E45" s="22"/>
      <c r="F45" s="23"/>
      <c r="G45" s="22"/>
    </row>
    <row r="46" spans="1:9" x14ac:dyDescent="0.2">
      <c r="A46" s="20" t="s">
        <v>33</v>
      </c>
      <c r="B46" s="21"/>
      <c r="C46" s="21"/>
      <c r="D46" s="21"/>
      <c r="E46" s="22"/>
      <c r="F46" s="23"/>
      <c r="G46" s="22"/>
    </row>
    <row r="47" spans="1:9" x14ac:dyDescent="0.2">
      <c r="A47" s="21" t="s">
        <v>1228</v>
      </c>
      <c r="B47" s="21" t="s">
        <v>1229</v>
      </c>
      <c r="C47" s="21" t="s">
        <v>1063</v>
      </c>
      <c r="D47" s="24">
        <v>5800</v>
      </c>
      <c r="E47" s="22">
        <v>27092.786</v>
      </c>
      <c r="F47" s="23">
        <v>6.1273642463616396</v>
      </c>
      <c r="G47" s="22">
        <v>7.67</v>
      </c>
    </row>
    <row r="48" spans="1:9" x14ac:dyDescent="0.2">
      <c r="A48" s="21" t="s">
        <v>1230</v>
      </c>
      <c r="B48" s="21" t="s">
        <v>1231</v>
      </c>
      <c r="C48" s="21" t="s">
        <v>1063</v>
      </c>
      <c r="D48" s="24">
        <v>2000</v>
      </c>
      <c r="E48" s="22">
        <v>9880.1</v>
      </c>
      <c r="F48" s="23">
        <v>2.2345052107405099</v>
      </c>
      <c r="G48" s="22">
        <v>6.8148</v>
      </c>
    </row>
    <row r="49" spans="1:9" x14ac:dyDescent="0.2">
      <c r="A49" s="21" t="s">
        <v>1232</v>
      </c>
      <c r="B49" s="21" t="s">
        <v>1233</v>
      </c>
      <c r="C49" s="21" t="s">
        <v>1063</v>
      </c>
      <c r="D49" s="24">
        <v>2000</v>
      </c>
      <c r="E49" s="22">
        <v>9853.9</v>
      </c>
      <c r="F49" s="23">
        <v>2.2285797609453302</v>
      </c>
      <c r="G49" s="22">
        <v>6.5201000000000002</v>
      </c>
    </row>
    <row r="50" spans="1:9" x14ac:dyDescent="0.2">
      <c r="A50" s="21" t="s">
        <v>1234</v>
      </c>
      <c r="B50" s="21" t="s">
        <v>1235</v>
      </c>
      <c r="C50" s="21" t="s">
        <v>36</v>
      </c>
      <c r="D50" s="24">
        <v>2000</v>
      </c>
      <c r="E50" s="22">
        <v>9816.58</v>
      </c>
      <c r="F50" s="23">
        <v>2.2201393874202799</v>
      </c>
      <c r="G50" s="22">
        <v>6.8198999999999996</v>
      </c>
    </row>
    <row r="51" spans="1:9" x14ac:dyDescent="0.2">
      <c r="A51" s="21" t="s">
        <v>1236</v>
      </c>
      <c r="B51" s="21" t="s">
        <v>1237</v>
      </c>
      <c r="C51" s="21" t="s">
        <v>36</v>
      </c>
      <c r="D51" s="24">
        <v>2000</v>
      </c>
      <c r="E51" s="22">
        <v>9806.7199999999993</v>
      </c>
      <c r="F51" s="23">
        <v>2.2179094280698801</v>
      </c>
      <c r="G51" s="22">
        <v>6.54</v>
      </c>
    </row>
    <row r="52" spans="1:9" x14ac:dyDescent="0.2">
      <c r="A52" s="21" t="s">
        <v>1238</v>
      </c>
      <c r="B52" s="21" t="s">
        <v>1239</v>
      </c>
      <c r="C52" s="21" t="s">
        <v>1063</v>
      </c>
      <c r="D52" s="24">
        <v>2000</v>
      </c>
      <c r="E52" s="22">
        <v>9678.7999999999993</v>
      </c>
      <c r="F52" s="23">
        <v>2.1889787586881999</v>
      </c>
      <c r="G52" s="22">
        <v>6.8051000000000004</v>
      </c>
    </row>
    <row r="53" spans="1:9" x14ac:dyDescent="0.2">
      <c r="A53" s="21" t="s">
        <v>1240</v>
      </c>
      <c r="B53" s="21" t="s">
        <v>1241</v>
      </c>
      <c r="C53" s="21" t="s">
        <v>36</v>
      </c>
      <c r="D53" s="24">
        <v>1500</v>
      </c>
      <c r="E53" s="22">
        <v>7433.6175000000003</v>
      </c>
      <c r="F53" s="23">
        <v>1.6812033317883299</v>
      </c>
      <c r="G53" s="22">
        <v>6.1498999999999997</v>
      </c>
    </row>
    <row r="54" spans="1:9" x14ac:dyDescent="0.2">
      <c r="A54" s="21" t="s">
        <v>1242</v>
      </c>
      <c r="B54" s="21" t="s">
        <v>1243</v>
      </c>
      <c r="C54" s="21" t="s">
        <v>36</v>
      </c>
      <c r="D54" s="24">
        <v>1500</v>
      </c>
      <c r="E54" s="22">
        <v>7230.7049999999999</v>
      </c>
      <c r="F54" s="23">
        <v>1.63531219317896</v>
      </c>
      <c r="G54" s="22">
        <v>7.0800999999999998</v>
      </c>
    </row>
    <row r="55" spans="1:9" x14ac:dyDescent="0.2">
      <c r="A55" s="21" t="s">
        <v>1244</v>
      </c>
      <c r="B55" s="21" t="s">
        <v>1245</v>
      </c>
      <c r="C55" s="21" t="s">
        <v>36</v>
      </c>
      <c r="D55" s="24">
        <v>1500</v>
      </c>
      <c r="E55" s="22">
        <v>7103.9475000000002</v>
      </c>
      <c r="F55" s="23">
        <v>1.60664443736167</v>
      </c>
      <c r="G55" s="22">
        <v>7.14</v>
      </c>
    </row>
    <row r="56" spans="1:9" x14ac:dyDescent="0.2">
      <c r="A56" s="21" t="s">
        <v>1246</v>
      </c>
      <c r="B56" s="21" t="s">
        <v>1247</v>
      </c>
      <c r="C56" s="21" t="s">
        <v>32</v>
      </c>
      <c r="D56" s="24">
        <v>1000</v>
      </c>
      <c r="E56" s="22">
        <v>4905.96</v>
      </c>
      <c r="F56" s="23">
        <v>1.10954273577034</v>
      </c>
      <c r="G56" s="22">
        <v>7.3648999999999996</v>
      </c>
    </row>
    <row r="57" spans="1:9" x14ac:dyDescent="0.2">
      <c r="A57" s="20" t="s">
        <v>29</v>
      </c>
      <c r="B57" s="20"/>
      <c r="C57" s="20"/>
      <c r="D57" s="20"/>
      <c r="E57" s="25">
        <f>SUM(E46:E56)</f>
        <v>102803.11599999999</v>
      </c>
      <c r="F57" s="26">
        <f>SUM(F46:F56)</f>
        <v>23.250179490325138</v>
      </c>
      <c r="G57" s="25"/>
      <c r="H57" s="14"/>
      <c r="I57" s="14"/>
    </row>
    <row r="58" spans="1:9" x14ac:dyDescent="0.2">
      <c r="A58" s="21"/>
      <c r="B58" s="21"/>
      <c r="C58" s="21"/>
      <c r="D58" s="21"/>
      <c r="E58" s="22"/>
      <c r="F58" s="23"/>
      <c r="G58" s="22"/>
    </row>
    <row r="59" spans="1:9" x14ac:dyDescent="0.2">
      <c r="A59" s="20" t="s">
        <v>37</v>
      </c>
      <c r="B59" s="21"/>
      <c r="C59" s="21"/>
      <c r="D59" s="21"/>
      <c r="E59" s="22"/>
      <c r="F59" s="23"/>
      <c r="G59" s="22"/>
    </row>
    <row r="60" spans="1:9" x14ac:dyDescent="0.2">
      <c r="A60" s="21" t="s">
        <v>1248</v>
      </c>
      <c r="B60" s="21" t="s">
        <v>1249</v>
      </c>
      <c r="C60" s="21" t="s">
        <v>39</v>
      </c>
      <c r="D60" s="24">
        <v>22500000</v>
      </c>
      <c r="E60" s="22">
        <v>22187.834999999999</v>
      </c>
      <c r="F60" s="23">
        <v>5.0180497082570703</v>
      </c>
      <c r="G60" s="22">
        <v>5.3491999999999997</v>
      </c>
    </row>
    <row r="61" spans="1:9" x14ac:dyDescent="0.2">
      <c r="A61" s="21" t="s">
        <v>1250</v>
      </c>
      <c r="B61" s="21" t="s">
        <v>1251</v>
      </c>
      <c r="C61" s="21" t="s">
        <v>39</v>
      </c>
      <c r="D61" s="24">
        <v>12816500</v>
      </c>
      <c r="E61" s="22">
        <v>12715.2881</v>
      </c>
      <c r="F61" s="23">
        <v>2.87571760564335</v>
      </c>
      <c r="G61" s="22">
        <v>5.3803000000000001</v>
      </c>
    </row>
    <row r="62" spans="1:9" x14ac:dyDescent="0.2">
      <c r="A62" s="21" t="s">
        <v>1252</v>
      </c>
      <c r="B62" s="21" t="s">
        <v>1253</v>
      </c>
      <c r="C62" s="21" t="s">
        <v>39</v>
      </c>
      <c r="D62" s="24">
        <v>5000000</v>
      </c>
      <c r="E62" s="22">
        <v>4925.26</v>
      </c>
      <c r="F62" s="23">
        <v>1.1139076663446501</v>
      </c>
      <c r="G62" s="22">
        <v>5.3775000000000004</v>
      </c>
    </row>
    <row r="63" spans="1:9" x14ac:dyDescent="0.2">
      <c r="A63" s="21" t="s">
        <v>1119</v>
      </c>
      <c r="B63" s="21" t="s">
        <v>1120</v>
      </c>
      <c r="C63" s="21" t="s">
        <v>39</v>
      </c>
      <c r="D63" s="24">
        <v>2000000</v>
      </c>
      <c r="E63" s="22">
        <v>1990.0820000000001</v>
      </c>
      <c r="F63" s="23">
        <v>0.45008133508779302</v>
      </c>
      <c r="G63" s="22">
        <v>5.3502000000000001</v>
      </c>
    </row>
    <row r="64" spans="1:9" x14ac:dyDescent="0.2">
      <c r="A64" s="21" t="s">
        <v>65</v>
      </c>
      <c r="B64" s="21" t="s">
        <v>64</v>
      </c>
      <c r="C64" s="21" t="s">
        <v>39</v>
      </c>
      <c r="D64" s="24">
        <v>1000000</v>
      </c>
      <c r="E64" s="22">
        <v>995.18600000000004</v>
      </c>
      <c r="F64" s="23">
        <v>0.225073461063755</v>
      </c>
      <c r="G64" s="22">
        <v>5.3502999999999998</v>
      </c>
    </row>
    <row r="65" spans="1:9" x14ac:dyDescent="0.2">
      <c r="A65" s="20" t="s">
        <v>29</v>
      </c>
      <c r="B65" s="20"/>
      <c r="C65" s="20"/>
      <c r="D65" s="20"/>
      <c r="E65" s="25">
        <f>SUM(E59:E64)</f>
        <v>42813.651100000003</v>
      </c>
      <c r="F65" s="26">
        <f>SUM(F59:F64)</f>
        <v>9.682829776396618</v>
      </c>
      <c r="G65" s="25"/>
      <c r="H65" s="14"/>
      <c r="I65" s="14"/>
    </row>
    <row r="66" spans="1:9" x14ac:dyDescent="0.2">
      <c r="A66" s="21"/>
      <c r="B66" s="21"/>
      <c r="C66" s="21"/>
      <c r="D66" s="21"/>
      <c r="E66" s="22"/>
      <c r="F66" s="23"/>
      <c r="G66" s="22"/>
    </row>
    <row r="67" spans="1:9" x14ac:dyDescent="0.2">
      <c r="A67" s="20" t="s">
        <v>38</v>
      </c>
      <c r="B67" s="21"/>
      <c r="C67" s="21"/>
      <c r="D67" s="21"/>
      <c r="E67" s="22"/>
      <c r="F67" s="23"/>
      <c r="G67" s="22"/>
    </row>
    <row r="68" spans="1:9" x14ac:dyDescent="0.2">
      <c r="A68" s="21" t="s">
        <v>1254</v>
      </c>
      <c r="B68" s="21" t="s">
        <v>1255</v>
      </c>
      <c r="C68" s="21" t="s">
        <v>39</v>
      </c>
      <c r="D68" s="24">
        <v>2860000</v>
      </c>
      <c r="E68" s="22">
        <v>2931.0226978000001</v>
      </c>
      <c r="F68" s="23">
        <v>0.66288655894503201</v>
      </c>
      <c r="G68" s="22">
        <v>5.75115</v>
      </c>
    </row>
    <row r="69" spans="1:9" x14ac:dyDescent="0.2">
      <c r="A69" s="21" t="s">
        <v>1256</v>
      </c>
      <c r="B69" s="21" t="s">
        <v>1257</v>
      </c>
      <c r="C69" s="21" t="s">
        <v>39</v>
      </c>
      <c r="D69" s="24">
        <v>2000000</v>
      </c>
      <c r="E69" s="22">
        <v>2065.5526666999999</v>
      </c>
      <c r="F69" s="23">
        <v>0.46714994755114903</v>
      </c>
      <c r="G69" s="22">
        <v>5.6151499999999999</v>
      </c>
    </row>
    <row r="70" spans="1:9" x14ac:dyDescent="0.2">
      <c r="A70" s="21" t="s">
        <v>1258</v>
      </c>
      <c r="B70" s="21" t="s">
        <v>1259</v>
      </c>
      <c r="C70" s="21" t="s">
        <v>39</v>
      </c>
      <c r="D70" s="24">
        <v>500000</v>
      </c>
      <c r="E70" s="22">
        <v>505.75583330000001</v>
      </c>
      <c r="F70" s="23">
        <v>0.114382854917588</v>
      </c>
      <c r="G70" s="22">
        <v>5.8623938300000002</v>
      </c>
    </row>
    <row r="71" spans="1:9" x14ac:dyDescent="0.2">
      <c r="A71" s="20" t="s">
        <v>29</v>
      </c>
      <c r="B71" s="20"/>
      <c r="C71" s="20"/>
      <c r="D71" s="20"/>
      <c r="E71" s="25">
        <f>SUM(E68:E70)</f>
        <v>5502.3311978000002</v>
      </c>
      <c r="F71" s="26">
        <f>SUM(F68:F70)</f>
        <v>1.2444193614137691</v>
      </c>
      <c r="G71" s="25"/>
      <c r="H71" s="14"/>
      <c r="I71" s="14"/>
    </row>
    <row r="72" spans="1:9" x14ac:dyDescent="0.2">
      <c r="A72" s="21"/>
      <c r="B72" s="21"/>
      <c r="C72" s="21"/>
      <c r="D72" s="21"/>
      <c r="E72" s="22"/>
      <c r="F72" s="23"/>
      <c r="G72" s="22"/>
    </row>
    <row r="73" spans="1:9" x14ac:dyDescent="0.2">
      <c r="A73" s="20" t="s">
        <v>1125</v>
      </c>
      <c r="B73" s="21"/>
      <c r="C73" s="21"/>
      <c r="D73" s="21"/>
      <c r="E73" s="22"/>
      <c r="F73" s="23"/>
      <c r="G73" s="22"/>
    </row>
    <row r="74" spans="1:9" x14ac:dyDescent="0.2">
      <c r="A74" s="21" t="s">
        <v>1126</v>
      </c>
      <c r="B74" s="21" t="s">
        <v>1127</v>
      </c>
      <c r="C74" s="21" t="s">
        <v>1128</v>
      </c>
      <c r="D74" s="24">
        <v>8236.3259999999991</v>
      </c>
      <c r="E74" s="22">
        <v>946.38925710000001</v>
      </c>
      <c r="F74" s="23">
        <v>0.21403748204763001</v>
      </c>
      <c r="G74" s="22">
        <v>5.49</v>
      </c>
    </row>
    <row r="75" spans="1:9" x14ac:dyDescent="0.2">
      <c r="A75" s="20" t="s">
        <v>29</v>
      </c>
      <c r="B75" s="20"/>
      <c r="C75" s="20"/>
      <c r="D75" s="20"/>
      <c r="E75" s="25">
        <f>SUM(E74:E74)</f>
        <v>946.38925710000001</v>
      </c>
      <c r="F75" s="26">
        <f>SUM(F74:F74)</f>
        <v>0.21403748204763001</v>
      </c>
      <c r="G75" s="25"/>
      <c r="H75" s="14"/>
      <c r="I75" s="14"/>
    </row>
    <row r="76" spans="1:9" x14ac:dyDescent="0.2">
      <c r="A76" s="21"/>
      <c r="B76" s="21"/>
      <c r="C76" s="21"/>
      <c r="D76" s="21"/>
      <c r="E76" s="22"/>
      <c r="F76" s="23"/>
      <c r="G76" s="22"/>
    </row>
    <row r="77" spans="1:9" x14ac:dyDescent="0.2">
      <c r="A77" s="20" t="s">
        <v>41</v>
      </c>
      <c r="B77" s="20"/>
      <c r="C77" s="20"/>
      <c r="D77" s="20"/>
      <c r="E77" s="25">
        <f>E44+E57+E65+E71+E75</f>
        <v>439510.15655489999</v>
      </c>
      <c r="F77" s="26">
        <f>F44+F57+F65+F71+F75</f>
        <v>99.40058653204953</v>
      </c>
      <c r="G77" s="25"/>
      <c r="H77" s="14"/>
      <c r="I77" s="14"/>
    </row>
    <row r="78" spans="1:9" x14ac:dyDescent="0.2">
      <c r="A78" s="20"/>
      <c r="B78" s="20"/>
      <c r="C78" s="20"/>
      <c r="D78" s="20"/>
      <c r="E78" s="25"/>
      <c r="F78" s="26"/>
      <c r="G78" s="25"/>
      <c r="H78" s="14"/>
      <c r="I78" s="14"/>
    </row>
    <row r="79" spans="1:9" x14ac:dyDescent="0.2">
      <c r="A79" s="20" t="s">
        <v>43</v>
      </c>
      <c r="B79" s="20"/>
      <c r="C79" s="20"/>
      <c r="D79" s="20"/>
      <c r="E79" s="25">
        <f>E81-(E44+E57+E65+E71+E75)</f>
        <v>2650.3697446000297</v>
      </c>
      <c r="F79" s="26">
        <f>F81-(F44+F57+F65+F71+F75)</f>
        <v>0.59941346795046968</v>
      </c>
      <c r="G79" s="25"/>
      <c r="H79" s="14"/>
      <c r="I79" s="14"/>
    </row>
    <row r="80" spans="1:9" x14ac:dyDescent="0.2">
      <c r="A80" s="20"/>
      <c r="B80" s="20"/>
      <c r="C80" s="20"/>
      <c r="D80" s="20"/>
      <c r="E80" s="25"/>
      <c r="F80" s="26"/>
      <c r="G80" s="25"/>
      <c r="H80" s="14"/>
      <c r="I80" s="14"/>
    </row>
    <row r="81" spans="1:9" x14ac:dyDescent="0.2">
      <c r="A81" s="27" t="s">
        <v>42</v>
      </c>
      <c r="B81" s="27"/>
      <c r="C81" s="27"/>
      <c r="D81" s="27"/>
      <c r="E81" s="28">
        <v>442160.52629950002</v>
      </c>
      <c r="F81" s="29">
        <v>100</v>
      </c>
      <c r="G81" s="28"/>
      <c r="H81" s="14"/>
      <c r="I81" s="14"/>
    </row>
    <row r="83" spans="1:9" x14ac:dyDescent="0.2">
      <c r="A83" s="14" t="s">
        <v>44</v>
      </c>
    </row>
    <row r="84" spans="1:9" x14ac:dyDescent="0.2">
      <c r="A84" s="14" t="s">
        <v>45</v>
      </c>
    </row>
    <row r="85" spans="1:9" x14ac:dyDescent="0.2">
      <c r="A85" s="14" t="s">
        <v>1129</v>
      </c>
    </row>
    <row r="86" spans="1:9" x14ac:dyDescent="0.2">
      <c r="A86" s="14"/>
    </row>
    <row r="87" spans="1:9" x14ac:dyDescent="0.2">
      <c r="A87" s="14" t="s">
        <v>1260</v>
      </c>
    </row>
    <row r="88" spans="1:9" x14ac:dyDescent="0.2">
      <c r="A88" s="14" t="s">
        <v>1261</v>
      </c>
    </row>
    <row r="90" spans="1:9" x14ac:dyDescent="0.2">
      <c r="A90" s="14" t="s">
        <v>46</v>
      </c>
    </row>
    <row r="91" spans="1:9" x14ac:dyDescent="0.2">
      <c r="A91" s="14" t="s">
        <v>47</v>
      </c>
    </row>
    <row r="92" spans="1:9" x14ac:dyDescent="0.2">
      <c r="A92" s="14" t="s">
        <v>48</v>
      </c>
      <c r="B92" s="14"/>
      <c r="C92" s="30" t="s">
        <v>50</v>
      </c>
      <c r="D92" s="14" t="s">
        <v>49</v>
      </c>
    </row>
    <row r="93" spans="1:9" x14ac:dyDescent="0.2">
      <c r="A93" s="7" t="s">
        <v>1262</v>
      </c>
      <c r="C93" s="31">
        <v>49.987200000000001</v>
      </c>
      <c r="D93" s="31">
        <v>51.541499999999999</v>
      </c>
    </row>
    <row r="94" spans="1:9" x14ac:dyDescent="0.2">
      <c r="A94" s="7" t="s">
        <v>1263</v>
      </c>
      <c r="C94" s="31">
        <v>10.0924</v>
      </c>
      <c r="D94" s="31">
        <v>10.1027</v>
      </c>
    </row>
    <row r="95" spans="1:9" x14ac:dyDescent="0.2">
      <c r="A95" s="7" t="s">
        <v>1264</v>
      </c>
      <c r="C95" s="31">
        <v>10.0802</v>
      </c>
      <c r="D95" s="31">
        <v>10.097099999999999</v>
      </c>
    </row>
    <row r="96" spans="1:9" x14ac:dyDescent="0.2">
      <c r="A96" s="7" t="s">
        <v>1265</v>
      </c>
      <c r="C96" s="31">
        <v>10.5425</v>
      </c>
      <c r="D96" s="31">
        <v>10.5106</v>
      </c>
    </row>
    <row r="97" spans="1:4" x14ac:dyDescent="0.2">
      <c r="A97" s="7" t="s">
        <v>1266</v>
      </c>
      <c r="C97" s="31">
        <v>11.1503</v>
      </c>
      <c r="D97" s="31">
        <v>11.186400000000001</v>
      </c>
    </row>
    <row r="98" spans="1:4" x14ac:dyDescent="0.2">
      <c r="A98" s="7" t="s">
        <v>1267</v>
      </c>
      <c r="C98" s="31">
        <v>51.6419</v>
      </c>
      <c r="D98" s="31">
        <v>53.288800000000002</v>
      </c>
    </row>
    <row r="99" spans="1:4" x14ac:dyDescent="0.2">
      <c r="A99" s="7" t="s">
        <v>1268</v>
      </c>
      <c r="C99" s="31">
        <v>10.1031</v>
      </c>
      <c r="D99" s="31">
        <v>10.1135</v>
      </c>
    </row>
    <row r="100" spans="1:4" x14ac:dyDescent="0.2">
      <c r="A100" s="7" t="s">
        <v>1269</v>
      </c>
      <c r="C100" s="31">
        <v>10.090199999999999</v>
      </c>
      <c r="D100" s="31">
        <v>10.107699999999999</v>
      </c>
    </row>
    <row r="101" spans="1:4" x14ac:dyDescent="0.2">
      <c r="A101" s="7" t="s">
        <v>1270</v>
      </c>
      <c r="C101" s="31">
        <v>10.958299999999999</v>
      </c>
      <c r="D101" s="31">
        <v>10.917400000000001</v>
      </c>
    </row>
    <row r="102" spans="1:4" x14ac:dyDescent="0.2">
      <c r="A102" s="7" t="s">
        <v>1271</v>
      </c>
      <c r="C102" s="31">
        <v>11.6882</v>
      </c>
      <c r="D102" s="31">
        <v>11.730399999999999</v>
      </c>
    </row>
    <row r="104" spans="1:4" x14ac:dyDescent="0.2">
      <c r="A104" s="14" t="s">
        <v>55</v>
      </c>
    </row>
    <row r="105" spans="1:4" x14ac:dyDescent="0.2">
      <c r="A105" s="106" t="s">
        <v>56</v>
      </c>
      <c r="B105" s="107"/>
      <c r="C105" s="32" t="s">
        <v>57</v>
      </c>
    </row>
    <row r="106" spans="1:4" x14ac:dyDescent="0.2">
      <c r="A106" s="102" t="s">
        <v>1263</v>
      </c>
      <c r="B106" s="103"/>
      <c r="C106" s="33">
        <v>0.29903495000000002</v>
      </c>
    </row>
    <row r="107" spans="1:4" x14ac:dyDescent="0.2">
      <c r="A107" s="102" t="s">
        <v>1264</v>
      </c>
      <c r="B107" s="103"/>
      <c r="C107" s="33">
        <v>0.29212176000000001</v>
      </c>
    </row>
    <row r="108" spans="1:4" x14ac:dyDescent="0.2">
      <c r="A108" s="102" t="s">
        <v>1265</v>
      </c>
      <c r="B108" s="103"/>
      <c r="C108" s="33">
        <v>0.35499999999999998</v>
      </c>
    </row>
    <row r="109" spans="1:4" x14ac:dyDescent="0.2">
      <c r="A109" s="102" t="s">
        <v>1266</v>
      </c>
      <c r="B109" s="103"/>
      <c r="C109" s="33">
        <v>0.30499999999999999</v>
      </c>
    </row>
    <row r="110" spans="1:4" x14ac:dyDescent="0.2">
      <c r="A110" s="102" t="s">
        <v>1268</v>
      </c>
      <c r="B110" s="103"/>
      <c r="C110" s="33">
        <v>0.30758078999999999</v>
      </c>
    </row>
    <row r="111" spans="1:4" x14ac:dyDescent="0.2">
      <c r="A111" s="102" t="s">
        <v>1269</v>
      </c>
      <c r="B111" s="103"/>
      <c r="C111" s="33">
        <v>0.29949597</v>
      </c>
    </row>
    <row r="112" spans="1:4" x14ac:dyDescent="0.2">
      <c r="A112" s="102" t="s">
        <v>1270</v>
      </c>
      <c r="B112" s="103"/>
      <c r="C112" s="33">
        <v>0.38500000000000001</v>
      </c>
    </row>
    <row r="113" spans="1:9" x14ac:dyDescent="0.2">
      <c r="A113" s="102" t="s">
        <v>1271</v>
      </c>
      <c r="B113" s="103"/>
      <c r="C113" s="33">
        <v>0.32500000000000001</v>
      </c>
    </row>
    <row r="114" spans="1:9" x14ac:dyDescent="0.2">
      <c r="A114" s="7" t="s">
        <v>58</v>
      </c>
    </row>
    <row r="115" spans="1:9" x14ac:dyDescent="0.2">
      <c r="A115" s="7" t="s">
        <v>59</v>
      </c>
    </row>
    <row r="117" spans="1:9" x14ac:dyDescent="0.2">
      <c r="A117" s="14" t="s">
        <v>1147</v>
      </c>
      <c r="D117" s="34">
        <v>0.31385543597895199</v>
      </c>
      <c r="E117" s="10" t="s">
        <v>60</v>
      </c>
    </row>
    <row r="119" spans="1:9" x14ac:dyDescent="0.2">
      <c r="A119" s="14" t="s">
        <v>1004</v>
      </c>
      <c r="D119" s="30" t="s">
        <v>61</v>
      </c>
    </row>
    <row r="121" spans="1:9" x14ac:dyDescent="0.2">
      <c r="A121" s="62" t="s">
        <v>1148</v>
      </c>
      <c r="B121" s="63"/>
      <c r="C121" s="63"/>
      <c r="D121" s="63"/>
      <c r="E121" s="11"/>
      <c r="G121" s="11"/>
      <c r="H121" s="63"/>
      <c r="I121" s="63"/>
    </row>
    <row r="122" spans="1:9" x14ac:dyDescent="0.2">
      <c r="A122" s="63"/>
      <c r="B122" s="63"/>
      <c r="C122" s="63"/>
      <c r="D122" s="63"/>
      <c r="E122" s="11"/>
      <c r="G122" s="11"/>
      <c r="H122" s="63"/>
      <c r="I122" s="63"/>
    </row>
    <row r="123" spans="1:9" x14ac:dyDescent="0.2">
      <c r="A123" s="62" t="s">
        <v>1486</v>
      </c>
      <c r="B123" s="63"/>
      <c r="C123" s="63"/>
      <c r="D123" s="63"/>
      <c r="E123" s="11"/>
      <c r="G123" s="11"/>
      <c r="H123" s="63"/>
      <c r="I123" s="63"/>
    </row>
    <row r="124" spans="1:9" x14ac:dyDescent="0.2">
      <c r="A124" s="63"/>
      <c r="B124" s="63"/>
      <c r="C124" s="63"/>
      <c r="D124" s="63"/>
      <c r="E124" s="11"/>
      <c r="G124" s="11"/>
      <c r="H124" s="63"/>
      <c r="I124" s="63"/>
    </row>
    <row r="125" spans="1:9" x14ac:dyDescent="0.2">
      <c r="A125" s="63"/>
      <c r="B125" s="63"/>
      <c r="C125" s="63"/>
      <c r="D125" s="63"/>
      <c r="E125" s="11"/>
      <c r="G125" s="11"/>
      <c r="H125" s="63"/>
      <c r="I125" s="63"/>
    </row>
    <row r="126" spans="1:9" x14ac:dyDescent="0.2">
      <c r="A126" s="63"/>
      <c r="B126" s="63"/>
      <c r="C126" s="63"/>
      <c r="D126" s="63"/>
      <c r="E126" s="11"/>
      <c r="G126" s="11"/>
      <c r="H126" s="63"/>
      <c r="I126" s="63"/>
    </row>
    <row r="127" spans="1:9" x14ac:dyDescent="0.2">
      <c r="A127" s="63"/>
      <c r="B127" s="63"/>
      <c r="C127" s="63"/>
      <c r="D127" s="63"/>
      <c r="E127" s="11"/>
      <c r="G127" s="11"/>
      <c r="H127" s="63"/>
      <c r="I127" s="63"/>
    </row>
    <row r="128" spans="1:9" x14ac:dyDescent="0.2">
      <c r="A128" s="63"/>
      <c r="B128" s="63"/>
      <c r="C128" s="63"/>
      <c r="D128" s="63"/>
      <c r="E128" s="11"/>
      <c r="G128" s="11"/>
      <c r="H128" s="63"/>
      <c r="I128" s="63"/>
    </row>
    <row r="129" spans="1:9" x14ac:dyDescent="0.2">
      <c r="A129" s="63"/>
      <c r="B129" s="63"/>
      <c r="C129" s="63"/>
      <c r="D129" s="63"/>
      <c r="E129" s="11"/>
      <c r="G129" s="11"/>
      <c r="H129" s="63"/>
      <c r="I129" s="63"/>
    </row>
    <row r="130" spans="1:9" x14ac:dyDescent="0.2">
      <c r="A130" s="63"/>
      <c r="B130" s="63"/>
      <c r="C130" s="63"/>
      <c r="D130" s="63"/>
      <c r="E130" s="11"/>
      <c r="G130" s="11"/>
      <c r="H130" s="63"/>
      <c r="I130" s="63"/>
    </row>
    <row r="131" spans="1:9" x14ac:dyDescent="0.2">
      <c r="A131" s="63"/>
      <c r="B131" s="63"/>
      <c r="C131" s="63"/>
      <c r="D131" s="63"/>
      <c r="E131" s="11"/>
      <c r="G131" s="11"/>
      <c r="H131" s="63"/>
      <c r="I131" s="63"/>
    </row>
    <row r="132" spans="1:9" x14ac:dyDescent="0.2">
      <c r="A132" s="63"/>
      <c r="B132" s="63"/>
      <c r="C132" s="63"/>
      <c r="D132" s="63"/>
      <c r="E132" s="11"/>
      <c r="G132" s="11"/>
      <c r="H132" s="63"/>
      <c r="I132" s="63"/>
    </row>
    <row r="133" spans="1:9" x14ac:dyDescent="0.2">
      <c r="A133" s="63"/>
      <c r="B133" s="63"/>
      <c r="C133" s="63"/>
      <c r="D133" s="63"/>
      <c r="E133" s="11"/>
      <c r="G133" s="11"/>
      <c r="H133" s="63"/>
      <c r="I133" s="63"/>
    </row>
    <row r="134" spans="1:9" x14ac:dyDescent="0.2">
      <c r="A134" s="63"/>
      <c r="B134" s="63"/>
      <c r="C134" s="63"/>
      <c r="D134" s="63"/>
      <c r="E134" s="11"/>
      <c r="G134" s="11"/>
      <c r="H134" s="63"/>
      <c r="I134" s="63"/>
    </row>
    <row r="135" spans="1:9" x14ac:dyDescent="0.2">
      <c r="A135" s="63"/>
      <c r="B135" s="63"/>
      <c r="C135" s="63"/>
      <c r="D135" s="63"/>
      <c r="E135" s="11"/>
      <c r="G135" s="11"/>
      <c r="H135" s="63"/>
      <c r="I135" s="63"/>
    </row>
    <row r="136" spans="1:9" x14ac:dyDescent="0.2">
      <c r="A136" s="63"/>
      <c r="B136" s="63"/>
      <c r="C136" s="63"/>
      <c r="D136" s="63"/>
      <c r="E136" s="11"/>
      <c r="G136" s="11"/>
      <c r="H136" s="63"/>
      <c r="I136" s="63"/>
    </row>
    <row r="137" spans="1:9" x14ac:dyDescent="0.2">
      <c r="A137" s="62"/>
      <c r="B137" s="63"/>
      <c r="C137" s="63"/>
      <c r="D137" s="63"/>
      <c r="E137" s="11"/>
      <c r="G137" s="11"/>
      <c r="H137" s="63"/>
      <c r="I137" s="63"/>
    </row>
    <row r="138" spans="1:9" x14ac:dyDescent="0.2">
      <c r="A138" s="63"/>
      <c r="B138" s="63"/>
      <c r="C138" s="63"/>
      <c r="D138" s="63"/>
      <c r="E138" s="11"/>
      <c r="G138" s="11"/>
      <c r="H138" s="63"/>
      <c r="I138" s="63"/>
    </row>
    <row r="139" spans="1:9" x14ac:dyDescent="0.2">
      <c r="A139" s="62" t="s">
        <v>1272</v>
      </c>
      <c r="B139" s="63"/>
      <c r="C139" s="63"/>
      <c r="D139" s="63"/>
      <c r="E139" s="11"/>
      <c r="G139" s="11"/>
      <c r="H139" s="63"/>
      <c r="I139" s="63"/>
    </row>
    <row r="140" spans="1:9" x14ac:dyDescent="0.2">
      <c r="A140" s="63"/>
      <c r="B140" s="63"/>
      <c r="C140" s="63"/>
      <c r="D140" s="63"/>
      <c r="E140" s="11"/>
      <c r="G140" s="11"/>
      <c r="H140" s="63"/>
      <c r="I140" s="63"/>
    </row>
    <row r="141" spans="1:9" x14ac:dyDescent="0.2">
      <c r="A141" s="62" t="s">
        <v>1487</v>
      </c>
      <c r="B141" s="63"/>
      <c r="C141" s="63"/>
      <c r="D141" s="63"/>
      <c r="E141" s="11"/>
      <c r="G141" s="11"/>
      <c r="H141" s="63"/>
      <c r="I141" s="63"/>
    </row>
    <row r="142" spans="1:9" x14ac:dyDescent="0.2">
      <c r="A142" s="63"/>
      <c r="B142" s="63"/>
      <c r="C142" s="63"/>
      <c r="D142" s="63"/>
      <c r="E142" s="11"/>
      <c r="G142" s="11"/>
      <c r="H142" s="63"/>
      <c r="I142" s="63"/>
    </row>
    <row r="143" spans="1:9" x14ac:dyDescent="0.2">
      <c r="A143" s="63"/>
      <c r="B143" s="63"/>
      <c r="C143" s="63"/>
      <c r="D143" s="63"/>
      <c r="E143" s="11"/>
      <c r="G143" s="11"/>
      <c r="H143" s="63"/>
      <c r="I143" s="63"/>
    </row>
    <row r="144" spans="1:9" x14ac:dyDescent="0.2">
      <c r="A144" s="63"/>
      <c r="B144" s="63"/>
      <c r="C144" s="63"/>
      <c r="D144" s="63"/>
      <c r="E144" s="11"/>
      <c r="G144" s="11"/>
      <c r="H144" s="63"/>
      <c r="I144" s="63"/>
    </row>
    <row r="145" spans="1:9" x14ac:dyDescent="0.2">
      <c r="A145" s="63"/>
      <c r="B145" s="63"/>
      <c r="C145" s="63"/>
      <c r="D145" s="63"/>
      <c r="E145" s="11"/>
      <c r="G145" s="11"/>
      <c r="H145" s="63"/>
      <c r="I145" s="63"/>
    </row>
    <row r="146" spans="1:9" x14ac:dyDescent="0.2">
      <c r="A146" s="63"/>
      <c r="B146" s="63"/>
      <c r="C146" s="63"/>
      <c r="D146" s="63"/>
      <c r="E146" s="11"/>
      <c r="G146" s="11"/>
      <c r="H146" s="63"/>
      <c r="I146" s="63"/>
    </row>
    <row r="147" spans="1:9" x14ac:dyDescent="0.2">
      <c r="A147" s="63"/>
      <c r="B147" s="63"/>
      <c r="C147" s="63"/>
      <c r="D147" s="63"/>
      <c r="E147" s="11"/>
      <c r="G147" s="11"/>
      <c r="H147" s="63"/>
      <c r="I147" s="63"/>
    </row>
    <row r="148" spans="1:9" x14ac:dyDescent="0.2">
      <c r="A148" s="63"/>
      <c r="B148" s="63"/>
      <c r="C148" s="63"/>
      <c r="D148" s="63"/>
      <c r="E148" s="11"/>
      <c r="G148" s="11"/>
      <c r="H148" s="63"/>
      <c r="I148" s="63"/>
    </row>
    <row r="149" spans="1:9" x14ac:dyDescent="0.2">
      <c r="A149" s="63"/>
      <c r="B149" s="63"/>
      <c r="C149" s="63"/>
      <c r="D149" s="63"/>
      <c r="E149" s="11"/>
      <c r="G149" s="11"/>
      <c r="H149" s="63"/>
      <c r="I149" s="63"/>
    </row>
    <row r="150" spans="1:9" x14ac:dyDescent="0.2">
      <c r="A150" s="63"/>
      <c r="B150" s="63"/>
      <c r="C150" s="63"/>
      <c r="D150" s="63"/>
      <c r="E150" s="11"/>
      <c r="G150" s="11"/>
      <c r="H150" s="63"/>
      <c r="I150" s="63"/>
    </row>
    <row r="151" spans="1:9" x14ac:dyDescent="0.2">
      <c r="A151" s="63"/>
      <c r="B151" s="63"/>
      <c r="C151" s="63"/>
      <c r="D151" s="63"/>
      <c r="E151" s="11"/>
      <c r="G151" s="11"/>
      <c r="H151" s="63"/>
      <c r="I151" s="63"/>
    </row>
    <row r="152" spans="1:9" x14ac:dyDescent="0.2">
      <c r="A152" s="63"/>
      <c r="B152" s="63"/>
      <c r="C152" s="63"/>
      <c r="D152" s="63"/>
      <c r="E152" s="11"/>
      <c r="G152" s="11"/>
      <c r="H152" s="63"/>
      <c r="I152" s="63"/>
    </row>
    <row r="153" spans="1:9" x14ac:dyDescent="0.2">
      <c r="A153" s="63"/>
      <c r="B153" s="63"/>
      <c r="C153" s="63"/>
      <c r="D153" s="63"/>
      <c r="E153" s="11"/>
      <c r="G153" s="11"/>
      <c r="H153" s="63"/>
      <c r="I153" s="63"/>
    </row>
    <row r="154" spans="1:9" x14ac:dyDescent="0.2">
      <c r="A154" s="63"/>
      <c r="B154" s="63"/>
      <c r="C154" s="63"/>
      <c r="D154" s="63"/>
      <c r="E154" s="11"/>
      <c r="G154" s="11"/>
      <c r="H154" s="63"/>
      <c r="I154" s="63"/>
    </row>
    <row r="155" spans="1:9" x14ac:dyDescent="0.2">
      <c r="A155" s="62" t="s">
        <v>1273</v>
      </c>
      <c r="B155" s="63"/>
      <c r="C155" s="63"/>
      <c r="D155" s="63"/>
      <c r="E155" s="11"/>
      <c r="G155" s="11"/>
      <c r="H155" s="63"/>
      <c r="I155" s="63"/>
    </row>
    <row r="156" spans="1:9" x14ac:dyDescent="0.2">
      <c r="A156" s="63"/>
      <c r="B156" s="63"/>
      <c r="C156" s="63"/>
      <c r="D156" s="63"/>
      <c r="E156" s="11"/>
      <c r="G156" s="11"/>
      <c r="H156" s="63"/>
      <c r="I156" s="63"/>
    </row>
    <row r="157" spans="1:9" x14ac:dyDescent="0.2">
      <c r="A157" s="63"/>
      <c r="B157" s="63"/>
      <c r="C157" s="63"/>
      <c r="D157" s="63"/>
      <c r="E157" s="11"/>
      <c r="G157" s="11"/>
      <c r="H157" s="63"/>
      <c r="I157" s="63"/>
    </row>
    <row r="158" spans="1:9" x14ac:dyDescent="0.2">
      <c r="A158" s="63" t="s">
        <v>1014</v>
      </c>
      <c r="B158" s="63"/>
      <c r="C158" s="63"/>
      <c r="D158" s="63"/>
      <c r="E158" s="11"/>
      <c r="G158" s="11"/>
      <c r="H158" s="63"/>
      <c r="I158" s="63"/>
    </row>
    <row r="161" spans="1:1" x14ac:dyDescent="0.2">
      <c r="A161" s="63"/>
    </row>
    <row r="162" spans="1:1" x14ac:dyDescent="0.2">
      <c r="A162" s="66"/>
    </row>
  </sheetData>
  <mergeCells count="10">
    <mergeCell ref="A110:B110"/>
    <mergeCell ref="A111:B111"/>
    <mergeCell ref="A112:B112"/>
    <mergeCell ref="A113:B113"/>
    <mergeCell ref="A1:G1"/>
    <mergeCell ref="A105:B105"/>
    <mergeCell ref="A106:B106"/>
    <mergeCell ref="A107:B107"/>
    <mergeCell ref="A108:B108"/>
    <mergeCell ref="A109:B109"/>
  </mergeCells>
  <conditionalFormatting sqref="F2:F3">
    <cfRule type="cellIs" dxfId="116" priority="2" stopIfTrue="1" operator="between">
      <formula>0.009</formula>
      <formula>-0.009</formula>
    </cfRule>
  </conditionalFormatting>
  <conditionalFormatting sqref="F5:F65536">
    <cfRule type="cellIs" dxfId="11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0"/>
  <sheetViews>
    <sheetView workbookViewId="0">
      <selection sqref="A1:G1"/>
    </sheetView>
  </sheetViews>
  <sheetFormatPr defaultColWidth="9.140625" defaultRowHeight="11.25" x14ac:dyDescent="0.2"/>
  <cols>
    <col min="1" max="1" width="38.7109375" style="7" bestFit="1" customWidth="1"/>
    <col min="2" max="2" width="35.4257812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9" s="1" customFormat="1" ht="15" x14ac:dyDescent="0.2">
      <c r="A1" s="104" t="s">
        <v>1274</v>
      </c>
      <c r="B1" s="105"/>
      <c r="C1" s="105"/>
      <c r="D1" s="105"/>
      <c r="E1" s="105"/>
      <c r="F1" s="105"/>
      <c r="G1" s="105"/>
    </row>
    <row r="2" spans="1:9" s="1" customFormat="1" ht="12" x14ac:dyDescent="0.2">
      <c r="E2" s="5"/>
      <c r="F2" s="9"/>
      <c r="G2" s="10"/>
    </row>
    <row r="3" spans="1:9" s="1" customFormat="1" ht="12" x14ac:dyDescent="0.2">
      <c r="A3" s="8" t="s">
        <v>7</v>
      </c>
      <c r="B3" s="2"/>
      <c r="C3" s="3"/>
      <c r="D3" s="3"/>
      <c r="E3" s="4"/>
      <c r="F3" s="9"/>
      <c r="G3" s="10"/>
    </row>
    <row r="4" spans="1:9" s="1" customFormat="1" ht="22.5" customHeight="1" x14ac:dyDescent="0.2">
      <c r="A4" s="6" t="s">
        <v>2</v>
      </c>
      <c r="B4" s="6" t="s">
        <v>0</v>
      </c>
      <c r="C4" s="13" t="s">
        <v>1052</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28</v>
      </c>
      <c r="B7" s="21" t="s">
        <v>27</v>
      </c>
      <c r="C7" s="21" t="s">
        <v>26</v>
      </c>
      <c r="D7" s="24">
        <v>2410</v>
      </c>
      <c r="E7" s="22">
        <v>2565.6835900000001</v>
      </c>
      <c r="F7" s="23">
        <v>8.0976759615585596</v>
      </c>
      <c r="G7" s="22">
        <v>8.1072000000000006</v>
      </c>
    </row>
    <row r="8" spans="1:9" x14ac:dyDescent="0.2">
      <c r="A8" s="21" t="s">
        <v>25</v>
      </c>
      <c r="B8" s="21" t="s">
        <v>24</v>
      </c>
      <c r="C8" s="21" t="s">
        <v>26</v>
      </c>
      <c r="D8" s="24">
        <v>2359</v>
      </c>
      <c r="E8" s="22">
        <v>2519.3978459999998</v>
      </c>
      <c r="F8" s="23">
        <v>7.9515913243053502</v>
      </c>
      <c r="G8" s="22">
        <v>8.1472999999999995</v>
      </c>
    </row>
    <row r="9" spans="1:9" x14ac:dyDescent="0.2">
      <c r="A9" s="21" t="s">
        <v>86</v>
      </c>
      <c r="B9" s="21" t="s">
        <v>85</v>
      </c>
      <c r="C9" s="21" t="s">
        <v>87</v>
      </c>
      <c r="D9" s="24">
        <v>2000</v>
      </c>
      <c r="E9" s="22">
        <v>2172.3069863000001</v>
      </c>
      <c r="F9" s="23">
        <v>6.8561213598779096</v>
      </c>
      <c r="G9" s="22">
        <v>7.4249999999999998</v>
      </c>
    </row>
    <row r="10" spans="1:9" x14ac:dyDescent="0.2">
      <c r="A10" s="21" t="s">
        <v>89</v>
      </c>
      <c r="B10" s="21" t="s">
        <v>88</v>
      </c>
      <c r="C10" s="21" t="s">
        <v>21</v>
      </c>
      <c r="D10" s="24">
        <v>2000</v>
      </c>
      <c r="E10" s="22">
        <v>2097.4048493</v>
      </c>
      <c r="F10" s="23">
        <v>6.6197191641362796</v>
      </c>
      <c r="G10" s="22">
        <v>7.4450000000000003</v>
      </c>
    </row>
    <row r="11" spans="1:9" x14ac:dyDescent="0.2">
      <c r="A11" s="21" t="s">
        <v>1275</v>
      </c>
      <c r="B11" s="21" t="s">
        <v>1276</v>
      </c>
      <c r="C11" s="21" t="s">
        <v>21</v>
      </c>
      <c r="D11" s="24">
        <v>150</v>
      </c>
      <c r="E11" s="22">
        <v>1591.7109863000001</v>
      </c>
      <c r="F11" s="23">
        <v>5.0236747203540304</v>
      </c>
      <c r="G11" s="22">
        <v>6.6849999999999996</v>
      </c>
    </row>
    <row r="12" spans="1:9" x14ac:dyDescent="0.2">
      <c r="A12" s="21" t="s">
        <v>72</v>
      </c>
      <c r="B12" s="21" t="s">
        <v>71</v>
      </c>
      <c r="C12" s="21" t="s">
        <v>21</v>
      </c>
      <c r="D12" s="24">
        <v>1000</v>
      </c>
      <c r="E12" s="22">
        <v>1048.2738767000001</v>
      </c>
      <c r="F12" s="23">
        <v>3.30850702150821</v>
      </c>
      <c r="G12" s="22">
        <v>7.6</v>
      </c>
    </row>
    <row r="13" spans="1:9" x14ac:dyDescent="0.2">
      <c r="A13" s="20" t="s">
        <v>29</v>
      </c>
      <c r="B13" s="20"/>
      <c r="C13" s="20"/>
      <c r="D13" s="20"/>
      <c r="E13" s="25">
        <f>SUM(E6:E12)</f>
        <v>11994.778134600001</v>
      </c>
      <c r="F13" s="26">
        <f>SUM(F6:F12)</f>
        <v>37.857289551740344</v>
      </c>
      <c r="G13" s="25"/>
      <c r="H13" s="14"/>
      <c r="I13" s="14"/>
    </row>
    <row r="14" spans="1:9" x14ac:dyDescent="0.2">
      <c r="A14" s="21"/>
      <c r="B14" s="21"/>
      <c r="C14" s="21"/>
      <c r="D14" s="21"/>
      <c r="E14" s="22"/>
      <c r="F14" s="23"/>
      <c r="G14" s="22"/>
    </row>
    <row r="15" spans="1:9" x14ac:dyDescent="0.2">
      <c r="A15" s="20" t="s">
        <v>38</v>
      </c>
      <c r="B15" s="21"/>
      <c r="C15" s="21"/>
      <c r="D15" s="21"/>
      <c r="E15" s="22"/>
      <c r="F15" s="23"/>
      <c r="G15" s="22"/>
    </row>
    <row r="16" spans="1:9" x14ac:dyDescent="0.2">
      <c r="A16" s="21" t="s">
        <v>1277</v>
      </c>
      <c r="B16" s="21" t="s">
        <v>1278</v>
      </c>
      <c r="C16" s="21" t="s">
        <v>39</v>
      </c>
      <c r="D16" s="24">
        <v>7500000</v>
      </c>
      <c r="E16" s="22">
        <v>7846.7683333000004</v>
      </c>
      <c r="F16" s="23">
        <v>24.765558604396102</v>
      </c>
      <c r="G16" s="22">
        <v>6.5186071293468801</v>
      </c>
    </row>
    <row r="17" spans="1:9" x14ac:dyDescent="0.2">
      <c r="A17" s="21" t="s">
        <v>70</v>
      </c>
      <c r="B17" s="21" t="s">
        <v>69</v>
      </c>
      <c r="C17" s="21" t="s">
        <v>39</v>
      </c>
      <c r="D17" s="24">
        <v>3000000</v>
      </c>
      <c r="E17" s="22">
        <v>2838.136</v>
      </c>
      <c r="F17" s="23">
        <v>8.9575759662686902</v>
      </c>
      <c r="G17" s="22">
        <v>7.5245800270125001</v>
      </c>
    </row>
    <row r="18" spans="1:9" x14ac:dyDescent="0.2">
      <c r="A18" s="21" t="s">
        <v>1279</v>
      </c>
      <c r="B18" s="21" t="s">
        <v>1280</v>
      </c>
      <c r="C18" s="21" t="s">
        <v>39</v>
      </c>
      <c r="D18" s="24">
        <v>2500000</v>
      </c>
      <c r="E18" s="22">
        <v>2567.6824999999999</v>
      </c>
      <c r="F18" s="23">
        <v>8.1039848164459691</v>
      </c>
      <c r="G18" s="22">
        <v>6.8401334450000002</v>
      </c>
    </row>
    <row r="19" spans="1:9" x14ac:dyDescent="0.2">
      <c r="A19" s="21" t="s">
        <v>1281</v>
      </c>
      <c r="B19" s="21" t="s">
        <v>1282</v>
      </c>
      <c r="C19" s="21" t="s">
        <v>39</v>
      </c>
      <c r="D19" s="24">
        <v>2500000</v>
      </c>
      <c r="E19" s="22">
        <v>2532.89</v>
      </c>
      <c r="F19" s="23">
        <v>7.9941745530172996</v>
      </c>
      <c r="G19" s="22">
        <v>7.1450894099999998</v>
      </c>
    </row>
    <row r="20" spans="1:9" x14ac:dyDescent="0.2">
      <c r="A20" s="21" t="s">
        <v>1283</v>
      </c>
      <c r="B20" s="21" t="s">
        <v>1284</v>
      </c>
      <c r="C20" s="21" t="s">
        <v>39</v>
      </c>
      <c r="D20" s="24">
        <v>2000000</v>
      </c>
      <c r="E20" s="22">
        <v>2099.8293333000001</v>
      </c>
      <c r="F20" s="23">
        <v>6.6273711933586297</v>
      </c>
      <c r="G20" s="22">
        <v>6.3147989169913501</v>
      </c>
    </row>
    <row r="21" spans="1:9" x14ac:dyDescent="0.2">
      <c r="A21" s="21" t="s">
        <v>1285</v>
      </c>
      <c r="B21" s="21" t="s">
        <v>1286</v>
      </c>
      <c r="C21" s="21" t="s">
        <v>39</v>
      </c>
      <c r="D21" s="24">
        <v>1500000</v>
      </c>
      <c r="E21" s="22">
        <v>1533.2284999999999</v>
      </c>
      <c r="F21" s="23">
        <v>4.8390953648444599</v>
      </c>
      <c r="G21" s="22">
        <v>6.3982635334524502</v>
      </c>
    </row>
    <row r="22" spans="1:9" x14ac:dyDescent="0.2">
      <c r="A22" s="21" t="s">
        <v>78</v>
      </c>
      <c r="B22" s="21" t="s">
        <v>77</v>
      </c>
      <c r="C22" s="21" t="s">
        <v>39</v>
      </c>
      <c r="D22" s="24">
        <v>500000</v>
      </c>
      <c r="E22" s="22">
        <v>478.1358889</v>
      </c>
      <c r="F22" s="23">
        <v>1.5090674115057101</v>
      </c>
      <c r="G22" s="22">
        <v>7.5682098400499997</v>
      </c>
    </row>
    <row r="23" spans="1:9" x14ac:dyDescent="0.2">
      <c r="A23" s="21" t="s">
        <v>84</v>
      </c>
      <c r="B23" s="21" t="s">
        <v>83</v>
      </c>
      <c r="C23" s="21" t="s">
        <v>39</v>
      </c>
      <c r="D23" s="24">
        <v>83300</v>
      </c>
      <c r="E23" s="22">
        <v>81.843666099999993</v>
      </c>
      <c r="F23" s="23">
        <v>0.25831068576300797</v>
      </c>
      <c r="G23" s="22">
        <v>7.5449370499999997</v>
      </c>
    </row>
    <row r="24" spans="1:9" x14ac:dyDescent="0.2">
      <c r="A24" s="20" t="s">
        <v>29</v>
      </c>
      <c r="B24" s="20"/>
      <c r="C24" s="20"/>
      <c r="D24" s="20"/>
      <c r="E24" s="25">
        <f>SUM(E16:E23)</f>
        <v>19978.514221600002</v>
      </c>
      <c r="F24" s="26">
        <f>SUM(F16:F23)</f>
        <v>63.055138595599864</v>
      </c>
      <c r="G24" s="25"/>
      <c r="H24" s="14"/>
      <c r="I24" s="14"/>
    </row>
    <row r="25" spans="1:9" x14ac:dyDescent="0.2">
      <c r="A25" s="21"/>
      <c r="B25" s="21"/>
      <c r="C25" s="21"/>
      <c r="D25" s="21"/>
      <c r="E25" s="22"/>
      <c r="F25" s="23"/>
      <c r="G25" s="22"/>
    </row>
    <row r="26" spans="1:9" x14ac:dyDescent="0.2">
      <c r="A26" s="20" t="s">
        <v>1125</v>
      </c>
      <c r="B26" s="21"/>
      <c r="C26" s="21"/>
      <c r="D26" s="21"/>
      <c r="E26" s="22"/>
      <c r="F26" s="23"/>
      <c r="G26" s="22"/>
    </row>
    <row r="27" spans="1:9" x14ac:dyDescent="0.2">
      <c r="A27" s="21" t="s">
        <v>1126</v>
      </c>
      <c r="B27" s="21" t="s">
        <v>1127</v>
      </c>
      <c r="C27" s="21" t="s">
        <v>1128</v>
      </c>
      <c r="D27" s="24">
        <v>884.07799999999997</v>
      </c>
      <c r="E27" s="22">
        <v>101.584362</v>
      </c>
      <c r="F27" s="23">
        <v>0.32061523464694403</v>
      </c>
      <c r="G27" s="22">
        <v>5.49</v>
      </c>
    </row>
    <row r="28" spans="1:9" x14ac:dyDescent="0.2">
      <c r="A28" s="20" t="s">
        <v>29</v>
      </c>
      <c r="B28" s="20"/>
      <c r="C28" s="20"/>
      <c r="D28" s="20"/>
      <c r="E28" s="25">
        <f>SUM(E27:E27)</f>
        <v>101.584362</v>
      </c>
      <c r="F28" s="26">
        <f>SUM(F27:F27)</f>
        <v>0.32061523464694403</v>
      </c>
      <c r="G28" s="25"/>
      <c r="H28" s="14"/>
      <c r="I28" s="14"/>
    </row>
    <row r="29" spans="1:9" x14ac:dyDescent="0.2">
      <c r="A29" s="21"/>
      <c r="B29" s="21"/>
      <c r="C29" s="21"/>
      <c r="D29" s="21"/>
      <c r="E29" s="22"/>
      <c r="F29" s="23"/>
      <c r="G29" s="22"/>
    </row>
    <row r="30" spans="1:9" x14ac:dyDescent="0.2">
      <c r="A30" s="20" t="s">
        <v>41</v>
      </c>
      <c r="B30" s="20"/>
      <c r="C30" s="20"/>
      <c r="D30" s="20"/>
      <c r="E30" s="25">
        <f>E13+E24+E28</f>
        <v>32074.876718200005</v>
      </c>
      <c r="F30" s="26">
        <f>F13+F24+F28</f>
        <v>101.23304338198716</v>
      </c>
      <c r="G30" s="25"/>
      <c r="H30" s="14"/>
      <c r="I30" s="14"/>
    </row>
    <row r="31" spans="1:9" x14ac:dyDescent="0.2">
      <c r="A31" s="20"/>
      <c r="B31" s="20"/>
      <c r="C31" s="20"/>
      <c r="D31" s="20"/>
      <c r="E31" s="25"/>
      <c r="F31" s="26"/>
      <c r="G31" s="25"/>
      <c r="H31" s="14"/>
      <c r="I31" s="14"/>
    </row>
    <row r="32" spans="1:9" x14ac:dyDescent="0.2">
      <c r="A32" s="20" t="s">
        <v>298</v>
      </c>
      <c r="B32" s="20"/>
      <c r="C32" s="20"/>
      <c r="D32" s="20"/>
      <c r="E32" s="25">
        <v>5.9073327950000003</v>
      </c>
      <c r="F32" s="26">
        <f>+E32/E36*100</f>
        <v>1.8644413893218238E-2</v>
      </c>
      <c r="G32" s="25"/>
      <c r="H32" s="14"/>
      <c r="I32" s="14"/>
    </row>
    <row r="33" spans="1:9" x14ac:dyDescent="0.2">
      <c r="A33" s="20"/>
      <c r="B33" s="20"/>
      <c r="C33" s="20"/>
      <c r="D33" s="20"/>
      <c r="E33" s="25"/>
      <c r="F33" s="26"/>
      <c r="G33" s="25"/>
      <c r="H33" s="14"/>
      <c r="I33" s="14"/>
    </row>
    <row r="34" spans="1:9" x14ac:dyDescent="0.2">
      <c r="A34" s="20" t="s">
        <v>43</v>
      </c>
      <c r="B34" s="20"/>
      <c r="C34" s="20"/>
      <c r="D34" s="20"/>
      <c r="E34" s="25">
        <f>E36-(E13+E24+E28+E32)</f>
        <v>-396.5872248950036</v>
      </c>
      <c r="F34" s="26">
        <f>F36-(F13+F24+F28+F32)</f>
        <v>-1.2516877958803718</v>
      </c>
      <c r="G34" s="25"/>
      <c r="H34" s="14"/>
      <c r="I34" s="14"/>
    </row>
    <row r="35" spans="1:9" x14ac:dyDescent="0.2">
      <c r="A35" s="20"/>
      <c r="B35" s="20"/>
      <c r="C35" s="20"/>
      <c r="D35" s="20"/>
      <c r="E35" s="25"/>
      <c r="F35" s="26"/>
      <c r="G35" s="25"/>
      <c r="H35" s="14"/>
      <c r="I35" s="14"/>
    </row>
    <row r="36" spans="1:9" x14ac:dyDescent="0.2">
      <c r="A36" s="27" t="s">
        <v>42</v>
      </c>
      <c r="B36" s="27"/>
      <c r="C36" s="27"/>
      <c r="D36" s="27"/>
      <c r="E36" s="28">
        <v>31684.1968261</v>
      </c>
      <c r="F36" s="29">
        <v>100</v>
      </c>
      <c r="G36" s="28"/>
      <c r="H36" s="14"/>
      <c r="I36" s="14"/>
    </row>
    <row r="38" spans="1:9" x14ac:dyDescent="0.2">
      <c r="A38" s="72" t="s">
        <v>1287</v>
      </c>
      <c r="B38" s="72"/>
      <c r="C38" s="72"/>
      <c r="D38" s="72"/>
      <c r="E38" s="73"/>
      <c r="F38" s="73"/>
      <c r="G38" s="73"/>
    </row>
    <row r="39" spans="1:9" x14ac:dyDescent="0.2">
      <c r="A39" s="74"/>
      <c r="B39" s="74"/>
      <c r="C39" s="74"/>
      <c r="D39" s="74"/>
      <c r="E39" s="26"/>
      <c r="F39" s="26"/>
      <c r="G39" s="26"/>
    </row>
    <row r="40" spans="1:9" x14ac:dyDescent="0.2">
      <c r="A40" s="75" t="s">
        <v>1288</v>
      </c>
      <c r="C40" s="76"/>
      <c r="D40" s="74"/>
      <c r="E40" s="77" t="s">
        <v>1289</v>
      </c>
      <c r="F40" s="75" t="s">
        <v>3</v>
      </c>
      <c r="G40" s="26"/>
    </row>
    <row r="41" spans="1:9" x14ac:dyDescent="0.2">
      <c r="A41" s="78" t="s">
        <v>1290</v>
      </c>
      <c r="C41" s="76"/>
      <c r="D41" s="74"/>
      <c r="E41" s="79">
        <v>2500</v>
      </c>
      <c r="F41" s="79">
        <f>E41/$E$36*100</f>
        <v>7.8903688602913036</v>
      </c>
      <c r="G41" s="26"/>
    </row>
    <row r="42" spans="1:9" x14ac:dyDescent="0.2">
      <c r="A42" s="78" t="s">
        <v>1290</v>
      </c>
      <c r="C42" s="76"/>
      <c r="D42" s="74"/>
      <c r="E42" s="79">
        <v>2500</v>
      </c>
      <c r="F42" s="79">
        <f>E42/$E$36*100</f>
        <v>7.8903688602913036</v>
      </c>
      <c r="G42" s="26"/>
    </row>
    <row r="43" spans="1:9" x14ac:dyDescent="0.2">
      <c r="A43" s="78" t="s">
        <v>1290</v>
      </c>
      <c r="C43" s="76"/>
      <c r="D43" s="74"/>
      <c r="E43" s="79">
        <v>2500</v>
      </c>
      <c r="F43" s="79">
        <f>E43/$E$36*100</f>
        <v>7.8903688602913036</v>
      </c>
      <c r="G43" s="26"/>
    </row>
    <row r="44" spans="1:9" x14ac:dyDescent="0.2">
      <c r="A44" s="78" t="s">
        <v>1291</v>
      </c>
      <c r="C44" s="76"/>
      <c r="D44" s="74"/>
      <c r="E44" s="79">
        <v>2500</v>
      </c>
      <c r="F44" s="79">
        <f>E44/$E$36*100</f>
        <v>7.8903688602913036</v>
      </c>
      <c r="G44" s="26"/>
    </row>
    <row r="45" spans="1:9" x14ac:dyDescent="0.2">
      <c r="A45" s="78" t="s">
        <v>1290</v>
      </c>
      <c r="C45" s="76"/>
      <c r="D45" s="74"/>
      <c r="E45" s="79">
        <v>2500</v>
      </c>
      <c r="F45" s="79">
        <f>E45/$E$36*100</f>
        <v>7.8903688602913036</v>
      </c>
      <c r="G45" s="26"/>
    </row>
    <row r="46" spans="1:9" x14ac:dyDescent="0.2">
      <c r="A46" s="80" t="s">
        <v>1292</v>
      </c>
      <c r="B46" s="81"/>
      <c r="C46" s="81"/>
      <c r="D46" s="80"/>
      <c r="E46" s="82">
        <f>SUM(E41:E45)</f>
        <v>12500</v>
      </c>
      <c r="F46" s="82">
        <f>SUM(F41:F45)</f>
        <v>39.451844301456518</v>
      </c>
      <c r="G46" s="29"/>
    </row>
    <row r="50" spans="1:7" x14ac:dyDescent="0.2">
      <c r="A50" s="14" t="s">
        <v>45</v>
      </c>
    </row>
    <row r="51" spans="1:7" x14ac:dyDescent="0.2">
      <c r="A51" s="14" t="s">
        <v>1129</v>
      </c>
    </row>
    <row r="52" spans="1:7" x14ac:dyDescent="0.2">
      <c r="A52" s="14" t="s">
        <v>1293</v>
      </c>
    </row>
    <row r="53" spans="1:7" x14ac:dyDescent="0.2">
      <c r="A53" s="14"/>
    </row>
    <row r="54" spans="1:7" ht="33.75" customHeight="1" x14ac:dyDescent="0.2">
      <c r="A54" s="108" t="s">
        <v>1294</v>
      </c>
      <c r="B54" s="108"/>
      <c r="C54" s="108"/>
      <c r="D54" s="108"/>
      <c r="E54" s="108"/>
      <c r="F54" s="108"/>
      <c r="G54" s="108"/>
    </row>
    <row r="56" spans="1:7" x14ac:dyDescent="0.2">
      <c r="A56" s="14" t="s">
        <v>46</v>
      </c>
    </row>
    <row r="57" spans="1:7" x14ac:dyDescent="0.2">
      <c r="A57" s="14" t="s">
        <v>47</v>
      </c>
    </row>
    <row r="58" spans="1:7" x14ac:dyDescent="0.2">
      <c r="A58" s="14" t="s">
        <v>48</v>
      </c>
      <c r="B58" s="14"/>
      <c r="C58" s="30" t="s">
        <v>50</v>
      </c>
      <c r="D58" s="14" t="s">
        <v>49</v>
      </c>
    </row>
    <row r="59" spans="1:7" x14ac:dyDescent="0.2">
      <c r="A59" s="7" t="s">
        <v>51</v>
      </c>
      <c r="C59" s="31">
        <v>40.796799999999998</v>
      </c>
      <c r="D59" s="31">
        <v>41.8596</v>
      </c>
    </row>
    <row r="60" spans="1:7" x14ac:dyDescent="0.2">
      <c r="A60" s="7" t="s">
        <v>1155</v>
      </c>
      <c r="C60" s="31">
        <v>10.37</v>
      </c>
      <c r="D60" s="31">
        <v>10.2918</v>
      </c>
    </row>
    <row r="61" spans="1:7" x14ac:dyDescent="0.2">
      <c r="A61" s="7" t="s">
        <v>53</v>
      </c>
      <c r="C61" s="31">
        <v>44.506100000000004</v>
      </c>
      <c r="D61" s="31">
        <v>45.831400000000002</v>
      </c>
    </row>
    <row r="62" spans="1:7" x14ac:dyDescent="0.2">
      <c r="A62" s="7" t="s">
        <v>1157</v>
      </c>
      <c r="C62" s="31">
        <v>10.266299999999999</v>
      </c>
      <c r="D62" s="31">
        <v>10.1899</v>
      </c>
    </row>
    <row r="64" spans="1:7" x14ac:dyDescent="0.2">
      <c r="A64" s="14" t="s">
        <v>55</v>
      </c>
    </row>
    <row r="65" spans="1:9" x14ac:dyDescent="0.2">
      <c r="A65" s="106" t="s">
        <v>56</v>
      </c>
      <c r="B65" s="107"/>
      <c r="C65" s="32" t="s">
        <v>57</v>
      </c>
    </row>
    <row r="66" spans="1:9" x14ac:dyDescent="0.2">
      <c r="A66" s="102" t="s">
        <v>1155</v>
      </c>
      <c r="B66" s="103"/>
      <c r="C66" s="33">
        <v>0.34312706999999998</v>
      </c>
    </row>
    <row r="67" spans="1:9" x14ac:dyDescent="0.2">
      <c r="A67" s="102" t="s">
        <v>1157</v>
      </c>
      <c r="B67" s="103"/>
      <c r="C67" s="33">
        <v>0.36753479</v>
      </c>
    </row>
    <row r="68" spans="1:9" x14ac:dyDescent="0.2">
      <c r="A68" s="7" t="s">
        <v>58</v>
      </c>
    </row>
    <row r="69" spans="1:9" x14ac:dyDescent="0.2">
      <c r="A69" s="7" t="s">
        <v>59</v>
      </c>
    </row>
    <row r="71" spans="1:9" x14ac:dyDescent="0.2">
      <c r="A71" s="62" t="s">
        <v>1295</v>
      </c>
    </row>
    <row r="72" spans="1:9" x14ac:dyDescent="0.2">
      <c r="A72" s="62"/>
    </row>
    <row r="73" spans="1:9" x14ac:dyDescent="0.2">
      <c r="A73" s="63" t="s">
        <v>1296</v>
      </c>
    </row>
    <row r="74" spans="1:9" x14ac:dyDescent="0.2">
      <c r="A74" s="63" t="s">
        <v>1297</v>
      </c>
    </row>
    <row r="76" spans="1:9" x14ac:dyDescent="0.2">
      <c r="A76" s="14" t="s">
        <v>381</v>
      </c>
      <c r="D76" s="34">
        <v>9.4010023447318201</v>
      </c>
      <c r="E76" s="10" t="s">
        <v>60</v>
      </c>
    </row>
    <row r="78" spans="1:9" x14ac:dyDescent="0.2">
      <c r="A78" s="14" t="s">
        <v>1485</v>
      </c>
      <c r="D78" s="30" t="s">
        <v>61</v>
      </c>
    </row>
    <row r="80" spans="1:9" x14ac:dyDescent="0.2">
      <c r="A80" s="62" t="s">
        <v>1298</v>
      </c>
      <c r="B80" s="63"/>
      <c r="C80" s="63"/>
      <c r="D80" s="63"/>
      <c r="E80" s="11"/>
      <c r="G80" s="11"/>
      <c r="H80" s="63"/>
      <c r="I80" s="63"/>
    </row>
    <row r="81" spans="1:9" ht="15" x14ac:dyDescent="0.25">
      <c r="A81" s="83"/>
      <c r="B81" s="63"/>
      <c r="C81" s="63"/>
      <c r="D81" s="63"/>
      <c r="E81" s="11"/>
      <c r="G81" s="11"/>
      <c r="H81" s="63"/>
      <c r="I81" s="63"/>
    </row>
    <row r="82" spans="1:9" x14ac:dyDescent="0.2">
      <c r="A82" s="62" t="s">
        <v>1486</v>
      </c>
      <c r="B82" s="63"/>
      <c r="C82" s="63"/>
      <c r="D82" s="63"/>
      <c r="E82" s="11"/>
      <c r="G82" s="11"/>
      <c r="H82" s="63"/>
      <c r="I82" s="63"/>
    </row>
    <row r="83" spans="1:9" x14ac:dyDescent="0.2">
      <c r="A83" s="63"/>
      <c r="B83" s="63"/>
      <c r="C83" s="63"/>
      <c r="D83" s="63"/>
      <c r="E83" s="11"/>
      <c r="G83" s="11"/>
      <c r="H83" s="63"/>
      <c r="I83" s="63"/>
    </row>
    <row r="84" spans="1:9" x14ac:dyDescent="0.2">
      <c r="A84" s="63"/>
      <c r="B84" s="63"/>
      <c r="C84" s="63"/>
      <c r="D84" s="63"/>
      <c r="E84" s="11"/>
      <c r="G84" s="11"/>
      <c r="H84" s="63"/>
      <c r="I84" s="63"/>
    </row>
    <row r="85" spans="1:9" x14ac:dyDescent="0.2">
      <c r="A85" s="63"/>
      <c r="B85" s="63"/>
      <c r="C85" s="63"/>
      <c r="D85" s="63"/>
      <c r="E85" s="11"/>
      <c r="G85" s="11"/>
      <c r="H85" s="63"/>
      <c r="I85" s="63"/>
    </row>
    <row r="86" spans="1:9" x14ac:dyDescent="0.2">
      <c r="A86" s="63"/>
      <c r="B86" s="63"/>
      <c r="C86" s="63"/>
      <c r="D86" s="63"/>
      <c r="E86" s="11"/>
      <c r="G86" s="11"/>
      <c r="H86" s="63"/>
      <c r="I86" s="63"/>
    </row>
    <row r="87" spans="1:9" x14ac:dyDescent="0.2">
      <c r="A87" s="63"/>
      <c r="B87" s="63"/>
      <c r="C87" s="63"/>
      <c r="D87" s="63"/>
      <c r="E87" s="11"/>
      <c r="G87" s="11"/>
      <c r="H87" s="63"/>
      <c r="I87" s="63"/>
    </row>
    <row r="88" spans="1:9" x14ac:dyDescent="0.2">
      <c r="A88" s="63"/>
      <c r="B88" s="63"/>
      <c r="C88" s="63"/>
      <c r="D88" s="63"/>
      <c r="E88" s="11"/>
      <c r="G88" s="11"/>
      <c r="H88" s="63"/>
      <c r="I88" s="63"/>
    </row>
    <row r="89" spans="1:9" x14ac:dyDescent="0.2">
      <c r="A89" s="63"/>
      <c r="B89" s="63"/>
      <c r="C89" s="63"/>
      <c r="D89" s="63"/>
      <c r="E89" s="11"/>
      <c r="G89" s="11"/>
      <c r="H89" s="63"/>
      <c r="I89" s="63"/>
    </row>
    <row r="90" spans="1:9" x14ac:dyDescent="0.2">
      <c r="A90" s="63"/>
      <c r="B90" s="63"/>
      <c r="C90" s="63"/>
      <c r="D90" s="63"/>
      <c r="E90" s="11"/>
      <c r="G90" s="11"/>
      <c r="H90" s="63"/>
      <c r="I90" s="63"/>
    </row>
    <row r="91" spans="1:9" x14ac:dyDescent="0.2">
      <c r="A91" s="63"/>
      <c r="B91" s="63"/>
      <c r="C91" s="63"/>
      <c r="D91" s="63"/>
      <c r="E91" s="11"/>
      <c r="G91" s="11"/>
      <c r="H91" s="63"/>
      <c r="I91" s="63"/>
    </row>
    <row r="92" spans="1:9" x14ac:dyDescent="0.2">
      <c r="A92" s="63"/>
      <c r="B92" s="63"/>
      <c r="C92" s="63"/>
      <c r="D92" s="63"/>
      <c r="E92" s="11"/>
      <c r="G92" s="11"/>
      <c r="H92" s="63"/>
      <c r="I92" s="63"/>
    </row>
    <row r="93" spans="1:9" x14ac:dyDescent="0.2">
      <c r="A93" s="63"/>
      <c r="B93" s="63"/>
      <c r="C93" s="63"/>
      <c r="D93" s="63"/>
      <c r="E93" s="11"/>
      <c r="G93" s="11"/>
      <c r="H93" s="63"/>
      <c r="I93" s="63"/>
    </row>
    <row r="94" spans="1:9" x14ac:dyDescent="0.2">
      <c r="A94" s="63"/>
      <c r="B94" s="63"/>
      <c r="C94" s="63"/>
      <c r="D94" s="63"/>
      <c r="E94" s="11"/>
      <c r="G94" s="11"/>
      <c r="H94" s="63"/>
      <c r="I94" s="63"/>
    </row>
    <row r="95" spans="1:9" x14ac:dyDescent="0.2">
      <c r="A95" s="63"/>
      <c r="B95" s="63"/>
      <c r="C95" s="63"/>
      <c r="D95" s="63"/>
      <c r="E95" s="11"/>
      <c r="G95" s="11"/>
      <c r="H95" s="63"/>
      <c r="I95" s="63"/>
    </row>
    <row r="96" spans="1:9" x14ac:dyDescent="0.2">
      <c r="A96" s="63"/>
      <c r="B96" s="63"/>
      <c r="C96" s="63"/>
      <c r="D96" s="63"/>
      <c r="E96" s="11"/>
      <c r="G96" s="11"/>
      <c r="H96" s="63"/>
      <c r="I96" s="63"/>
    </row>
    <row r="97" spans="1:9" x14ac:dyDescent="0.2">
      <c r="A97" s="63"/>
      <c r="B97" s="63"/>
      <c r="C97" s="63"/>
      <c r="D97" s="63"/>
      <c r="E97" s="11"/>
      <c r="G97" s="11"/>
      <c r="H97" s="63"/>
      <c r="I97" s="63"/>
    </row>
    <row r="98" spans="1:9" x14ac:dyDescent="0.2">
      <c r="A98" s="62" t="s">
        <v>1299</v>
      </c>
      <c r="B98" s="63"/>
      <c r="C98" s="63"/>
      <c r="D98" s="63"/>
      <c r="E98" s="11"/>
      <c r="G98" s="11"/>
      <c r="H98" s="63"/>
      <c r="I98" s="63"/>
    </row>
    <row r="99" spans="1:9" x14ac:dyDescent="0.2">
      <c r="A99" s="63"/>
      <c r="B99" s="63"/>
      <c r="C99" s="63"/>
      <c r="D99" s="63"/>
      <c r="E99" s="11"/>
      <c r="G99" s="11"/>
      <c r="H99" s="63"/>
      <c r="I99" s="63"/>
    </row>
    <row r="100" spans="1:9" x14ac:dyDescent="0.2">
      <c r="A100" s="62" t="s">
        <v>1488</v>
      </c>
      <c r="B100" s="63"/>
      <c r="C100" s="63"/>
      <c r="D100" s="63"/>
      <c r="E100" s="11"/>
      <c r="G100" s="11"/>
      <c r="H100" s="63"/>
      <c r="I100" s="63"/>
    </row>
    <row r="101" spans="1:9" x14ac:dyDescent="0.2">
      <c r="A101" s="63"/>
      <c r="B101" s="63"/>
      <c r="C101" s="63"/>
      <c r="D101" s="63"/>
      <c r="E101" s="11"/>
      <c r="G101" s="11"/>
      <c r="H101" s="63"/>
      <c r="I101" s="63"/>
    </row>
    <row r="102" spans="1:9" x14ac:dyDescent="0.2">
      <c r="A102" s="63"/>
      <c r="B102" s="63"/>
      <c r="C102" s="63"/>
      <c r="D102" s="63"/>
      <c r="E102" s="11"/>
      <c r="G102" s="11"/>
      <c r="H102" s="63"/>
      <c r="I102" s="63"/>
    </row>
    <row r="103" spans="1:9" x14ac:dyDescent="0.2">
      <c r="A103" s="63"/>
      <c r="B103" s="63"/>
      <c r="C103" s="63"/>
      <c r="D103" s="63"/>
      <c r="E103" s="11"/>
      <c r="G103" s="11"/>
      <c r="H103" s="63"/>
      <c r="I103" s="63"/>
    </row>
    <row r="104" spans="1:9" x14ac:dyDescent="0.2">
      <c r="A104" s="63"/>
      <c r="B104" s="63"/>
      <c r="C104" s="63"/>
      <c r="D104" s="63"/>
      <c r="E104" s="11"/>
      <c r="G104" s="11"/>
      <c r="H104" s="63"/>
      <c r="I104" s="63"/>
    </row>
    <row r="105" spans="1:9" x14ac:dyDescent="0.2">
      <c r="A105" s="63"/>
      <c r="B105" s="63"/>
      <c r="C105" s="63"/>
      <c r="D105" s="63"/>
      <c r="E105" s="11"/>
      <c r="G105" s="11"/>
      <c r="H105" s="63"/>
      <c r="I105" s="63"/>
    </row>
    <row r="106" spans="1:9" x14ac:dyDescent="0.2">
      <c r="A106" s="63"/>
      <c r="B106" s="63"/>
      <c r="C106" s="63"/>
      <c r="D106" s="63"/>
      <c r="E106" s="11"/>
      <c r="G106" s="11"/>
      <c r="H106" s="63"/>
      <c r="I106" s="63"/>
    </row>
    <row r="107" spans="1:9" x14ac:dyDescent="0.2">
      <c r="A107" s="63"/>
      <c r="B107" s="63"/>
      <c r="C107" s="63"/>
      <c r="D107" s="63"/>
      <c r="E107" s="11"/>
      <c r="G107" s="11"/>
      <c r="H107" s="63"/>
      <c r="I107" s="63"/>
    </row>
    <row r="108" spans="1:9" x14ac:dyDescent="0.2">
      <c r="A108" s="63"/>
      <c r="B108" s="63"/>
      <c r="C108" s="63"/>
      <c r="D108" s="63"/>
      <c r="E108" s="11"/>
      <c r="G108" s="11"/>
      <c r="H108" s="63"/>
      <c r="I108" s="63"/>
    </row>
    <row r="109" spans="1:9" x14ac:dyDescent="0.2">
      <c r="A109" s="63"/>
      <c r="B109" s="63"/>
      <c r="C109" s="63"/>
      <c r="D109" s="63"/>
      <c r="E109" s="11"/>
      <c r="G109" s="11"/>
      <c r="H109" s="63"/>
      <c r="I109" s="63"/>
    </row>
    <row r="110" spans="1:9" x14ac:dyDescent="0.2">
      <c r="A110" s="63"/>
      <c r="B110" s="63"/>
      <c r="C110" s="63"/>
      <c r="D110" s="63"/>
      <c r="E110" s="11"/>
      <c r="G110" s="11"/>
      <c r="H110" s="63"/>
      <c r="I110" s="63"/>
    </row>
    <row r="111" spans="1:9" x14ac:dyDescent="0.2">
      <c r="A111" s="63"/>
      <c r="B111" s="63"/>
      <c r="C111" s="63"/>
      <c r="D111" s="63"/>
      <c r="E111" s="11"/>
      <c r="G111" s="11"/>
      <c r="H111" s="63"/>
      <c r="I111" s="63"/>
    </row>
    <row r="112" spans="1:9" x14ac:dyDescent="0.2">
      <c r="A112" s="63"/>
      <c r="B112" s="63"/>
      <c r="C112" s="63"/>
      <c r="D112" s="63"/>
      <c r="E112" s="11"/>
      <c r="G112" s="11"/>
      <c r="H112" s="63"/>
      <c r="I112" s="63"/>
    </row>
    <row r="113" spans="1:9" x14ac:dyDescent="0.2">
      <c r="A113" s="63"/>
      <c r="B113" s="63"/>
      <c r="C113" s="63"/>
      <c r="D113" s="63"/>
      <c r="E113" s="11"/>
      <c r="G113" s="11"/>
      <c r="H113" s="63"/>
      <c r="I113" s="63"/>
    </row>
    <row r="114" spans="1:9" x14ac:dyDescent="0.2">
      <c r="A114" s="63"/>
      <c r="B114" s="63"/>
      <c r="C114" s="63"/>
      <c r="D114" s="63"/>
      <c r="E114" s="11"/>
      <c r="G114" s="11"/>
      <c r="H114" s="63"/>
      <c r="I114" s="63"/>
    </row>
    <row r="115" spans="1:9" x14ac:dyDescent="0.2">
      <c r="A115" s="63" t="s">
        <v>1014</v>
      </c>
      <c r="B115" s="63"/>
      <c r="C115" s="63"/>
      <c r="D115" s="63"/>
      <c r="E115" s="11"/>
      <c r="G115" s="11"/>
      <c r="H115" s="63"/>
      <c r="I115" s="63"/>
    </row>
    <row r="116" spans="1:9" x14ac:dyDescent="0.2">
      <c r="A116" s="66"/>
      <c r="B116" s="63"/>
      <c r="C116" s="63"/>
      <c r="D116" s="63"/>
      <c r="E116" s="11"/>
      <c r="G116" s="11"/>
      <c r="H116" s="63"/>
      <c r="I116" s="63"/>
    </row>
    <row r="117" spans="1:9" x14ac:dyDescent="0.2">
      <c r="A117" s="63"/>
      <c r="B117" s="63"/>
      <c r="C117" s="63"/>
      <c r="D117" s="63"/>
      <c r="E117" s="11"/>
      <c r="G117" s="11"/>
      <c r="H117" s="63"/>
      <c r="I117" s="63"/>
    </row>
    <row r="118" spans="1:9" x14ac:dyDescent="0.2">
      <c r="A118" s="63"/>
      <c r="B118" s="63"/>
      <c r="C118" s="63"/>
      <c r="D118" s="63"/>
      <c r="E118" s="11"/>
      <c r="G118" s="11"/>
      <c r="H118" s="63"/>
      <c r="I118" s="63"/>
    </row>
    <row r="119" spans="1:9" x14ac:dyDescent="0.2">
      <c r="A119" s="63"/>
      <c r="B119" s="63"/>
      <c r="C119" s="63"/>
      <c r="D119" s="63"/>
      <c r="E119" s="11"/>
      <c r="G119" s="11"/>
      <c r="H119" s="63"/>
      <c r="I119" s="63"/>
    </row>
    <row r="120" spans="1:9" x14ac:dyDescent="0.2">
      <c r="A120" s="66"/>
    </row>
  </sheetData>
  <mergeCells count="5">
    <mergeCell ref="A1:G1"/>
    <mergeCell ref="A54:G54"/>
    <mergeCell ref="A65:B65"/>
    <mergeCell ref="A66:B66"/>
    <mergeCell ref="A67:B67"/>
  </mergeCells>
  <conditionalFormatting sqref="F2:F3">
    <cfRule type="cellIs" dxfId="114" priority="4" stopIfTrue="1" operator="between">
      <formula>0.009</formula>
      <formula>-0.009</formula>
    </cfRule>
  </conditionalFormatting>
  <conditionalFormatting sqref="F5:F40">
    <cfRule type="cellIs" dxfId="113" priority="2" stopIfTrue="1" operator="between">
      <formula>0.009</formula>
      <formula>-0.009</formula>
    </cfRule>
  </conditionalFormatting>
  <conditionalFormatting sqref="F47:F53">
    <cfRule type="cellIs" dxfId="112" priority="3" stopIfTrue="1" operator="between">
      <formula>0.009</formula>
      <formula>-0.009</formula>
    </cfRule>
  </conditionalFormatting>
  <conditionalFormatting sqref="F55:F65536">
    <cfRule type="cellIs" dxfId="11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8"/>
  <sheetViews>
    <sheetView workbookViewId="0">
      <selection sqref="A1:G1"/>
    </sheetView>
  </sheetViews>
  <sheetFormatPr defaultColWidth="9.140625" defaultRowHeight="11.25" x14ac:dyDescent="0.2"/>
  <cols>
    <col min="1" max="1" width="38.7109375" style="7" bestFit="1" customWidth="1"/>
    <col min="2" max="2" width="53.8554687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7" s="1" customFormat="1" ht="15" x14ac:dyDescent="0.2">
      <c r="A1" s="104" t="s">
        <v>1300</v>
      </c>
      <c r="B1" s="105"/>
      <c r="C1" s="105"/>
      <c r="D1" s="105"/>
      <c r="E1" s="105"/>
      <c r="F1" s="105"/>
      <c r="G1" s="105"/>
    </row>
    <row r="2" spans="1:7" s="1" customFormat="1" ht="12" x14ac:dyDescent="0.2">
      <c r="E2" s="5"/>
      <c r="F2" s="9"/>
      <c r="G2" s="10"/>
    </row>
    <row r="3" spans="1:7" s="1" customFormat="1" ht="12" x14ac:dyDescent="0.2">
      <c r="A3" s="8" t="s">
        <v>7</v>
      </c>
      <c r="B3" s="2"/>
      <c r="C3" s="3"/>
      <c r="D3" s="3"/>
      <c r="E3" s="4"/>
      <c r="F3" s="9"/>
      <c r="G3" s="10"/>
    </row>
    <row r="4" spans="1:7" s="1" customFormat="1" ht="22.5" customHeight="1" x14ac:dyDescent="0.2">
      <c r="A4" s="6" t="s">
        <v>2</v>
      </c>
      <c r="B4" s="6" t="s">
        <v>0</v>
      </c>
      <c r="C4" s="13" t="s">
        <v>1052</v>
      </c>
      <c r="D4" s="13" t="s">
        <v>1</v>
      </c>
      <c r="E4" s="52" t="s">
        <v>6</v>
      </c>
      <c r="F4" s="12" t="s">
        <v>3</v>
      </c>
      <c r="G4" s="12" t="s">
        <v>5</v>
      </c>
    </row>
    <row r="5" spans="1:7" x14ac:dyDescent="0.2">
      <c r="A5" s="16" t="s">
        <v>19</v>
      </c>
      <c r="B5" s="17"/>
      <c r="C5" s="17"/>
      <c r="D5" s="17"/>
      <c r="E5" s="18"/>
      <c r="F5" s="19"/>
      <c r="G5" s="18"/>
    </row>
    <row r="6" spans="1:7" x14ac:dyDescent="0.2">
      <c r="A6" s="20" t="s">
        <v>20</v>
      </c>
      <c r="B6" s="21"/>
      <c r="C6" s="21"/>
      <c r="D6" s="21"/>
      <c r="E6" s="22"/>
      <c r="F6" s="23"/>
      <c r="G6" s="22"/>
    </row>
    <row r="7" spans="1:7" x14ac:dyDescent="0.2">
      <c r="A7" s="21" t="s">
        <v>67</v>
      </c>
      <c r="B7" s="21" t="s">
        <v>66</v>
      </c>
      <c r="C7" s="21" t="s">
        <v>21</v>
      </c>
      <c r="D7" s="24">
        <v>8000</v>
      </c>
      <c r="E7" s="22">
        <v>8080.2977534000001</v>
      </c>
      <c r="F7" s="23">
        <v>6.17127274026147</v>
      </c>
      <c r="G7" s="22">
        <v>7.52</v>
      </c>
    </row>
    <row r="8" spans="1:7" x14ac:dyDescent="0.2">
      <c r="A8" s="21" t="s">
        <v>1301</v>
      </c>
      <c r="B8" s="21" t="s">
        <v>1302</v>
      </c>
      <c r="C8" s="21" t="s">
        <v>21</v>
      </c>
      <c r="D8" s="24">
        <v>7500</v>
      </c>
      <c r="E8" s="22">
        <v>7729.0441437999998</v>
      </c>
      <c r="F8" s="23">
        <v>5.9030051724072097</v>
      </c>
      <c r="G8" s="22">
        <v>6.5698999999999996</v>
      </c>
    </row>
    <row r="9" spans="1:7" x14ac:dyDescent="0.2">
      <c r="A9" s="21" t="s">
        <v>25</v>
      </c>
      <c r="B9" s="21" t="s">
        <v>24</v>
      </c>
      <c r="C9" s="21" t="s">
        <v>26</v>
      </c>
      <c r="D9" s="24">
        <v>6576</v>
      </c>
      <c r="E9" s="22">
        <v>7023.1285440000001</v>
      </c>
      <c r="F9" s="23">
        <v>5.3638669090755098</v>
      </c>
      <c r="G9" s="22">
        <v>8.1472999999999995</v>
      </c>
    </row>
    <row r="10" spans="1:7" x14ac:dyDescent="0.2">
      <c r="A10" s="21" t="s">
        <v>1303</v>
      </c>
      <c r="B10" s="21" t="s">
        <v>1304</v>
      </c>
      <c r="C10" s="21" t="s">
        <v>68</v>
      </c>
      <c r="D10" s="24">
        <v>500</v>
      </c>
      <c r="E10" s="22">
        <v>5383.0163699000004</v>
      </c>
      <c r="F10" s="23">
        <v>4.1112423326191099</v>
      </c>
      <c r="G10" s="22">
        <v>6.1497999999999999</v>
      </c>
    </row>
    <row r="11" spans="1:7" x14ac:dyDescent="0.2">
      <c r="A11" s="21" t="s">
        <v>1305</v>
      </c>
      <c r="B11" s="21" t="s">
        <v>1306</v>
      </c>
      <c r="C11" s="21" t="s">
        <v>21</v>
      </c>
      <c r="D11" s="24">
        <v>500</v>
      </c>
      <c r="E11" s="22">
        <v>5241.0069862999999</v>
      </c>
      <c r="F11" s="23">
        <v>4.0027836266879699</v>
      </c>
      <c r="G11" s="22">
        <v>6.1897000000000002</v>
      </c>
    </row>
    <row r="12" spans="1:7" x14ac:dyDescent="0.2">
      <c r="A12" s="21" t="s">
        <v>91</v>
      </c>
      <c r="B12" s="21" t="s">
        <v>90</v>
      </c>
      <c r="C12" s="21" t="s">
        <v>21</v>
      </c>
      <c r="D12" s="24">
        <v>5000</v>
      </c>
      <c r="E12" s="22">
        <v>5211.8768492999998</v>
      </c>
      <c r="F12" s="23">
        <v>3.9805356816400899</v>
      </c>
      <c r="G12" s="22">
        <v>7.2161999999999997</v>
      </c>
    </row>
    <row r="13" spans="1:7" x14ac:dyDescent="0.2">
      <c r="A13" s="21" t="s">
        <v>1307</v>
      </c>
      <c r="B13" s="21" t="s">
        <v>1308</v>
      </c>
      <c r="C13" s="21" t="s">
        <v>21</v>
      </c>
      <c r="D13" s="24">
        <v>500</v>
      </c>
      <c r="E13" s="22">
        <v>5203.5993151000002</v>
      </c>
      <c r="F13" s="23">
        <v>3.9742137708981802</v>
      </c>
      <c r="G13" s="22">
        <v>6.5224000000000002</v>
      </c>
    </row>
    <row r="14" spans="1:7" x14ac:dyDescent="0.2">
      <c r="A14" s="21" t="s">
        <v>93</v>
      </c>
      <c r="B14" s="21" t="s">
        <v>92</v>
      </c>
      <c r="C14" s="21" t="s">
        <v>21</v>
      </c>
      <c r="D14" s="24">
        <v>9000</v>
      </c>
      <c r="E14" s="22">
        <v>5132.1509999999998</v>
      </c>
      <c r="F14" s="23">
        <v>3.91964560363866</v>
      </c>
      <c r="G14" s="22">
        <v>6.4930000000000003</v>
      </c>
    </row>
    <row r="15" spans="1:7" x14ac:dyDescent="0.2">
      <c r="A15" s="21" t="s">
        <v>95</v>
      </c>
      <c r="B15" s="21" t="s">
        <v>94</v>
      </c>
      <c r="C15" s="21" t="s">
        <v>21</v>
      </c>
      <c r="D15" s="24">
        <v>5000</v>
      </c>
      <c r="E15" s="22">
        <v>5083.2352739999997</v>
      </c>
      <c r="F15" s="23">
        <v>3.8822865488554501</v>
      </c>
      <c r="G15" s="22">
        <v>7.1664000000000003</v>
      </c>
    </row>
    <row r="16" spans="1:7" x14ac:dyDescent="0.2">
      <c r="A16" s="21" t="s">
        <v>1309</v>
      </c>
      <c r="B16" s="21" t="s">
        <v>1310</v>
      </c>
      <c r="C16" s="21" t="s">
        <v>1311</v>
      </c>
      <c r="D16" s="24">
        <v>4550</v>
      </c>
      <c r="E16" s="22">
        <v>4902.0111239999997</v>
      </c>
      <c r="F16" s="23">
        <v>3.7438778304018001</v>
      </c>
      <c r="G16" s="22">
        <v>6.9550000000000001</v>
      </c>
    </row>
    <row r="17" spans="1:7" x14ac:dyDescent="0.2">
      <c r="A17" s="21" t="s">
        <v>28</v>
      </c>
      <c r="B17" s="21" t="s">
        <v>27</v>
      </c>
      <c r="C17" s="21" t="s">
        <v>26</v>
      </c>
      <c r="D17" s="24">
        <v>4269</v>
      </c>
      <c r="E17" s="22">
        <v>4544.7731309999999</v>
      </c>
      <c r="F17" s="23">
        <v>3.4710397302143399</v>
      </c>
      <c r="G17" s="22">
        <v>8.1072000000000006</v>
      </c>
    </row>
    <row r="18" spans="1:7" x14ac:dyDescent="0.2">
      <c r="A18" s="21" t="s">
        <v>97</v>
      </c>
      <c r="B18" s="21" t="s">
        <v>96</v>
      </c>
      <c r="C18" s="21" t="s">
        <v>21</v>
      </c>
      <c r="D18" s="24">
        <v>3500</v>
      </c>
      <c r="E18" s="22">
        <v>3579.2721425</v>
      </c>
      <c r="F18" s="23">
        <v>2.73364488254076</v>
      </c>
      <c r="G18" s="22">
        <v>6.9</v>
      </c>
    </row>
    <row r="19" spans="1:7" x14ac:dyDescent="0.2">
      <c r="A19" s="21" t="s">
        <v>1275</v>
      </c>
      <c r="B19" s="21" t="s">
        <v>1276</v>
      </c>
      <c r="C19" s="21" t="s">
        <v>21</v>
      </c>
      <c r="D19" s="24">
        <v>300</v>
      </c>
      <c r="E19" s="22">
        <v>3183.4219726000001</v>
      </c>
      <c r="F19" s="23">
        <v>2.4313169934844701</v>
      </c>
      <c r="G19" s="22">
        <v>6.6849999999999996</v>
      </c>
    </row>
    <row r="20" spans="1:7" x14ac:dyDescent="0.2">
      <c r="A20" s="21" t="s">
        <v>1312</v>
      </c>
      <c r="B20" s="21" t="s">
        <v>1313</v>
      </c>
      <c r="C20" s="21" t="s">
        <v>68</v>
      </c>
      <c r="D20" s="24">
        <v>2500</v>
      </c>
      <c r="E20" s="22">
        <v>2705.0179109999999</v>
      </c>
      <c r="F20" s="23">
        <v>2.06593912817744</v>
      </c>
      <c r="G20" s="22">
        <v>6.83</v>
      </c>
    </row>
    <row r="21" spans="1:7" x14ac:dyDescent="0.2">
      <c r="A21" s="21" t="s">
        <v>1314</v>
      </c>
      <c r="B21" s="21" t="s">
        <v>1315</v>
      </c>
      <c r="C21" s="21" t="s">
        <v>1311</v>
      </c>
      <c r="D21" s="24">
        <v>2500</v>
      </c>
      <c r="E21" s="22">
        <v>2679.3663698999999</v>
      </c>
      <c r="F21" s="23">
        <v>2.0463479372130302</v>
      </c>
      <c r="G21" s="22">
        <v>6.9099000000000004</v>
      </c>
    </row>
    <row r="22" spans="1:7" x14ac:dyDescent="0.2">
      <c r="A22" s="21" t="s">
        <v>99</v>
      </c>
      <c r="B22" s="21" t="s">
        <v>98</v>
      </c>
      <c r="C22" s="21" t="s">
        <v>21</v>
      </c>
      <c r="D22" s="24">
        <v>250</v>
      </c>
      <c r="E22" s="22">
        <v>2658.6676026999999</v>
      </c>
      <c r="F22" s="23">
        <v>2.0305393938057499</v>
      </c>
      <c r="G22" s="22">
        <v>6.9550000000000001</v>
      </c>
    </row>
    <row r="23" spans="1:7" x14ac:dyDescent="0.2">
      <c r="A23" s="21" t="s">
        <v>1316</v>
      </c>
      <c r="B23" s="21" t="s">
        <v>1317</v>
      </c>
      <c r="C23" s="21" t="s">
        <v>21</v>
      </c>
      <c r="D23" s="24">
        <v>2500</v>
      </c>
      <c r="E23" s="22">
        <v>2657.7196027</v>
      </c>
      <c r="F23" s="23">
        <v>2.02981536521964</v>
      </c>
      <c r="G23" s="22">
        <v>7.02</v>
      </c>
    </row>
    <row r="24" spans="1:7" x14ac:dyDescent="0.2">
      <c r="A24" s="21" t="s">
        <v>1053</v>
      </c>
      <c r="B24" s="21" t="s">
        <v>1054</v>
      </c>
      <c r="C24" s="21" t="s">
        <v>21</v>
      </c>
      <c r="D24" s="24">
        <v>250</v>
      </c>
      <c r="E24" s="22">
        <v>2657.0178424999999</v>
      </c>
      <c r="F24" s="23">
        <v>2.0292794006147901</v>
      </c>
      <c r="G24" s="22">
        <v>6.1999000000000004</v>
      </c>
    </row>
    <row r="25" spans="1:7" x14ac:dyDescent="0.2">
      <c r="A25" s="21" t="s">
        <v>1318</v>
      </c>
      <c r="B25" s="21" t="s">
        <v>1319</v>
      </c>
      <c r="C25" s="21" t="s">
        <v>21</v>
      </c>
      <c r="D25" s="24">
        <v>250</v>
      </c>
      <c r="E25" s="22">
        <v>2651.6281027</v>
      </c>
      <c r="F25" s="23">
        <v>2.0251630233079201</v>
      </c>
      <c r="G25" s="22">
        <v>6.165</v>
      </c>
    </row>
    <row r="26" spans="1:7" x14ac:dyDescent="0.2">
      <c r="A26" s="21" t="s">
        <v>101</v>
      </c>
      <c r="B26" s="21" t="s">
        <v>100</v>
      </c>
      <c r="C26" s="21" t="s">
        <v>21</v>
      </c>
      <c r="D26" s="24">
        <v>2500</v>
      </c>
      <c r="E26" s="22">
        <v>2616.5644177999998</v>
      </c>
      <c r="F26" s="23">
        <v>1.9983833711960399</v>
      </c>
      <c r="G26" s="22">
        <v>7.59</v>
      </c>
    </row>
    <row r="27" spans="1:7" x14ac:dyDescent="0.2">
      <c r="A27" s="21" t="s">
        <v>1320</v>
      </c>
      <c r="B27" s="21" t="s">
        <v>1321</v>
      </c>
      <c r="C27" s="21" t="s">
        <v>68</v>
      </c>
      <c r="D27" s="24">
        <v>2500</v>
      </c>
      <c r="E27" s="22">
        <v>2615.8792122999998</v>
      </c>
      <c r="F27" s="23">
        <v>1.99786005013131</v>
      </c>
      <c r="G27" s="22">
        <v>6.7850000000000001</v>
      </c>
    </row>
    <row r="28" spans="1:7" x14ac:dyDescent="0.2">
      <c r="A28" s="21" t="s">
        <v>1322</v>
      </c>
      <c r="B28" s="21" t="s">
        <v>1323</v>
      </c>
      <c r="C28" s="21" t="s">
        <v>1311</v>
      </c>
      <c r="D28" s="24">
        <v>2500</v>
      </c>
      <c r="E28" s="22">
        <v>2593.6676026999999</v>
      </c>
      <c r="F28" s="23">
        <v>1.98089608357647</v>
      </c>
      <c r="G28" s="22">
        <v>6.9710000000000001</v>
      </c>
    </row>
    <row r="29" spans="1:7" x14ac:dyDescent="0.2">
      <c r="A29" s="21" t="s">
        <v>1324</v>
      </c>
      <c r="B29" s="21" t="s">
        <v>1325</v>
      </c>
      <c r="C29" s="21" t="s">
        <v>68</v>
      </c>
      <c r="D29" s="24">
        <v>2500</v>
      </c>
      <c r="E29" s="22">
        <v>2564.5631164000001</v>
      </c>
      <c r="F29" s="23">
        <v>1.9586677290771699</v>
      </c>
      <c r="G29" s="22">
        <v>6.7350000000000003</v>
      </c>
    </row>
    <row r="30" spans="1:7" x14ac:dyDescent="0.2">
      <c r="A30" s="21" t="s">
        <v>1326</v>
      </c>
      <c r="B30" s="21" t="s">
        <v>1327</v>
      </c>
      <c r="C30" s="21" t="s">
        <v>68</v>
      </c>
      <c r="D30" s="24">
        <v>2050</v>
      </c>
      <c r="E30" s="22">
        <v>2220.1115273999999</v>
      </c>
      <c r="F30" s="23">
        <v>1.6955951584357001</v>
      </c>
      <c r="G30" s="22">
        <v>6.61</v>
      </c>
    </row>
    <row r="31" spans="1:7" x14ac:dyDescent="0.2">
      <c r="A31" s="21" t="s">
        <v>1328</v>
      </c>
      <c r="B31" s="21" t="s">
        <v>1329</v>
      </c>
      <c r="C31" s="21" t="s">
        <v>21</v>
      </c>
      <c r="D31" s="24">
        <v>2000</v>
      </c>
      <c r="E31" s="22">
        <v>2156.8721095999999</v>
      </c>
      <c r="F31" s="23">
        <v>1.6472964809500901</v>
      </c>
      <c r="G31" s="22">
        <v>7.7411000000000003</v>
      </c>
    </row>
    <row r="32" spans="1:7" x14ac:dyDescent="0.2">
      <c r="A32" s="21" t="s">
        <v>1330</v>
      </c>
      <c r="B32" s="21" t="s">
        <v>1331</v>
      </c>
      <c r="C32" s="21" t="s">
        <v>21</v>
      </c>
      <c r="D32" s="24">
        <v>2000</v>
      </c>
      <c r="E32" s="22">
        <v>2082.9968493000001</v>
      </c>
      <c r="F32" s="23">
        <v>1.5908747507140599</v>
      </c>
      <c r="G32" s="22">
        <v>7.3426999999999998</v>
      </c>
    </row>
    <row r="33" spans="1:9" x14ac:dyDescent="0.2">
      <c r="A33" s="21" t="s">
        <v>1332</v>
      </c>
      <c r="B33" s="21" t="s">
        <v>1333</v>
      </c>
      <c r="C33" s="21" t="s">
        <v>1311</v>
      </c>
      <c r="D33" s="24">
        <v>10</v>
      </c>
      <c r="E33" s="22">
        <v>1046.5036164000001</v>
      </c>
      <c r="F33" s="23">
        <v>0.79926005669245104</v>
      </c>
      <c r="G33" s="22">
        <v>6.6699000000000002</v>
      </c>
    </row>
    <row r="34" spans="1:9" x14ac:dyDescent="0.2">
      <c r="A34" s="20" t="s">
        <v>29</v>
      </c>
      <c r="B34" s="20"/>
      <c r="C34" s="20"/>
      <c r="D34" s="20"/>
      <c r="E34" s="25">
        <f>SUM(E6:E33)</f>
        <v>104203.41048930002</v>
      </c>
      <c r="F34" s="26">
        <f>SUM(F6:F33)</f>
        <v>79.584649751836864</v>
      </c>
      <c r="G34" s="25"/>
      <c r="H34" s="14"/>
      <c r="I34" s="14"/>
    </row>
    <row r="35" spans="1:9" x14ac:dyDescent="0.2">
      <c r="A35" s="21"/>
      <c r="B35" s="21"/>
      <c r="C35" s="21"/>
      <c r="D35" s="21"/>
      <c r="E35" s="22"/>
      <c r="F35" s="23"/>
      <c r="G35" s="22"/>
    </row>
    <row r="36" spans="1:9" x14ac:dyDescent="0.2">
      <c r="A36" s="20" t="s">
        <v>38</v>
      </c>
      <c r="B36" s="21"/>
      <c r="C36" s="21"/>
      <c r="D36" s="21"/>
      <c r="E36" s="22"/>
      <c r="F36" s="23"/>
      <c r="G36" s="22"/>
    </row>
    <row r="37" spans="1:9" x14ac:dyDescent="0.2">
      <c r="A37" s="21" t="s">
        <v>70</v>
      </c>
      <c r="B37" s="21" t="s">
        <v>69</v>
      </c>
      <c r="C37" s="21" t="s">
        <v>39</v>
      </c>
      <c r="D37" s="24">
        <v>9029500</v>
      </c>
      <c r="E37" s="22">
        <v>8542.5080041000001</v>
      </c>
      <c r="F37" s="23">
        <v>6.5242826920561496</v>
      </c>
      <c r="G37" s="22">
        <v>7.5245800270125001</v>
      </c>
    </row>
    <row r="38" spans="1:9" x14ac:dyDescent="0.2">
      <c r="A38" s="21" t="s">
        <v>78</v>
      </c>
      <c r="B38" s="21" t="s">
        <v>77</v>
      </c>
      <c r="C38" s="21" t="s">
        <v>39</v>
      </c>
      <c r="D38" s="24">
        <v>3000000</v>
      </c>
      <c r="E38" s="22">
        <v>2868.8153333</v>
      </c>
      <c r="F38" s="23">
        <v>2.1910383012542902</v>
      </c>
      <c r="G38" s="22">
        <v>7.5682098400499997</v>
      </c>
    </row>
    <row r="39" spans="1:9" x14ac:dyDescent="0.2">
      <c r="A39" s="21" t="s">
        <v>103</v>
      </c>
      <c r="B39" s="21" t="s">
        <v>102</v>
      </c>
      <c r="C39" s="21" t="s">
        <v>39</v>
      </c>
      <c r="D39" s="24">
        <v>2500000</v>
      </c>
      <c r="E39" s="22">
        <v>2568.0591666999999</v>
      </c>
      <c r="F39" s="23">
        <v>1.9613378138405599</v>
      </c>
      <c r="G39" s="22">
        <v>7.1450894099999998</v>
      </c>
    </row>
    <row r="40" spans="1:9" x14ac:dyDescent="0.2">
      <c r="A40" s="21" t="s">
        <v>74</v>
      </c>
      <c r="B40" s="21" t="s">
        <v>73</v>
      </c>
      <c r="C40" s="21" t="s">
        <v>39</v>
      </c>
      <c r="D40" s="24">
        <v>2500000</v>
      </c>
      <c r="E40" s="22">
        <v>2558.8052778000001</v>
      </c>
      <c r="F40" s="23">
        <v>1.95427021880225</v>
      </c>
      <c r="G40" s="22">
        <v>7.2027454149999999</v>
      </c>
    </row>
    <row r="41" spans="1:9" x14ac:dyDescent="0.2">
      <c r="A41" s="21" t="s">
        <v>76</v>
      </c>
      <c r="B41" s="21" t="s">
        <v>75</v>
      </c>
      <c r="C41" s="21" t="s">
        <v>39</v>
      </c>
      <c r="D41" s="24">
        <v>2000000</v>
      </c>
      <c r="E41" s="22">
        <v>2111.2844444000002</v>
      </c>
      <c r="F41" s="23">
        <v>1.61247921008621</v>
      </c>
      <c r="G41" s="22">
        <v>7.5784011250000001</v>
      </c>
    </row>
    <row r="42" spans="1:9" x14ac:dyDescent="0.2">
      <c r="A42" s="21" t="s">
        <v>1334</v>
      </c>
      <c r="B42" s="21" t="s">
        <v>1335</v>
      </c>
      <c r="C42" s="21" t="s">
        <v>39</v>
      </c>
      <c r="D42" s="24">
        <v>2000000</v>
      </c>
      <c r="E42" s="22">
        <v>2051.2358889000002</v>
      </c>
      <c r="F42" s="23">
        <v>1.5666175320938001</v>
      </c>
      <c r="G42" s="22">
        <v>7.0661424200000003</v>
      </c>
    </row>
    <row r="43" spans="1:9" x14ac:dyDescent="0.2">
      <c r="A43" s="21" t="s">
        <v>1336</v>
      </c>
      <c r="B43" s="21" t="s">
        <v>1337</v>
      </c>
      <c r="C43" s="21" t="s">
        <v>39</v>
      </c>
      <c r="D43" s="24">
        <v>1500000</v>
      </c>
      <c r="E43" s="22">
        <v>1573.021</v>
      </c>
      <c r="F43" s="23">
        <v>1.20138414615651</v>
      </c>
      <c r="G43" s="22">
        <v>7.1647024899999998</v>
      </c>
    </row>
    <row r="44" spans="1:9" x14ac:dyDescent="0.2">
      <c r="A44" s="21" t="s">
        <v>1338</v>
      </c>
      <c r="B44" s="21" t="s">
        <v>1339</v>
      </c>
      <c r="C44" s="21" t="s">
        <v>39</v>
      </c>
      <c r="D44" s="24">
        <v>1000000</v>
      </c>
      <c r="E44" s="22">
        <v>994.87699999999995</v>
      </c>
      <c r="F44" s="23">
        <v>0.75983057770732398</v>
      </c>
      <c r="G44" s="22">
        <v>7.1614980800000003</v>
      </c>
    </row>
    <row r="45" spans="1:9" x14ac:dyDescent="0.2">
      <c r="A45" s="21" t="s">
        <v>1340</v>
      </c>
      <c r="B45" s="21" t="s">
        <v>1341</v>
      </c>
      <c r="C45" s="21" t="s">
        <v>39</v>
      </c>
      <c r="D45" s="24">
        <v>500000</v>
      </c>
      <c r="E45" s="22">
        <v>511.96974999999998</v>
      </c>
      <c r="F45" s="23">
        <v>0.39101343272703498</v>
      </c>
      <c r="G45" s="22">
        <v>7.1581932449999996</v>
      </c>
    </row>
    <row r="46" spans="1:9" x14ac:dyDescent="0.2">
      <c r="A46" s="21" t="s">
        <v>80</v>
      </c>
      <c r="B46" s="21" t="s">
        <v>79</v>
      </c>
      <c r="C46" s="21" t="s">
        <v>39</v>
      </c>
      <c r="D46" s="24">
        <v>52560</v>
      </c>
      <c r="E46" s="22">
        <v>53.657295099999999</v>
      </c>
      <c r="F46" s="23">
        <v>4.0980396103282503E-2</v>
      </c>
      <c r="G46" s="22">
        <v>7.4000720449999999</v>
      </c>
    </row>
    <row r="47" spans="1:9" x14ac:dyDescent="0.2">
      <c r="A47" s="21" t="s">
        <v>82</v>
      </c>
      <c r="B47" s="21" t="s">
        <v>81</v>
      </c>
      <c r="C47" s="21" t="s">
        <v>39</v>
      </c>
      <c r="D47" s="24">
        <v>50000</v>
      </c>
      <c r="E47" s="22">
        <v>51.099049999999998</v>
      </c>
      <c r="F47" s="23">
        <v>3.9026553716485002E-2</v>
      </c>
      <c r="G47" s="22">
        <v>7.3886312099999998</v>
      </c>
    </row>
    <row r="48" spans="1:9" x14ac:dyDescent="0.2">
      <c r="A48" s="21" t="s">
        <v>84</v>
      </c>
      <c r="B48" s="21" t="s">
        <v>83</v>
      </c>
      <c r="C48" s="21" t="s">
        <v>39</v>
      </c>
      <c r="D48" s="24">
        <v>41700</v>
      </c>
      <c r="E48" s="22">
        <v>40.970958899999999</v>
      </c>
      <c r="F48" s="23">
        <v>3.12912926625201E-2</v>
      </c>
      <c r="G48" s="22">
        <v>7.5449370499999997</v>
      </c>
    </row>
    <row r="49" spans="1:9" x14ac:dyDescent="0.2">
      <c r="A49" s="20" t="s">
        <v>29</v>
      </c>
      <c r="B49" s="20"/>
      <c r="C49" s="20"/>
      <c r="D49" s="20"/>
      <c r="E49" s="25">
        <f>SUM(E37:E48)</f>
        <v>23926.303169200004</v>
      </c>
      <c r="F49" s="26">
        <f>SUM(F37:F48)</f>
        <v>18.273552167206418</v>
      </c>
      <c r="G49" s="25"/>
      <c r="H49" s="14"/>
      <c r="I49" s="14"/>
    </row>
    <row r="50" spans="1:9" x14ac:dyDescent="0.2">
      <c r="A50" s="21"/>
      <c r="B50" s="21"/>
      <c r="C50" s="21"/>
      <c r="D50" s="21"/>
      <c r="E50" s="22"/>
      <c r="F50" s="23"/>
      <c r="G50" s="22"/>
    </row>
    <row r="51" spans="1:9" x14ac:dyDescent="0.2">
      <c r="A51" s="20" t="s">
        <v>1125</v>
      </c>
      <c r="B51" s="21"/>
      <c r="C51" s="21"/>
      <c r="D51" s="21"/>
      <c r="E51" s="22"/>
      <c r="F51" s="23"/>
      <c r="G51" s="22"/>
    </row>
    <row r="52" spans="1:9" x14ac:dyDescent="0.2">
      <c r="A52" s="21" t="s">
        <v>1126</v>
      </c>
      <c r="B52" s="21" t="s">
        <v>1127</v>
      </c>
      <c r="C52" s="21" t="s">
        <v>1128</v>
      </c>
      <c r="D52" s="24">
        <v>2645.6950000000002</v>
      </c>
      <c r="E52" s="22">
        <v>304.00172670000001</v>
      </c>
      <c r="F52" s="23">
        <v>0.23217926198161701</v>
      </c>
      <c r="G52" s="22">
        <v>5.49</v>
      </c>
    </row>
    <row r="53" spans="1:9" x14ac:dyDescent="0.2">
      <c r="A53" s="20" t="s">
        <v>29</v>
      </c>
      <c r="B53" s="20"/>
      <c r="C53" s="20"/>
      <c r="D53" s="20"/>
      <c r="E53" s="25">
        <f>SUM(E52:E52)</f>
        <v>304.00172670000001</v>
      </c>
      <c r="F53" s="26">
        <f>SUM(F52:F52)</f>
        <v>0.23217926198161701</v>
      </c>
      <c r="G53" s="25"/>
      <c r="H53" s="14"/>
      <c r="I53" s="14"/>
    </row>
    <row r="54" spans="1:9" x14ac:dyDescent="0.2">
      <c r="A54" s="21"/>
      <c r="B54" s="21"/>
      <c r="C54" s="21"/>
      <c r="D54" s="21"/>
      <c r="E54" s="22"/>
      <c r="F54" s="23"/>
      <c r="G54" s="22"/>
    </row>
    <row r="55" spans="1:9" x14ac:dyDescent="0.2">
      <c r="A55" s="20" t="s">
        <v>41</v>
      </c>
      <c r="B55" s="20"/>
      <c r="C55" s="20"/>
      <c r="D55" s="20"/>
      <c r="E55" s="25">
        <f>E34+E49+E53</f>
        <v>128433.71538520002</v>
      </c>
      <c r="F55" s="26">
        <f>F34+F49+F53</f>
        <v>98.090381181024895</v>
      </c>
      <c r="G55" s="25"/>
      <c r="H55" s="14"/>
      <c r="I55" s="14"/>
    </row>
    <row r="56" spans="1:9" x14ac:dyDescent="0.2">
      <c r="A56" s="20"/>
      <c r="B56" s="20"/>
      <c r="C56" s="20"/>
      <c r="D56" s="20"/>
      <c r="E56" s="25"/>
      <c r="F56" s="26"/>
      <c r="G56" s="25"/>
      <c r="H56" s="14"/>
      <c r="I56" s="14"/>
    </row>
    <row r="57" spans="1:9" x14ac:dyDescent="0.2">
      <c r="A57" s="20" t="s">
        <v>298</v>
      </c>
      <c r="B57" s="20"/>
      <c r="C57" s="20"/>
      <c r="D57" s="20"/>
      <c r="E57" s="25">
        <v>20.612980265000001</v>
      </c>
      <c r="F57" s="26">
        <f>+E57/E61*100</f>
        <v>1.5743024216083614E-2</v>
      </c>
      <c r="G57" s="25"/>
      <c r="H57" s="14"/>
      <c r="I57" s="14"/>
    </row>
    <row r="58" spans="1:9" x14ac:dyDescent="0.2">
      <c r="A58" s="20"/>
      <c r="B58" s="20"/>
      <c r="C58" s="20"/>
      <c r="D58" s="20"/>
      <c r="E58" s="25"/>
      <c r="F58" s="26"/>
      <c r="G58" s="25"/>
      <c r="H58" s="14"/>
      <c r="I58" s="14"/>
    </row>
    <row r="59" spans="1:9" x14ac:dyDescent="0.2">
      <c r="A59" s="20" t="s">
        <v>43</v>
      </c>
      <c r="B59" s="20"/>
      <c r="C59" s="20"/>
      <c r="D59" s="20"/>
      <c r="E59" s="25">
        <f>E61-(E34+E49+E53+E57)</f>
        <v>2479.7284083349805</v>
      </c>
      <c r="F59" s="26">
        <f>F61-(F34+F49+F53+F57)</f>
        <v>1.8938757947590261</v>
      </c>
      <c r="G59" s="25"/>
      <c r="H59" s="14"/>
      <c r="I59" s="14"/>
    </row>
    <row r="60" spans="1:9" x14ac:dyDescent="0.2">
      <c r="A60" s="20"/>
      <c r="B60" s="20"/>
      <c r="C60" s="20"/>
      <c r="D60" s="20"/>
      <c r="E60" s="25"/>
      <c r="F60" s="26"/>
      <c r="G60" s="25"/>
      <c r="H60" s="14"/>
      <c r="I60" s="14"/>
    </row>
    <row r="61" spans="1:9" x14ac:dyDescent="0.2">
      <c r="A61" s="27" t="s">
        <v>42</v>
      </c>
      <c r="B61" s="27"/>
      <c r="C61" s="27"/>
      <c r="D61" s="27"/>
      <c r="E61" s="28">
        <v>130934.0567738</v>
      </c>
      <c r="F61" s="29">
        <v>100</v>
      </c>
      <c r="G61" s="28"/>
      <c r="H61" s="14"/>
      <c r="I61" s="14"/>
    </row>
    <row r="63" spans="1:9" x14ac:dyDescent="0.2">
      <c r="A63" s="72" t="s">
        <v>1287</v>
      </c>
      <c r="B63" s="72"/>
      <c r="C63" s="72"/>
      <c r="D63" s="72"/>
      <c r="E63" s="73"/>
      <c r="F63" s="73"/>
      <c r="G63" s="73"/>
    </row>
    <row r="64" spans="1:9" x14ac:dyDescent="0.2">
      <c r="A64" s="74"/>
      <c r="B64" s="74"/>
      <c r="C64" s="74"/>
      <c r="D64" s="74"/>
      <c r="E64" s="26"/>
      <c r="F64" s="26"/>
      <c r="G64" s="26"/>
    </row>
    <row r="65" spans="1:7" x14ac:dyDescent="0.2">
      <c r="A65" s="75" t="s">
        <v>1288</v>
      </c>
      <c r="B65" s="76"/>
      <c r="C65" s="74"/>
      <c r="D65" s="74"/>
      <c r="E65" s="77" t="s">
        <v>1289</v>
      </c>
      <c r="F65" s="75" t="s">
        <v>3</v>
      </c>
      <c r="G65" s="26"/>
    </row>
    <row r="66" spans="1:7" x14ac:dyDescent="0.2">
      <c r="A66" s="76" t="s">
        <v>1290</v>
      </c>
      <c r="B66" s="76"/>
      <c r="C66" s="74"/>
      <c r="D66" s="74"/>
      <c r="E66" s="23">
        <v>6500</v>
      </c>
      <c r="F66" s="23">
        <f>E66/$E$61*100</f>
        <v>4.9643310229280662</v>
      </c>
      <c r="G66" s="26"/>
    </row>
    <row r="67" spans="1:7" x14ac:dyDescent="0.2">
      <c r="A67" s="76" t="s">
        <v>1342</v>
      </c>
      <c r="B67" s="76"/>
      <c r="C67" s="74"/>
      <c r="D67" s="74"/>
      <c r="E67" s="23">
        <v>2500</v>
      </c>
      <c r="F67" s="23">
        <f t="shared" ref="F67:F75" si="0">E67/$E$61*100</f>
        <v>1.9093580857415637</v>
      </c>
      <c r="G67" s="26"/>
    </row>
    <row r="68" spans="1:7" x14ac:dyDescent="0.2">
      <c r="A68" s="76" t="s">
        <v>1290</v>
      </c>
      <c r="B68" s="76"/>
      <c r="C68" s="74"/>
      <c r="D68" s="74"/>
      <c r="E68" s="23">
        <v>2500</v>
      </c>
      <c r="F68" s="23">
        <f t="shared" si="0"/>
        <v>1.9093580857415637</v>
      </c>
      <c r="G68" s="26"/>
    </row>
    <row r="69" spans="1:7" x14ac:dyDescent="0.2">
      <c r="A69" s="76" t="s">
        <v>1290</v>
      </c>
      <c r="B69" s="76"/>
      <c r="C69" s="84"/>
      <c r="D69" s="85"/>
      <c r="E69" s="23">
        <v>2500</v>
      </c>
      <c r="F69" s="23">
        <f t="shared" si="0"/>
        <v>1.9093580857415637</v>
      </c>
      <c r="G69" s="26"/>
    </row>
    <row r="70" spans="1:7" x14ac:dyDescent="0.2">
      <c r="A70" s="76" t="s">
        <v>1291</v>
      </c>
      <c r="B70" s="76"/>
      <c r="C70" s="74"/>
      <c r="D70" s="74"/>
      <c r="E70" s="23">
        <v>2500</v>
      </c>
      <c r="F70" s="23">
        <f t="shared" si="0"/>
        <v>1.9093580857415637</v>
      </c>
      <c r="G70" s="26"/>
    </row>
    <row r="71" spans="1:7" x14ac:dyDescent="0.2">
      <c r="A71" s="76" t="s">
        <v>1291</v>
      </c>
      <c r="B71" s="76"/>
      <c r="C71" s="74"/>
      <c r="D71" s="74"/>
      <c r="E71" s="23">
        <v>2500</v>
      </c>
      <c r="F71" s="23">
        <f t="shared" si="0"/>
        <v>1.9093580857415637</v>
      </c>
      <c r="G71" s="26"/>
    </row>
    <row r="72" spans="1:7" x14ac:dyDescent="0.2">
      <c r="A72" s="76" t="s">
        <v>1342</v>
      </c>
      <c r="B72" s="76"/>
      <c r="C72" s="74"/>
      <c r="D72" s="74"/>
      <c r="E72" s="23">
        <v>2000</v>
      </c>
      <c r="F72" s="23">
        <f t="shared" si="0"/>
        <v>1.5274864685932512</v>
      </c>
      <c r="G72" s="26"/>
    </row>
    <row r="73" spans="1:7" x14ac:dyDescent="0.2">
      <c r="A73" s="76" t="s">
        <v>1342</v>
      </c>
      <c r="B73" s="76"/>
      <c r="C73" s="74"/>
      <c r="D73" s="74"/>
      <c r="E73" s="23">
        <v>1500</v>
      </c>
      <c r="F73" s="23">
        <f t="shared" si="0"/>
        <v>1.1456148514449382</v>
      </c>
      <c r="G73" s="26"/>
    </row>
    <row r="74" spans="1:7" x14ac:dyDescent="0.2">
      <c r="A74" s="76" t="s">
        <v>1342</v>
      </c>
      <c r="B74" s="76"/>
      <c r="C74" s="74"/>
      <c r="D74" s="74"/>
      <c r="E74" s="23">
        <v>1000</v>
      </c>
      <c r="F74" s="23">
        <f t="shared" si="0"/>
        <v>0.76374323429662561</v>
      </c>
      <c r="G74" s="26"/>
    </row>
    <row r="75" spans="1:7" x14ac:dyDescent="0.2">
      <c r="A75" s="76" t="s">
        <v>1291</v>
      </c>
      <c r="B75" s="76"/>
      <c r="C75" s="74"/>
      <c r="D75" s="74"/>
      <c r="E75" s="23">
        <v>1000</v>
      </c>
      <c r="F75" s="23">
        <f t="shared" si="0"/>
        <v>0.76374323429662561</v>
      </c>
      <c r="G75" s="26"/>
    </row>
    <row r="76" spans="1:7" x14ac:dyDescent="0.2">
      <c r="A76" s="80" t="s">
        <v>1292</v>
      </c>
      <c r="B76" s="81"/>
      <c r="C76" s="81"/>
      <c r="D76" s="80"/>
      <c r="E76" s="82">
        <f>SUM(E66:E75)</f>
        <v>24500</v>
      </c>
      <c r="F76" s="82">
        <f>SUM(F66:F75)</f>
        <v>18.711709240267332</v>
      </c>
      <c r="G76" s="29"/>
    </row>
    <row r="78" spans="1:7" x14ac:dyDescent="0.2">
      <c r="A78" s="14" t="s">
        <v>45</v>
      </c>
    </row>
    <row r="79" spans="1:7" x14ac:dyDescent="0.2">
      <c r="A79" s="14" t="s">
        <v>1129</v>
      </c>
    </row>
    <row r="80" spans="1:7" x14ac:dyDescent="0.2">
      <c r="A80" s="14"/>
    </row>
    <row r="81" spans="1:7" ht="36.75" customHeight="1" x14ac:dyDescent="0.2">
      <c r="A81" s="108" t="s">
        <v>1294</v>
      </c>
      <c r="B81" s="108"/>
      <c r="C81" s="108"/>
      <c r="D81" s="108"/>
      <c r="E81" s="108"/>
      <c r="F81" s="108"/>
      <c r="G81" s="108"/>
    </row>
    <row r="83" spans="1:7" x14ac:dyDescent="0.2">
      <c r="A83" s="14" t="s">
        <v>46</v>
      </c>
    </row>
    <row r="84" spans="1:7" x14ac:dyDescent="0.2">
      <c r="A84" s="14" t="s">
        <v>47</v>
      </c>
    </row>
    <row r="85" spans="1:7" x14ac:dyDescent="0.2">
      <c r="A85" s="14" t="s">
        <v>48</v>
      </c>
      <c r="B85" s="14"/>
      <c r="C85" s="30" t="s">
        <v>50</v>
      </c>
      <c r="D85" s="14" t="s">
        <v>49</v>
      </c>
    </row>
    <row r="86" spans="1:7" x14ac:dyDescent="0.2">
      <c r="A86" s="7" t="s">
        <v>51</v>
      </c>
      <c r="C86" s="31">
        <v>99.709800000000001</v>
      </c>
      <c r="D86" s="31">
        <v>102.4281</v>
      </c>
    </row>
    <row r="87" spans="1:7" x14ac:dyDescent="0.2">
      <c r="A87" s="7" t="s">
        <v>104</v>
      </c>
      <c r="C87" s="31">
        <v>15.466100000000001</v>
      </c>
      <c r="D87" s="31">
        <v>15.3353</v>
      </c>
    </row>
    <row r="88" spans="1:7" x14ac:dyDescent="0.2">
      <c r="A88" s="7" t="s">
        <v>105</v>
      </c>
      <c r="C88" s="31">
        <v>12.291600000000001</v>
      </c>
      <c r="D88" s="31">
        <v>12.183</v>
      </c>
    </row>
    <row r="89" spans="1:7" x14ac:dyDescent="0.2">
      <c r="A89" s="7" t="s">
        <v>1343</v>
      </c>
      <c r="C89" s="31">
        <v>12.8665</v>
      </c>
      <c r="D89" s="31">
        <v>12.659800000000001</v>
      </c>
    </row>
    <row r="90" spans="1:7" x14ac:dyDescent="0.2">
      <c r="A90" s="7" t="s">
        <v>1344</v>
      </c>
      <c r="C90" s="31">
        <v>17.021599999999999</v>
      </c>
      <c r="D90" s="31">
        <v>17.485600000000002</v>
      </c>
    </row>
    <row r="91" spans="1:7" x14ac:dyDescent="0.2">
      <c r="A91" s="7" t="s">
        <v>53</v>
      </c>
      <c r="C91" s="31">
        <v>107.9228</v>
      </c>
      <c r="D91" s="31">
        <v>111.179</v>
      </c>
    </row>
    <row r="92" spans="1:7" x14ac:dyDescent="0.2">
      <c r="A92" s="7" t="s">
        <v>106</v>
      </c>
      <c r="C92" s="31">
        <v>17.385000000000002</v>
      </c>
      <c r="D92" s="31">
        <v>17.194600000000001</v>
      </c>
    </row>
    <row r="93" spans="1:7" x14ac:dyDescent="0.2">
      <c r="A93" s="7" t="s">
        <v>107</v>
      </c>
      <c r="C93" s="31">
        <v>13.984</v>
      </c>
      <c r="D93" s="31">
        <v>13.87</v>
      </c>
    </row>
    <row r="94" spans="1:7" x14ac:dyDescent="0.2">
      <c r="A94" s="7" t="s">
        <v>1345</v>
      </c>
      <c r="C94" s="31">
        <v>15.148099999999999</v>
      </c>
      <c r="D94" s="31">
        <v>14.937099999999999</v>
      </c>
    </row>
    <row r="95" spans="1:7" x14ac:dyDescent="0.2">
      <c r="A95" s="7" t="s">
        <v>1346</v>
      </c>
      <c r="C95" s="31">
        <v>19.102799999999998</v>
      </c>
      <c r="D95" s="31">
        <v>19.678999999999998</v>
      </c>
    </row>
    <row r="97" spans="1:3" x14ac:dyDescent="0.2">
      <c r="A97" s="14" t="s">
        <v>55</v>
      </c>
    </row>
    <row r="98" spans="1:3" x14ac:dyDescent="0.2">
      <c r="A98" s="106" t="s">
        <v>56</v>
      </c>
      <c r="B98" s="107"/>
      <c r="C98" s="32" t="s">
        <v>57</v>
      </c>
    </row>
    <row r="99" spans="1:3" x14ac:dyDescent="0.2">
      <c r="A99" s="102" t="s">
        <v>104</v>
      </c>
      <c r="B99" s="103"/>
      <c r="C99" s="33">
        <v>0.54500000000000004</v>
      </c>
    </row>
    <row r="100" spans="1:3" x14ac:dyDescent="0.2">
      <c r="A100" s="102" t="s">
        <v>105</v>
      </c>
      <c r="B100" s="103"/>
      <c r="C100" s="33">
        <v>0.435</v>
      </c>
    </row>
    <row r="101" spans="1:3" x14ac:dyDescent="0.2">
      <c r="A101" s="102" t="s">
        <v>1343</v>
      </c>
      <c r="B101" s="103"/>
      <c r="C101" s="33">
        <v>0.55000000000000004</v>
      </c>
    </row>
    <row r="102" spans="1:3" x14ac:dyDescent="0.2">
      <c r="A102" s="102" t="s">
        <v>106</v>
      </c>
      <c r="B102" s="103"/>
      <c r="C102" s="33">
        <v>0.70499999999999996</v>
      </c>
    </row>
    <row r="103" spans="1:3" x14ac:dyDescent="0.2">
      <c r="A103" s="102" t="s">
        <v>107</v>
      </c>
      <c r="B103" s="103"/>
      <c r="C103" s="33">
        <v>0.52500000000000002</v>
      </c>
    </row>
    <row r="104" spans="1:3" x14ac:dyDescent="0.2">
      <c r="A104" s="102" t="s">
        <v>1345</v>
      </c>
      <c r="B104" s="103"/>
      <c r="C104" s="33">
        <v>0.66</v>
      </c>
    </row>
    <row r="105" spans="1:3" x14ac:dyDescent="0.2">
      <c r="A105" s="7" t="s">
        <v>58</v>
      </c>
    </row>
    <row r="106" spans="1:3" x14ac:dyDescent="0.2">
      <c r="A106" s="7" t="s">
        <v>59</v>
      </c>
    </row>
    <row r="108" spans="1:3" x14ac:dyDescent="0.2">
      <c r="A108" s="62" t="s">
        <v>1295</v>
      </c>
    </row>
    <row r="109" spans="1:3" x14ac:dyDescent="0.2">
      <c r="A109" s="62"/>
    </row>
    <row r="110" spans="1:3" x14ac:dyDescent="0.2">
      <c r="A110" s="63" t="s">
        <v>1347</v>
      </c>
    </row>
    <row r="111" spans="1:3" x14ac:dyDescent="0.2">
      <c r="A111" s="63" t="s">
        <v>1348</v>
      </c>
    </row>
    <row r="113" spans="1:9" x14ac:dyDescent="0.2">
      <c r="A113" s="14" t="s">
        <v>381</v>
      </c>
      <c r="D113" s="34">
        <v>6.4096127471295397</v>
      </c>
      <c r="E113" s="10" t="s">
        <v>60</v>
      </c>
    </row>
    <row r="115" spans="1:9" x14ac:dyDescent="0.2">
      <c r="A115" s="14" t="s">
        <v>1485</v>
      </c>
      <c r="D115" s="30" t="s">
        <v>61</v>
      </c>
    </row>
    <row r="117" spans="1:9" x14ac:dyDescent="0.2">
      <c r="A117" s="62" t="s">
        <v>1298</v>
      </c>
      <c r="B117" s="63"/>
      <c r="C117" s="63"/>
      <c r="D117" s="63"/>
      <c r="E117" s="11"/>
      <c r="G117" s="11"/>
      <c r="H117" s="63"/>
      <c r="I117" s="63"/>
    </row>
    <row r="118" spans="1:9" x14ac:dyDescent="0.2">
      <c r="A118" s="62"/>
      <c r="B118" s="63"/>
      <c r="C118" s="63"/>
      <c r="D118" s="63"/>
      <c r="E118" s="11"/>
      <c r="G118" s="11"/>
      <c r="H118" s="63"/>
      <c r="I118" s="63"/>
    </row>
    <row r="119" spans="1:9" x14ac:dyDescent="0.2">
      <c r="A119" s="62" t="s">
        <v>1486</v>
      </c>
      <c r="B119" s="63"/>
      <c r="C119" s="63"/>
      <c r="D119" s="63"/>
      <c r="E119" s="11"/>
      <c r="G119" s="11"/>
      <c r="H119" s="63"/>
      <c r="I119" s="63"/>
    </row>
    <row r="120" spans="1:9" x14ac:dyDescent="0.2">
      <c r="A120" s="66"/>
      <c r="B120" s="63"/>
      <c r="C120" s="63"/>
      <c r="D120" s="63"/>
      <c r="E120" s="11"/>
      <c r="G120" s="11"/>
      <c r="H120" s="63"/>
      <c r="I120" s="63"/>
    </row>
    <row r="121" spans="1:9" x14ac:dyDescent="0.2">
      <c r="A121" s="63"/>
      <c r="B121" s="63"/>
      <c r="C121" s="63"/>
      <c r="D121" s="63"/>
      <c r="E121" s="11"/>
      <c r="G121" s="11"/>
      <c r="H121" s="63"/>
      <c r="I121" s="63"/>
    </row>
    <row r="122" spans="1:9" x14ac:dyDescent="0.2">
      <c r="A122" s="63"/>
      <c r="B122" s="63"/>
      <c r="C122" s="63"/>
      <c r="D122" s="63"/>
      <c r="E122" s="11"/>
      <c r="G122" s="11"/>
      <c r="H122" s="63"/>
      <c r="I122" s="63"/>
    </row>
    <row r="123" spans="1:9" x14ac:dyDescent="0.2">
      <c r="A123" s="63"/>
      <c r="B123" s="63"/>
      <c r="C123" s="63"/>
      <c r="D123" s="63"/>
      <c r="E123" s="11"/>
      <c r="G123" s="11"/>
      <c r="H123" s="63"/>
      <c r="I123" s="63"/>
    </row>
    <row r="124" spans="1:9" x14ac:dyDescent="0.2">
      <c r="A124" s="63"/>
      <c r="B124" s="63"/>
      <c r="C124" s="63"/>
      <c r="D124" s="63"/>
      <c r="E124" s="11"/>
      <c r="G124" s="11"/>
      <c r="H124" s="63"/>
      <c r="I124" s="63"/>
    </row>
    <row r="125" spans="1:9" x14ac:dyDescent="0.2">
      <c r="A125" s="63"/>
      <c r="B125" s="63"/>
      <c r="C125" s="63"/>
      <c r="D125" s="63"/>
      <c r="E125" s="11"/>
      <c r="G125" s="11"/>
      <c r="H125" s="63"/>
      <c r="I125" s="63"/>
    </row>
    <row r="126" spans="1:9" x14ac:dyDescent="0.2">
      <c r="A126" s="63"/>
      <c r="B126" s="63"/>
      <c r="C126" s="63"/>
      <c r="D126" s="63"/>
      <c r="E126" s="11"/>
      <c r="G126" s="11"/>
      <c r="H126" s="63"/>
      <c r="I126" s="63"/>
    </row>
    <row r="127" spans="1:9" x14ac:dyDescent="0.2">
      <c r="A127" s="63"/>
      <c r="B127" s="63"/>
      <c r="C127" s="63"/>
      <c r="D127" s="63"/>
      <c r="E127" s="11"/>
      <c r="G127" s="11"/>
      <c r="H127" s="63"/>
      <c r="I127" s="63"/>
    </row>
    <row r="128" spans="1:9" x14ac:dyDescent="0.2">
      <c r="A128" s="63"/>
      <c r="B128" s="63"/>
      <c r="C128" s="63"/>
      <c r="D128" s="63"/>
      <c r="E128" s="11"/>
      <c r="G128" s="11"/>
      <c r="H128" s="63"/>
      <c r="I128" s="63"/>
    </row>
    <row r="129" spans="1:9" x14ac:dyDescent="0.2">
      <c r="A129" s="63"/>
      <c r="B129" s="63"/>
      <c r="C129" s="63"/>
      <c r="D129" s="63"/>
      <c r="E129" s="11"/>
      <c r="G129" s="11"/>
      <c r="H129" s="63"/>
      <c r="I129" s="63"/>
    </row>
    <row r="130" spans="1:9" x14ac:dyDescent="0.2">
      <c r="A130" s="63"/>
      <c r="B130" s="63"/>
      <c r="C130" s="63"/>
      <c r="D130" s="63"/>
      <c r="E130" s="11"/>
      <c r="G130" s="11"/>
      <c r="H130" s="63"/>
      <c r="I130" s="63"/>
    </row>
    <row r="131" spans="1:9" x14ac:dyDescent="0.2">
      <c r="A131" s="63"/>
      <c r="B131" s="63"/>
      <c r="C131" s="63"/>
      <c r="D131" s="63"/>
      <c r="E131" s="11"/>
      <c r="G131" s="11"/>
      <c r="H131" s="63"/>
      <c r="I131" s="63"/>
    </row>
    <row r="132" spans="1:9" x14ac:dyDescent="0.2">
      <c r="A132" s="63"/>
      <c r="B132" s="63"/>
      <c r="C132" s="63"/>
      <c r="D132" s="63"/>
      <c r="E132" s="11"/>
      <c r="G132" s="11"/>
      <c r="H132" s="63"/>
      <c r="I132" s="63"/>
    </row>
    <row r="133" spans="1:9" x14ac:dyDescent="0.2">
      <c r="A133" s="63"/>
      <c r="B133" s="63"/>
      <c r="C133" s="63"/>
      <c r="D133" s="63"/>
      <c r="E133" s="11"/>
      <c r="G133" s="11"/>
      <c r="H133" s="63"/>
      <c r="I133" s="63"/>
    </row>
    <row r="134" spans="1:9" x14ac:dyDescent="0.2">
      <c r="A134" s="63"/>
      <c r="B134" s="63"/>
      <c r="C134" s="63"/>
      <c r="D134" s="63"/>
      <c r="E134" s="11"/>
      <c r="G134" s="11"/>
      <c r="H134" s="63"/>
      <c r="I134" s="63"/>
    </row>
    <row r="135" spans="1:9" x14ac:dyDescent="0.2">
      <c r="A135" s="62" t="s">
        <v>1349</v>
      </c>
      <c r="B135" s="63"/>
      <c r="C135" s="63"/>
      <c r="D135" s="63"/>
      <c r="E135" s="11"/>
      <c r="G135" s="11"/>
      <c r="H135" s="63"/>
      <c r="I135" s="63"/>
    </row>
    <row r="136" spans="1:9" x14ac:dyDescent="0.2">
      <c r="A136" s="63"/>
      <c r="B136" s="63"/>
      <c r="C136" s="63"/>
      <c r="D136" s="63"/>
      <c r="E136" s="11"/>
      <c r="G136" s="11"/>
      <c r="H136" s="63"/>
      <c r="I136" s="63"/>
    </row>
    <row r="137" spans="1:9" x14ac:dyDescent="0.2">
      <c r="A137" s="62" t="s">
        <v>1488</v>
      </c>
      <c r="B137" s="63"/>
      <c r="C137" s="63"/>
      <c r="D137" s="63"/>
      <c r="E137" s="11"/>
      <c r="G137" s="11"/>
      <c r="H137" s="63"/>
      <c r="I137" s="63"/>
    </row>
    <row r="138" spans="1:9" x14ac:dyDescent="0.2">
      <c r="A138" s="63"/>
      <c r="B138" s="63"/>
      <c r="C138" s="63"/>
      <c r="D138" s="63"/>
      <c r="E138" s="11"/>
      <c r="G138" s="11"/>
      <c r="H138" s="63"/>
      <c r="I138" s="63"/>
    </row>
    <row r="139" spans="1:9" x14ac:dyDescent="0.2">
      <c r="A139" s="63"/>
      <c r="B139" s="63"/>
      <c r="C139" s="63"/>
      <c r="D139" s="63"/>
      <c r="E139" s="11"/>
      <c r="G139" s="11"/>
      <c r="H139" s="63"/>
      <c r="I139" s="63"/>
    </row>
    <row r="140" spans="1:9" x14ac:dyDescent="0.2">
      <c r="A140" s="63"/>
      <c r="B140" s="63"/>
      <c r="C140" s="63"/>
      <c r="D140" s="63"/>
      <c r="E140" s="11"/>
      <c r="G140" s="11"/>
      <c r="H140" s="63"/>
      <c r="I140" s="63"/>
    </row>
    <row r="141" spans="1:9" x14ac:dyDescent="0.2">
      <c r="A141" s="63"/>
      <c r="B141" s="63"/>
      <c r="C141" s="63"/>
      <c r="D141" s="63"/>
      <c r="E141" s="11"/>
      <c r="G141" s="11"/>
      <c r="H141" s="63"/>
      <c r="I141" s="63"/>
    </row>
    <row r="142" spans="1:9" x14ac:dyDescent="0.2">
      <c r="A142" s="63"/>
      <c r="B142" s="63"/>
      <c r="C142" s="63"/>
      <c r="D142" s="63"/>
      <c r="E142" s="11"/>
      <c r="G142" s="11"/>
      <c r="H142" s="63"/>
      <c r="I142" s="63"/>
    </row>
    <row r="143" spans="1:9" x14ac:dyDescent="0.2">
      <c r="A143" s="63"/>
      <c r="B143" s="63"/>
      <c r="C143" s="63"/>
      <c r="D143" s="63"/>
      <c r="E143" s="11"/>
      <c r="G143" s="11"/>
      <c r="H143" s="63"/>
      <c r="I143" s="63"/>
    </row>
    <row r="144" spans="1:9" x14ac:dyDescent="0.2">
      <c r="A144" s="63"/>
      <c r="B144" s="63"/>
      <c r="C144" s="63"/>
      <c r="D144" s="63"/>
      <c r="E144" s="11"/>
      <c r="G144" s="11"/>
      <c r="H144" s="63"/>
      <c r="I144" s="63"/>
    </row>
    <row r="145" spans="1:9" x14ac:dyDescent="0.2">
      <c r="A145" s="63"/>
      <c r="B145" s="63"/>
      <c r="C145" s="63"/>
      <c r="D145" s="63"/>
      <c r="E145" s="11"/>
      <c r="G145" s="11"/>
      <c r="H145" s="63"/>
      <c r="I145" s="63"/>
    </row>
    <row r="146" spans="1:9" x14ac:dyDescent="0.2">
      <c r="A146" s="63"/>
      <c r="B146" s="63"/>
      <c r="C146" s="63"/>
      <c r="D146" s="63"/>
      <c r="E146" s="11"/>
      <c r="G146" s="11"/>
      <c r="H146" s="63"/>
      <c r="I146" s="63"/>
    </row>
    <row r="147" spans="1:9" x14ac:dyDescent="0.2">
      <c r="A147" s="63"/>
      <c r="B147" s="63"/>
      <c r="C147" s="63"/>
      <c r="D147" s="63"/>
      <c r="E147" s="11"/>
      <c r="G147" s="11"/>
      <c r="H147" s="63"/>
      <c r="I147" s="63"/>
    </row>
    <row r="148" spans="1:9" x14ac:dyDescent="0.2">
      <c r="A148" s="63"/>
      <c r="B148" s="63"/>
      <c r="C148" s="63"/>
      <c r="D148" s="63"/>
      <c r="E148" s="11"/>
      <c r="G148" s="11"/>
      <c r="H148" s="63"/>
      <c r="I148" s="63"/>
    </row>
    <row r="149" spans="1:9" x14ac:dyDescent="0.2">
      <c r="A149" s="63"/>
      <c r="B149" s="63"/>
      <c r="C149" s="63"/>
      <c r="D149" s="63"/>
      <c r="E149" s="11"/>
      <c r="G149" s="11"/>
      <c r="H149" s="63"/>
      <c r="I149" s="63"/>
    </row>
    <row r="150" spans="1:9" x14ac:dyDescent="0.2">
      <c r="A150" s="63"/>
      <c r="B150" s="63"/>
      <c r="C150" s="63"/>
      <c r="D150" s="63"/>
      <c r="E150" s="11"/>
      <c r="G150" s="11"/>
      <c r="H150" s="63"/>
      <c r="I150" s="63"/>
    </row>
    <row r="151" spans="1:9" x14ac:dyDescent="0.2">
      <c r="A151" s="63"/>
      <c r="B151" s="63"/>
      <c r="C151" s="63"/>
      <c r="D151" s="63"/>
      <c r="E151" s="11"/>
      <c r="G151" s="11"/>
      <c r="H151" s="63"/>
      <c r="I151" s="63"/>
    </row>
    <row r="152" spans="1:9" x14ac:dyDescent="0.2">
      <c r="A152" s="63"/>
      <c r="B152" s="63"/>
      <c r="C152" s="63"/>
      <c r="D152" s="63"/>
      <c r="E152" s="11"/>
      <c r="G152" s="11"/>
      <c r="H152" s="63"/>
      <c r="I152" s="63"/>
    </row>
    <row r="153" spans="1:9" x14ac:dyDescent="0.2">
      <c r="A153" s="63" t="s">
        <v>1014</v>
      </c>
      <c r="B153" s="63"/>
      <c r="C153" s="63"/>
      <c r="D153" s="63"/>
      <c r="E153" s="11"/>
      <c r="G153" s="11"/>
      <c r="H153" s="63"/>
      <c r="I153" s="63"/>
    </row>
    <row r="154" spans="1:9" x14ac:dyDescent="0.2">
      <c r="A154" s="63"/>
      <c r="B154" s="63"/>
      <c r="C154" s="63"/>
      <c r="D154" s="63"/>
      <c r="E154" s="11"/>
      <c r="G154" s="11"/>
      <c r="H154" s="63"/>
      <c r="I154" s="63"/>
    </row>
    <row r="155" spans="1:9" x14ac:dyDescent="0.2">
      <c r="A155" s="63"/>
      <c r="B155" s="63"/>
      <c r="C155" s="63"/>
      <c r="D155" s="63"/>
      <c r="E155" s="11"/>
      <c r="G155" s="11"/>
      <c r="H155" s="63"/>
      <c r="I155" s="63"/>
    </row>
    <row r="156" spans="1:9" x14ac:dyDescent="0.2">
      <c r="A156" s="63"/>
      <c r="B156" s="63"/>
      <c r="C156" s="63"/>
      <c r="D156" s="63"/>
      <c r="E156" s="11"/>
      <c r="G156" s="11"/>
      <c r="H156" s="63"/>
      <c r="I156" s="63"/>
    </row>
    <row r="157" spans="1:9" x14ac:dyDescent="0.2">
      <c r="A157" s="63"/>
    </row>
    <row r="158" spans="1:9" x14ac:dyDescent="0.2">
      <c r="A158" s="66"/>
    </row>
  </sheetData>
  <mergeCells count="9">
    <mergeCell ref="A102:B102"/>
    <mergeCell ref="A103:B103"/>
    <mergeCell ref="A104:B104"/>
    <mergeCell ref="A1:G1"/>
    <mergeCell ref="A81:G81"/>
    <mergeCell ref="A98:B98"/>
    <mergeCell ref="A99:B99"/>
    <mergeCell ref="A100:B100"/>
    <mergeCell ref="A101:B101"/>
  </mergeCells>
  <conditionalFormatting sqref="F2:F3 F77:F80">
    <cfRule type="cellIs" dxfId="110" priority="3" stopIfTrue="1" operator="between">
      <formula>0.009</formula>
      <formula>-0.009</formula>
    </cfRule>
  </conditionalFormatting>
  <conditionalFormatting sqref="F5:F65">
    <cfRule type="cellIs" dxfId="109" priority="2" stopIfTrue="1" operator="between">
      <formula>0.009</formula>
      <formula>-0.009</formula>
    </cfRule>
  </conditionalFormatting>
  <conditionalFormatting sqref="F82:F65536">
    <cfRule type="cellIs" dxfId="10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6"/>
  <sheetViews>
    <sheetView workbookViewId="0">
      <selection sqref="A1:G1"/>
    </sheetView>
  </sheetViews>
  <sheetFormatPr defaultColWidth="9.140625" defaultRowHeight="11.25" x14ac:dyDescent="0.2"/>
  <cols>
    <col min="1" max="1" width="38.7109375" style="7" bestFit="1" customWidth="1"/>
    <col min="2" max="2" width="54.2851562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8" s="1" customFormat="1" ht="15" x14ac:dyDescent="0.2">
      <c r="A1" s="104" t="s">
        <v>1350</v>
      </c>
      <c r="B1" s="105"/>
      <c r="C1" s="105"/>
      <c r="D1" s="105"/>
      <c r="E1" s="105"/>
      <c r="F1" s="105"/>
      <c r="G1" s="105"/>
    </row>
    <row r="2" spans="1:8" s="1" customFormat="1" ht="12" x14ac:dyDescent="0.2">
      <c r="E2" s="5"/>
      <c r="F2" s="9"/>
      <c r="G2" s="10"/>
    </row>
    <row r="3" spans="1:8" s="1" customFormat="1" ht="12" x14ac:dyDescent="0.2">
      <c r="A3" s="8" t="s">
        <v>7</v>
      </c>
      <c r="B3" s="2"/>
      <c r="C3" s="3"/>
      <c r="D3" s="3"/>
      <c r="E3" s="4"/>
      <c r="F3" s="9"/>
      <c r="G3" s="10"/>
    </row>
    <row r="4" spans="1:8" s="1" customFormat="1" ht="22.5" customHeight="1" x14ac:dyDescent="0.2">
      <c r="A4" s="6" t="s">
        <v>2</v>
      </c>
      <c r="B4" s="6" t="s">
        <v>0</v>
      </c>
      <c r="C4" s="13" t="s">
        <v>1052</v>
      </c>
      <c r="D4" s="13" t="s">
        <v>1</v>
      </c>
      <c r="E4" s="52" t="s">
        <v>6</v>
      </c>
      <c r="F4" s="12" t="s">
        <v>3</v>
      </c>
      <c r="G4" s="12" t="s">
        <v>5</v>
      </c>
      <c r="H4" s="12" t="s">
        <v>1351</v>
      </c>
    </row>
    <row r="5" spans="1:8" x14ac:dyDescent="0.2">
      <c r="A5" s="16" t="s">
        <v>19</v>
      </c>
      <c r="B5" s="17"/>
      <c r="C5" s="17"/>
      <c r="D5" s="17"/>
      <c r="E5" s="18"/>
      <c r="F5" s="19"/>
      <c r="G5" s="18"/>
      <c r="H5" s="18"/>
    </row>
    <row r="6" spans="1:8" x14ac:dyDescent="0.2">
      <c r="A6" s="20" t="s">
        <v>20</v>
      </c>
      <c r="B6" s="21"/>
      <c r="C6" s="21"/>
      <c r="D6" s="21"/>
      <c r="E6" s="22"/>
      <c r="F6" s="23"/>
      <c r="G6" s="22"/>
      <c r="H6" s="22"/>
    </row>
    <row r="7" spans="1:8" x14ac:dyDescent="0.2">
      <c r="A7" s="21" t="s">
        <v>25</v>
      </c>
      <c r="B7" s="21" t="s">
        <v>24</v>
      </c>
      <c r="C7" s="21" t="s">
        <v>26</v>
      </c>
      <c r="D7" s="24">
        <v>3747</v>
      </c>
      <c r="E7" s="22">
        <v>4001.773518</v>
      </c>
      <c r="F7" s="23">
        <v>8.2436278399413805</v>
      </c>
      <c r="G7" s="22">
        <v>8.1472999999999995</v>
      </c>
      <c r="H7" s="22"/>
    </row>
    <row r="8" spans="1:8" x14ac:dyDescent="0.2">
      <c r="A8" s="21" t="s">
        <v>93</v>
      </c>
      <c r="B8" s="21" t="s">
        <v>92</v>
      </c>
      <c r="C8" s="21" t="s">
        <v>21</v>
      </c>
      <c r="D8" s="24">
        <v>6000</v>
      </c>
      <c r="E8" s="22">
        <v>3421.4340000000002</v>
      </c>
      <c r="F8" s="23">
        <v>7.0481321464234803</v>
      </c>
      <c r="G8" s="22">
        <v>6.4930000000000003</v>
      </c>
      <c r="H8" s="22"/>
    </row>
    <row r="9" spans="1:8" x14ac:dyDescent="0.2">
      <c r="A9" s="21" t="s">
        <v>1352</v>
      </c>
      <c r="B9" s="21" t="s">
        <v>1353</v>
      </c>
      <c r="C9" s="21" t="s">
        <v>87</v>
      </c>
      <c r="D9" s="24">
        <v>3000</v>
      </c>
      <c r="E9" s="22">
        <v>3234.5868903999999</v>
      </c>
      <c r="F9" s="23">
        <v>6.6632282962723304</v>
      </c>
      <c r="G9" s="22">
        <v>6.6656000000000004</v>
      </c>
      <c r="H9" s="22"/>
    </row>
    <row r="10" spans="1:8" x14ac:dyDescent="0.2">
      <c r="A10" s="21" t="s">
        <v>1309</v>
      </c>
      <c r="B10" s="21" t="s">
        <v>1310</v>
      </c>
      <c r="C10" s="21" t="s">
        <v>1311</v>
      </c>
      <c r="D10" s="24">
        <v>2500</v>
      </c>
      <c r="E10" s="22">
        <v>2693.4127054999999</v>
      </c>
      <c r="F10" s="23">
        <v>5.5484129383235201</v>
      </c>
      <c r="G10" s="22">
        <v>6.9550000000000001</v>
      </c>
      <c r="H10" s="22"/>
    </row>
    <row r="11" spans="1:8" x14ac:dyDescent="0.2">
      <c r="A11" s="21" t="s">
        <v>1303</v>
      </c>
      <c r="B11" s="21" t="s">
        <v>1304</v>
      </c>
      <c r="C11" s="21" t="s">
        <v>68</v>
      </c>
      <c r="D11" s="24">
        <v>250</v>
      </c>
      <c r="E11" s="22">
        <v>2691.5081848999998</v>
      </c>
      <c r="F11" s="23">
        <v>5.5444896380744497</v>
      </c>
      <c r="G11" s="22">
        <v>6.1497999999999999</v>
      </c>
      <c r="H11" s="22"/>
    </row>
    <row r="12" spans="1:8" x14ac:dyDescent="0.2">
      <c r="A12" s="21" t="s">
        <v>1354</v>
      </c>
      <c r="B12" s="21" t="s">
        <v>1355</v>
      </c>
      <c r="C12" s="21" t="s">
        <v>68</v>
      </c>
      <c r="D12" s="24">
        <v>25</v>
      </c>
      <c r="E12" s="22">
        <v>2595.2024658</v>
      </c>
      <c r="F12" s="23">
        <v>5.3461004729836903</v>
      </c>
      <c r="G12" s="22">
        <v>7.3689999999999998</v>
      </c>
      <c r="H12" s="86">
        <v>7.35603978345</v>
      </c>
    </row>
    <row r="13" spans="1:8" x14ac:dyDescent="0.2">
      <c r="A13" s="21" t="s">
        <v>1322</v>
      </c>
      <c r="B13" s="21" t="s">
        <v>1323</v>
      </c>
      <c r="C13" s="21" t="s">
        <v>1311</v>
      </c>
      <c r="D13" s="24">
        <v>2500</v>
      </c>
      <c r="E13" s="22">
        <v>2593.6676026999999</v>
      </c>
      <c r="F13" s="23">
        <v>5.3429386648191901</v>
      </c>
      <c r="G13" s="22">
        <v>6.9710000000000001</v>
      </c>
      <c r="H13" s="87"/>
    </row>
    <row r="14" spans="1:8" x14ac:dyDescent="0.2">
      <c r="A14" s="21" t="s">
        <v>1356</v>
      </c>
      <c r="B14" s="21" t="s">
        <v>1357</v>
      </c>
      <c r="C14" s="21" t="s">
        <v>21</v>
      </c>
      <c r="D14" s="24">
        <v>2500</v>
      </c>
      <c r="E14" s="22">
        <v>2560.6528767</v>
      </c>
      <c r="F14" s="23">
        <v>5.2749285405186903</v>
      </c>
      <c r="G14" s="22">
        <v>6.5750000000000002</v>
      </c>
      <c r="H14" s="86"/>
    </row>
    <row r="15" spans="1:8" x14ac:dyDescent="0.2">
      <c r="A15" s="21" t="s">
        <v>1358</v>
      </c>
      <c r="B15" s="21" t="s">
        <v>1359</v>
      </c>
      <c r="C15" s="21" t="s">
        <v>21</v>
      </c>
      <c r="D15" s="24">
        <v>20</v>
      </c>
      <c r="E15" s="22">
        <v>2104.3828493000001</v>
      </c>
      <c r="F15" s="23">
        <v>4.3350152037226399</v>
      </c>
      <c r="G15" s="22">
        <v>6.5823999999999998</v>
      </c>
      <c r="H15" s="86"/>
    </row>
    <row r="16" spans="1:8" x14ac:dyDescent="0.2">
      <c r="A16" s="21" t="s">
        <v>1360</v>
      </c>
      <c r="B16" s="21" t="s">
        <v>1361</v>
      </c>
      <c r="C16" s="21" t="s">
        <v>1311</v>
      </c>
      <c r="D16" s="24">
        <v>200</v>
      </c>
      <c r="E16" s="22">
        <v>2063.3297808000002</v>
      </c>
      <c r="F16" s="23">
        <v>4.2504461453090698</v>
      </c>
      <c r="G16" s="22">
        <v>7.05</v>
      </c>
      <c r="H16" s="86"/>
    </row>
    <row r="17" spans="1:9" x14ac:dyDescent="0.2">
      <c r="A17" s="21" t="s">
        <v>1362</v>
      </c>
      <c r="B17" s="21" t="s">
        <v>1363</v>
      </c>
      <c r="C17" s="21" t="s">
        <v>21</v>
      </c>
      <c r="D17" s="24">
        <v>1500</v>
      </c>
      <c r="E17" s="22">
        <v>1561.2317055000001</v>
      </c>
      <c r="F17" s="23">
        <v>3.2161273230902898</v>
      </c>
      <c r="G17" s="22">
        <v>6.5499000000000001</v>
      </c>
      <c r="H17" s="22"/>
    </row>
    <row r="18" spans="1:9" x14ac:dyDescent="0.2">
      <c r="A18" s="21" t="s">
        <v>28</v>
      </c>
      <c r="B18" s="21" t="s">
        <v>27</v>
      </c>
      <c r="C18" s="21" t="s">
        <v>26</v>
      </c>
      <c r="D18" s="24">
        <v>1154</v>
      </c>
      <c r="E18" s="22">
        <v>1228.5472460000001</v>
      </c>
      <c r="F18" s="23">
        <v>2.5307994653506798</v>
      </c>
      <c r="G18" s="22">
        <v>8.1072000000000006</v>
      </c>
      <c r="H18" s="86"/>
    </row>
    <row r="19" spans="1:9" x14ac:dyDescent="0.2">
      <c r="A19" s="21" t="s">
        <v>109</v>
      </c>
      <c r="B19" s="21" t="s">
        <v>108</v>
      </c>
      <c r="C19" s="21" t="s">
        <v>21</v>
      </c>
      <c r="D19" s="24">
        <v>1000</v>
      </c>
      <c r="E19" s="22">
        <v>1068.5749178000001</v>
      </c>
      <c r="F19" s="23">
        <v>2.2012574929132098</v>
      </c>
      <c r="G19" s="22">
        <v>6.625</v>
      </c>
      <c r="H19" s="86"/>
    </row>
    <row r="20" spans="1:9" x14ac:dyDescent="0.2">
      <c r="A20" s="21" t="s">
        <v>1364</v>
      </c>
      <c r="B20" s="21" t="s">
        <v>1365</v>
      </c>
      <c r="C20" s="21" t="s">
        <v>21</v>
      </c>
      <c r="D20" s="24">
        <v>1000</v>
      </c>
      <c r="E20" s="22">
        <v>1053.0589726000001</v>
      </c>
      <c r="F20" s="23">
        <v>2.1692947450869302</v>
      </c>
      <c r="G20" s="22">
        <v>6.56</v>
      </c>
      <c r="H20" s="22"/>
    </row>
    <row r="21" spans="1:9" x14ac:dyDescent="0.2">
      <c r="A21" s="21" t="s">
        <v>1366</v>
      </c>
      <c r="B21" s="21" t="s">
        <v>1367</v>
      </c>
      <c r="C21" s="21" t="s">
        <v>21</v>
      </c>
      <c r="D21" s="24">
        <v>5</v>
      </c>
      <c r="E21" s="22">
        <v>532.40060960000005</v>
      </c>
      <c r="F21" s="23">
        <v>1.0967418489724501</v>
      </c>
      <c r="G21" s="22">
        <v>6.7439999999999998</v>
      </c>
      <c r="H21" s="22"/>
    </row>
    <row r="22" spans="1:9" x14ac:dyDescent="0.2">
      <c r="A22" s="20" t="s">
        <v>29</v>
      </c>
      <c r="B22" s="20"/>
      <c r="C22" s="20"/>
      <c r="D22" s="20"/>
      <c r="E22" s="25">
        <f>SUM(E6:E21)</f>
        <v>33403.764325600001</v>
      </c>
      <c r="F22" s="26">
        <f>SUM(F6:F21)</f>
        <v>68.811540761802007</v>
      </c>
      <c r="G22" s="25"/>
      <c r="H22" s="22"/>
      <c r="I22" s="14"/>
    </row>
    <row r="23" spans="1:9" x14ac:dyDescent="0.2">
      <c r="A23" s="21"/>
      <c r="B23" s="21"/>
      <c r="C23" s="21"/>
      <c r="D23" s="21"/>
      <c r="E23" s="22"/>
      <c r="F23" s="23"/>
      <c r="G23" s="22"/>
      <c r="H23" s="22"/>
    </row>
    <row r="24" spans="1:9" x14ac:dyDescent="0.2">
      <c r="A24" s="20" t="s">
        <v>30</v>
      </c>
      <c r="B24" s="21"/>
      <c r="C24" s="21"/>
      <c r="D24" s="21"/>
      <c r="E24" s="22"/>
      <c r="F24" s="23"/>
      <c r="G24" s="22"/>
      <c r="H24" s="22"/>
    </row>
    <row r="25" spans="1:9" x14ac:dyDescent="0.2">
      <c r="A25" s="20" t="s">
        <v>31</v>
      </c>
      <c r="B25" s="21"/>
      <c r="C25" s="21"/>
      <c r="D25" s="21"/>
      <c r="E25" s="22"/>
      <c r="F25" s="23"/>
      <c r="G25" s="22"/>
      <c r="H25" s="22"/>
    </row>
    <row r="26" spans="1:9" x14ac:dyDescent="0.2">
      <c r="A26" s="21" t="s">
        <v>1184</v>
      </c>
      <c r="B26" s="21" t="s">
        <v>1185</v>
      </c>
      <c r="C26" s="21" t="s">
        <v>1063</v>
      </c>
      <c r="D26" s="24">
        <v>500</v>
      </c>
      <c r="E26" s="22">
        <v>2483.4274999999998</v>
      </c>
      <c r="F26" s="23">
        <v>5.1158447586778202</v>
      </c>
      <c r="G26" s="22">
        <v>6.0898000000000003</v>
      </c>
      <c r="H26" s="22"/>
    </row>
    <row r="27" spans="1:9" x14ac:dyDescent="0.2">
      <c r="A27" s="21" t="s">
        <v>1168</v>
      </c>
      <c r="B27" s="21" t="s">
        <v>1169</v>
      </c>
      <c r="C27" s="21" t="s">
        <v>1063</v>
      </c>
      <c r="D27" s="24">
        <v>400</v>
      </c>
      <c r="E27" s="22">
        <v>1971.3979999999999</v>
      </c>
      <c r="F27" s="23">
        <v>4.0610672651277104</v>
      </c>
      <c r="G27" s="22">
        <v>5.8840000000000003</v>
      </c>
      <c r="H27" s="22"/>
    </row>
    <row r="28" spans="1:9" x14ac:dyDescent="0.2">
      <c r="A28" s="21" t="s">
        <v>1368</v>
      </c>
      <c r="B28" s="21" t="s">
        <v>1369</v>
      </c>
      <c r="C28" s="21" t="s">
        <v>1063</v>
      </c>
      <c r="D28" s="24">
        <v>300</v>
      </c>
      <c r="E28" s="22">
        <v>1496.8815</v>
      </c>
      <c r="F28" s="23">
        <v>3.0835663115338798</v>
      </c>
      <c r="G28" s="22">
        <v>5.8494000000000002</v>
      </c>
      <c r="H28" s="22"/>
    </row>
    <row r="29" spans="1:9" x14ac:dyDescent="0.2">
      <c r="A29" s="20" t="s">
        <v>29</v>
      </c>
      <c r="B29" s="20"/>
      <c r="C29" s="20"/>
      <c r="D29" s="20"/>
      <c r="E29" s="25">
        <f>SUM(E25:E28)</f>
        <v>5951.7070000000003</v>
      </c>
      <c r="F29" s="26">
        <f>SUM(F25:F28)</f>
        <v>12.26047833533941</v>
      </c>
      <c r="G29" s="25"/>
      <c r="H29" s="22"/>
      <c r="I29" s="14"/>
    </row>
    <row r="30" spans="1:9" x14ac:dyDescent="0.2">
      <c r="A30" s="21"/>
      <c r="B30" s="21"/>
      <c r="C30" s="21"/>
      <c r="D30" s="21"/>
      <c r="E30" s="22"/>
      <c r="F30" s="23"/>
      <c r="G30" s="22"/>
      <c r="H30" s="22"/>
    </row>
    <row r="31" spans="1:9" x14ac:dyDescent="0.2">
      <c r="A31" s="20" t="s">
        <v>38</v>
      </c>
      <c r="B31" s="21"/>
      <c r="C31" s="21"/>
      <c r="D31" s="21"/>
      <c r="E31" s="22"/>
      <c r="F31" s="23"/>
      <c r="G31" s="22"/>
      <c r="H31" s="22"/>
    </row>
    <row r="32" spans="1:9" x14ac:dyDescent="0.2">
      <c r="A32" s="21" t="s">
        <v>70</v>
      </c>
      <c r="B32" s="21" t="s">
        <v>69</v>
      </c>
      <c r="C32" s="21" t="s">
        <v>39</v>
      </c>
      <c r="D32" s="24">
        <v>2796200</v>
      </c>
      <c r="E32" s="22">
        <v>2645.3319606999999</v>
      </c>
      <c r="F32" s="23">
        <v>5.4493669117016799</v>
      </c>
      <c r="G32" s="22">
        <v>7.5245800270125001</v>
      </c>
      <c r="H32" s="22"/>
    </row>
    <row r="33" spans="1:9" x14ac:dyDescent="0.2">
      <c r="A33" s="21" t="s">
        <v>74</v>
      </c>
      <c r="B33" s="21" t="s">
        <v>73</v>
      </c>
      <c r="C33" s="21" t="s">
        <v>39</v>
      </c>
      <c r="D33" s="24">
        <v>2500000</v>
      </c>
      <c r="E33" s="22">
        <v>2558.8052778000001</v>
      </c>
      <c r="F33" s="23">
        <v>5.2711224986073804</v>
      </c>
      <c r="G33" s="22">
        <v>7.2027454149999999</v>
      </c>
      <c r="H33" s="25"/>
    </row>
    <row r="34" spans="1:9" x14ac:dyDescent="0.2">
      <c r="A34" s="21" t="s">
        <v>76</v>
      </c>
      <c r="B34" s="21" t="s">
        <v>75</v>
      </c>
      <c r="C34" s="21" t="s">
        <v>39</v>
      </c>
      <c r="D34" s="24">
        <v>1000000</v>
      </c>
      <c r="E34" s="22">
        <v>1055.6422222000001</v>
      </c>
      <c r="F34" s="23">
        <v>2.1746162227328498</v>
      </c>
      <c r="G34" s="22">
        <v>7.5784011250000001</v>
      </c>
      <c r="H34" s="22"/>
    </row>
    <row r="35" spans="1:9" x14ac:dyDescent="0.2">
      <c r="A35" s="21" t="s">
        <v>1336</v>
      </c>
      <c r="B35" s="21" t="s">
        <v>1337</v>
      </c>
      <c r="C35" s="21" t="s">
        <v>39</v>
      </c>
      <c r="D35" s="24">
        <v>1000000</v>
      </c>
      <c r="E35" s="22">
        <v>1048.6806667000001</v>
      </c>
      <c r="F35" s="23">
        <v>2.16027546294948</v>
      </c>
      <c r="G35" s="22">
        <v>7.1647024899999998</v>
      </c>
      <c r="H35" s="22"/>
    </row>
    <row r="36" spans="1:9" x14ac:dyDescent="0.2">
      <c r="A36" s="21" t="s">
        <v>1340</v>
      </c>
      <c r="B36" s="21" t="s">
        <v>1341</v>
      </c>
      <c r="C36" s="21" t="s">
        <v>39</v>
      </c>
      <c r="D36" s="24">
        <v>500000</v>
      </c>
      <c r="E36" s="22">
        <v>511.96974999999998</v>
      </c>
      <c r="F36" s="23">
        <v>1.0546544089324501</v>
      </c>
      <c r="G36" s="22">
        <v>7.1581932449999996</v>
      </c>
      <c r="H36" s="22"/>
    </row>
    <row r="37" spans="1:9" x14ac:dyDescent="0.2">
      <c r="A37" s="21" t="s">
        <v>80</v>
      </c>
      <c r="B37" s="21" t="s">
        <v>79</v>
      </c>
      <c r="C37" s="21" t="s">
        <v>39</v>
      </c>
      <c r="D37" s="24">
        <v>52560</v>
      </c>
      <c r="E37" s="22">
        <v>53.657295099999999</v>
      </c>
      <c r="F37" s="23">
        <v>0.11053368455578599</v>
      </c>
      <c r="G37" s="22">
        <v>7.4000720449999999</v>
      </c>
      <c r="H37" s="25"/>
    </row>
    <row r="38" spans="1:9" x14ac:dyDescent="0.2">
      <c r="A38" s="21" t="s">
        <v>82</v>
      </c>
      <c r="B38" s="21" t="s">
        <v>81</v>
      </c>
      <c r="C38" s="21" t="s">
        <v>39</v>
      </c>
      <c r="D38" s="24">
        <v>50000</v>
      </c>
      <c r="E38" s="22">
        <v>51.099049999999998</v>
      </c>
      <c r="F38" s="23">
        <v>0.10526371601986199</v>
      </c>
      <c r="G38" s="22">
        <v>7.3886312099999998</v>
      </c>
      <c r="H38" s="22"/>
    </row>
    <row r="39" spans="1:9" x14ac:dyDescent="0.2">
      <c r="A39" s="21" t="s">
        <v>84</v>
      </c>
      <c r="B39" s="21" t="s">
        <v>83</v>
      </c>
      <c r="C39" s="21" t="s">
        <v>39</v>
      </c>
      <c r="D39" s="24">
        <v>41700</v>
      </c>
      <c r="E39" s="22">
        <v>40.970958899999999</v>
      </c>
      <c r="F39" s="23">
        <v>8.4399913162985202E-2</v>
      </c>
      <c r="G39" s="22">
        <v>7.5449370499999997</v>
      </c>
      <c r="H39" s="22"/>
    </row>
    <row r="40" spans="1:9" x14ac:dyDescent="0.2">
      <c r="A40" s="20" t="s">
        <v>29</v>
      </c>
      <c r="B40" s="20"/>
      <c r="C40" s="20"/>
      <c r="D40" s="20"/>
      <c r="E40" s="25">
        <f>SUM(E32:E39)</f>
        <v>7966.1571813999999</v>
      </c>
      <c r="F40" s="26">
        <f>SUM(F32:F39)</f>
        <v>16.410232818662475</v>
      </c>
      <c r="G40" s="25"/>
      <c r="H40" s="22"/>
      <c r="I40" s="14"/>
    </row>
    <row r="41" spans="1:9" x14ac:dyDescent="0.2">
      <c r="A41" s="21"/>
      <c r="B41" s="21"/>
      <c r="C41" s="21"/>
      <c r="D41" s="21"/>
      <c r="E41" s="22"/>
      <c r="F41" s="23"/>
      <c r="G41" s="22"/>
      <c r="H41" s="25"/>
    </row>
    <row r="42" spans="1:9" x14ac:dyDescent="0.2">
      <c r="A42" s="20" t="s">
        <v>1125</v>
      </c>
      <c r="B42" s="21"/>
      <c r="C42" s="21"/>
      <c r="D42" s="21"/>
      <c r="E42" s="22"/>
      <c r="F42" s="23"/>
      <c r="G42" s="22"/>
      <c r="H42" s="22"/>
    </row>
    <row r="43" spans="1:9" x14ac:dyDescent="0.2">
      <c r="A43" s="21" t="s">
        <v>1126</v>
      </c>
      <c r="B43" s="21" t="s">
        <v>1127</v>
      </c>
      <c r="C43" s="21" t="s">
        <v>1128</v>
      </c>
      <c r="D43" s="24">
        <v>1762.3119999999999</v>
      </c>
      <c r="E43" s="22">
        <v>202.49722320000001</v>
      </c>
      <c r="F43" s="23">
        <v>0.41714298402290101</v>
      </c>
      <c r="G43" s="22">
        <v>5.49</v>
      </c>
      <c r="H43" s="22"/>
    </row>
    <row r="44" spans="1:9" x14ac:dyDescent="0.2">
      <c r="A44" s="20" t="s">
        <v>29</v>
      </c>
      <c r="B44" s="20"/>
      <c r="C44" s="20"/>
      <c r="D44" s="20"/>
      <c r="E44" s="25">
        <f>SUM(E43:E43)</f>
        <v>202.49722320000001</v>
      </c>
      <c r="F44" s="26">
        <f>SUM(F43:F43)</f>
        <v>0.41714298402290101</v>
      </c>
      <c r="G44" s="25"/>
      <c r="H44" s="20"/>
      <c r="I44" s="14"/>
    </row>
    <row r="45" spans="1:9" x14ac:dyDescent="0.2">
      <c r="A45" s="21"/>
      <c r="B45" s="21"/>
      <c r="C45" s="21"/>
      <c r="D45" s="21"/>
      <c r="E45" s="22"/>
      <c r="F45" s="23"/>
      <c r="G45" s="22"/>
      <c r="H45" s="20"/>
    </row>
    <row r="46" spans="1:9" x14ac:dyDescent="0.2">
      <c r="A46" s="20" t="s">
        <v>41</v>
      </c>
      <c r="B46" s="20"/>
      <c r="C46" s="20"/>
      <c r="D46" s="20"/>
      <c r="E46" s="25">
        <f>E22+E29+E40+E44</f>
        <v>47524.125730200001</v>
      </c>
      <c r="F46" s="26">
        <f>F22+F29+F40+F44</f>
        <v>97.899394899826802</v>
      </c>
      <c r="G46" s="25"/>
      <c r="H46" s="20"/>
      <c r="I46" s="14"/>
    </row>
    <row r="47" spans="1:9" x14ac:dyDescent="0.2">
      <c r="A47" s="20"/>
      <c r="B47" s="20"/>
      <c r="C47" s="20"/>
      <c r="D47" s="20"/>
      <c r="E47" s="25"/>
      <c r="F47" s="26"/>
      <c r="G47" s="25"/>
      <c r="H47" s="20"/>
      <c r="I47" s="14"/>
    </row>
    <row r="48" spans="1:9" x14ac:dyDescent="0.2">
      <c r="A48" s="20" t="s">
        <v>298</v>
      </c>
      <c r="B48" s="20"/>
      <c r="C48" s="20"/>
      <c r="D48" s="20"/>
      <c r="E48" s="25">
        <v>11.88489135</v>
      </c>
      <c r="F48" s="26">
        <f>+E48/E52*100</f>
        <v>2.4482800130204287E-2</v>
      </c>
      <c r="G48" s="25"/>
      <c r="H48" s="20"/>
      <c r="I48" s="14"/>
    </row>
    <row r="49" spans="1:9" x14ac:dyDescent="0.2">
      <c r="A49" s="20"/>
      <c r="B49" s="20"/>
      <c r="C49" s="20"/>
      <c r="D49" s="20"/>
      <c r="E49" s="25"/>
      <c r="F49" s="26"/>
      <c r="G49" s="25"/>
      <c r="H49" s="20"/>
      <c r="I49" s="14"/>
    </row>
    <row r="50" spans="1:9" x14ac:dyDescent="0.2">
      <c r="A50" s="20" t="s">
        <v>43</v>
      </c>
      <c r="B50" s="20"/>
      <c r="C50" s="20"/>
      <c r="D50" s="20"/>
      <c r="E50" s="25">
        <f>E52-(E22+E29+E40+E44+E48)</f>
        <v>1007.8294898500026</v>
      </c>
      <c r="F50" s="26">
        <f>F52-(F22+F29+F40+F44+F48)</f>
        <v>2.0761223000429965</v>
      </c>
      <c r="G50" s="25"/>
      <c r="H50" s="20"/>
      <c r="I50" s="14"/>
    </row>
    <row r="51" spans="1:9" x14ac:dyDescent="0.2">
      <c r="A51" s="20"/>
      <c r="B51" s="20"/>
      <c r="C51" s="20"/>
      <c r="D51" s="20"/>
      <c r="E51" s="25"/>
      <c r="F51" s="26"/>
      <c r="G51" s="25"/>
      <c r="H51" s="20"/>
      <c r="I51" s="14"/>
    </row>
    <row r="52" spans="1:9" x14ac:dyDescent="0.2">
      <c r="A52" s="27" t="s">
        <v>42</v>
      </c>
      <c r="B52" s="27"/>
      <c r="C52" s="27"/>
      <c r="D52" s="27"/>
      <c r="E52" s="28">
        <v>48543.840111400001</v>
      </c>
      <c r="F52" s="29">
        <v>100</v>
      </c>
      <c r="G52" s="28"/>
      <c r="H52" s="27"/>
      <c r="I52" s="14"/>
    </row>
    <row r="53" spans="1:9" x14ac:dyDescent="0.2">
      <c r="H53" s="14"/>
    </row>
    <row r="54" spans="1:9" x14ac:dyDescent="0.2">
      <c r="A54" s="72" t="s">
        <v>1287</v>
      </c>
      <c r="B54" s="72"/>
      <c r="C54" s="72"/>
      <c r="D54" s="72"/>
      <c r="E54" s="73"/>
      <c r="F54" s="73"/>
      <c r="G54" s="73"/>
      <c r="H54" s="16"/>
    </row>
    <row r="55" spans="1:9" x14ac:dyDescent="0.2">
      <c r="A55" s="74"/>
      <c r="B55" s="74"/>
      <c r="C55" s="74"/>
      <c r="D55" s="74"/>
      <c r="E55" s="26"/>
      <c r="F55" s="26"/>
      <c r="G55" s="26"/>
      <c r="H55" s="20"/>
    </row>
    <row r="56" spans="1:9" x14ac:dyDescent="0.2">
      <c r="A56" s="74" t="s">
        <v>1288</v>
      </c>
      <c r="B56" s="74"/>
      <c r="C56" s="74"/>
      <c r="D56" s="74"/>
      <c r="E56" s="74" t="s">
        <v>1289</v>
      </c>
      <c r="F56" s="74" t="s">
        <v>3</v>
      </c>
      <c r="G56" s="26"/>
      <c r="H56" s="20"/>
    </row>
    <row r="57" spans="1:9" x14ac:dyDescent="0.2">
      <c r="A57" s="76" t="s">
        <v>1290</v>
      </c>
      <c r="B57" s="74"/>
      <c r="C57" s="74"/>
      <c r="D57" s="74"/>
      <c r="E57" s="79">
        <v>3500</v>
      </c>
      <c r="F57" s="79">
        <f t="shared" ref="F57:F62" si="0">E57/$E$52*100</f>
        <v>7.2099776036837735</v>
      </c>
      <c r="G57" s="26"/>
      <c r="H57" s="20"/>
    </row>
    <row r="58" spans="1:9" x14ac:dyDescent="0.2">
      <c r="A58" s="76" t="s">
        <v>1342</v>
      </c>
      <c r="B58" s="74"/>
      <c r="C58" s="74"/>
      <c r="D58" s="74"/>
      <c r="E58" s="79">
        <v>2500</v>
      </c>
      <c r="F58" s="79">
        <f t="shared" si="0"/>
        <v>5.1499840026312667</v>
      </c>
      <c r="G58" s="26"/>
      <c r="H58" s="20"/>
    </row>
    <row r="59" spans="1:9" x14ac:dyDescent="0.2">
      <c r="A59" s="76" t="s">
        <v>1290</v>
      </c>
      <c r="B59" s="74"/>
      <c r="C59" s="74"/>
      <c r="D59" s="74"/>
      <c r="E59" s="79">
        <v>2500</v>
      </c>
      <c r="F59" s="79">
        <f t="shared" si="0"/>
        <v>5.1499840026312667</v>
      </c>
      <c r="G59" s="26"/>
      <c r="H59" s="20"/>
    </row>
    <row r="60" spans="1:9" x14ac:dyDescent="0.2">
      <c r="A60" s="76" t="s">
        <v>1290</v>
      </c>
      <c r="B60" s="74"/>
      <c r="C60" s="74"/>
      <c r="D60" s="74"/>
      <c r="E60" s="79">
        <v>2500</v>
      </c>
      <c r="F60" s="79">
        <f t="shared" si="0"/>
        <v>5.1499840026312667</v>
      </c>
      <c r="G60" s="26"/>
      <c r="H60" s="20"/>
    </row>
    <row r="61" spans="1:9" x14ac:dyDescent="0.2">
      <c r="A61" s="76" t="s">
        <v>1342</v>
      </c>
      <c r="B61" s="74"/>
      <c r="C61" s="74"/>
      <c r="D61" s="74"/>
      <c r="E61" s="79">
        <v>2500</v>
      </c>
      <c r="F61" s="79">
        <f t="shared" si="0"/>
        <v>5.1499840026312667</v>
      </c>
      <c r="G61" s="26"/>
      <c r="H61" s="20"/>
    </row>
    <row r="62" spans="1:9" x14ac:dyDescent="0.2">
      <c r="A62" s="76" t="s">
        <v>1342</v>
      </c>
      <c r="B62" s="74"/>
      <c r="C62" s="74"/>
      <c r="D62" s="74"/>
      <c r="E62" s="79">
        <v>500</v>
      </c>
      <c r="F62" s="79">
        <f t="shared" si="0"/>
        <v>1.0299968005262534</v>
      </c>
      <c r="G62" s="26"/>
      <c r="H62" s="20"/>
    </row>
    <row r="63" spans="1:9" x14ac:dyDescent="0.2">
      <c r="A63" s="88" t="s">
        <v>1292</v>
      </c>
      <c r="B63" s="89"/>
      <c r="C63" s="89"/>
      <c r="D63" s="88"/>
      <c r="E63" s="90">
        <f>SUM(E57:E62)</f>
        <v>14000</v>
      </c>
      <c r="F63" s="90">
        <f>SUM(F57:F62)</f>
        <v>28.839910414735094</v>
      </c>
      <c r="G63" s="91"/>
      <c r="H63" s="27"/>
    </row>
    <row r="64" spans="1:9" x14ac:dyDescent="0.2">
      <c r="H64" s="14"/>
    </row>
    <row r="65" spans="1:8" x14ac:dyDescent="0.2">
      <c r="H65" s="14"/>
    </row>
    <row r="66" spans="1:8" x14ac:dyDescent="0.2">
      <c r="H66" s="14"/>
    </row>
    <row r="67" spans="1:8" x14ac:dyDescent="0.2">
      <c r="A67" s="14" t="s">
        <v>45</v>
      </c>
      <c r="H67" s="14"/>
    </row>
    <row r="68" spans="1:8" x14ac:dyDescent="0.2">
      <c r="A68" s="14" t="s">
        <v>1129</v>
      </c>
      <c r="H68" s="14"/>
    </row>
    <row r="69" spans="1:8" x14ac:dyDescent="0.2">
      <c r="A69" s="14"/>
    </row>
    <row r="70" spans="1:8" ht="38.25" customHeight="1" x14ac:dyDescent="0.2">
      <c r="A70" s="108" t="s">
        <v>1294</v>
      </c>
      <c r="B70" s="108"/>
      <c r="C70" s="108"/>
      <c r="D70" s="108"/>
      <c r="E70" s="108"/>
      <c r="F70" s="108"/>
      <c r="G70" s="108"/>
      <c r="H70" s="14"/>
    </row>
    <row r="72" spans="1:8" x14ac:dyDescent="0.2">
      <c r="A72" s="14" t="s">
        <v>46</v>
      </c>
    </row>
    <row r="73" spans="1:8" x14ac:dyDescent="0.2">
      <c r="A73" s="14" t="s">
        <v>47</v>
      </c>
    </row>
    <row r="74" spans="1:8" x14ac:dyDescent="0.2">
      <c r="A74" s="14" t="s">
        <v>48</v>
      </c>
      <c r="B74" s="14"/>
      <c r="C74" s="30" t="s">
        <v>50</v>
      </c>
      <c r="D74" s="14" t="s">
        <v>49</v>
      </c>
    </row>
    <row r="75" spans="1:8" x14ac:dyDescent="0.2">
      <c r="A75" s="7" t="s">
        <v>51</v>
      </c>
      <c r="C75" s="31">
        <v>22.474399999999999</v>
      </c>
      <c r="D75" s="31">
        <v>23.118099999999998</v>
      </c>
    </row>
    <row r="76" spans="1:8" x14ac:dyDescent="0.2">
      <c r="A76" s="7" t="s">
        <v>52</v>
      </c>
      <c r="C76" s="31">
        <v>10.9863</v>
      </c>
      <c r="D76" s="31">
        <v>10.9994</v>
      </c>
    </row>
    <row r="77" spans="1:8" x14ac:dyDescent="0.2">
      <c r="A77" s="7" t="s">
        <v>53</v>
      </c>
      <c r="C77" s="31">
        <v>23.471900000000002</v>
      </c>
      <c r="D77" s="31">
        <v>24.183800000000002</v>
      </c>
    </row>
    <row r="78" spans="1:8" x14ac:dyDescent="0.2">
      <c r="A78" s="7" t="s">
        <v>54</v>
      </c>
      <c r="C78" s="31">
        <v>11.614699999999999</v>
      </c>
      <c r="D78" s="31">
        <v>11.6318</v>
      </c>
    </row>
    <row r="80" spans="1:8" x14ac:dyDescent="0.2">
      <c r="A80" s="14" t="s">
        <v>55</v>
      </c>
    </row>
    <row r="81" spans="1:9" x14ac:dyDescent="0.2">
      <c r="A81" s="106" t="s">
        <v>56</v>
      </c>
      <c r="B81" s="107"/>
      <c r="C81" s="32" t="s">
        <v>57</v>
      </c>
    </row>
    <row r="82" spans="1:9" x14ac:dyDescent="0.2">
      <c r="A82" s="102" t="s">
        <v>52</v>
      </c>
      <c r="B82" s="103"/>
      <c r="C82" s="33">
        <v>0.29499999999999998</v>
      </c>
    </row>
    <row r="83" spans="1:9" x14ac:dyDescent="0.2">
      <c r="A83" s="102" t="s">
        <v>54</v>
      </c>
      <c r="B83" s="103"/>
      <c r="C83" s="33">
        <v>0.32500000000000001</v>
      </c>
    </row>
    <row r="84" spans="1:9" x14ac:dyDescent="0.2">
      <c r="A84" s="7" t="s">
        <v>58</v>
      </c>
    </row>
    <row r="85" spans="1:9" x14ac:dyDescent="0.2">
      <c r="A85" s="7" t="s">
        <v>59</v>
      </c>
    </row>
    <row r="87" spans="1:9" x14ac:dyDescent="0.2">
      <c r="A87" s="62" t="s">
        <v>1295</v>
      </c>
    </row>
    <row r="88" spans="1:9" x14ac:dyDescent="0.2">
      <c r="A88" s="62"/>
    </row>
    <row r="89" spans="1:9" x14ac:dyDescent="0.2">
      <c r="A89" s="63" t="s">
        <v>1370</v>
      </c>
    </row>
    <row r="90" spans="1:9" x14ac:dyDescent="0.2">
      <c r="A90" s="63" t="s">
        <v>1371</v>
      </c>
    </row>
    <row r="92" spans="1:9" x14ac:dyDescent="0.2">
      <c r="A92" s="14" t="s">
        <v>381</v>
      </c>
      <c r="D92" s="34">
        <v>6.2618517861674201</v>
      </c>
      <c r="E92" s="10" t="s">
        <v>60</v>
      </c>
    </row>
    <row r="94" spans="1:9" x14ac:dyDescent="0.2">
      <c r="A94" s="14" t="s">
        <v>1485</v>
      </c>
      <c r="D94" s="30" t="s">
        <v>61</v>
      </c>
    </row>
    <row r="96" spans="1:9" x14ac:dyDescent="0.2">
      <c r="A96" s="62" t="s">
        <v>1298</v>
      </c>
      <c r="B96" s="63"/>
      <c r="C96" s="63"/>
      <c r="D96" s="63"/>
      <c r="E96" s="11"/>
      <c r="G96" s="11"/>
      <c r="H96" s="11"/>
      <c r="I96" s="63"/>
    </row>
    <row r="97" spans="1:9" ht="15" x14ac:dyDescent="0.25">
      <c r="A97" s="83"/>
      <c r="B97" s="63"/>
      <c r="C97" s="63"/>
      <c r="D97" s="63"/>
      <c r="E97" s="11"/>
      <c r="G97" s="11"/>
      <c r="H97" s="11"/>
      <c r="I97" s="63"/>
    </row>
    <row r="98" spans="1:9" x14ac:dyDescent="0.2">
      <c r="A98" s="62" t="s">
        <v>1486</v>
      </c>
      <c r="B98" s="63"/>
      <c r="C98" s="63"/>
      <c r="D98" s="63"/>
      <c r="E98" s="11"/>
      <c r="G98" s="11"/>
      <c r="H98" s="11"/>
      <c r="I98" s="63"/>
    </row>
    <row r="99" spans="1:9" x14ac:dyDescent="0.2">
      <c r="A99" s="66"/>
      <c r="B99" s="63"/>
      <c r="C99" s="63"/>
      <c r="D99" s="63"/>
      <c r="E99" s="11"/>
      <c r="G99" s="11"/>
      <c r="H99" s="11"/>
      <c r="I99" s="63"/>
    </row>
    <row r="100" spans="1:9" x14ac:dyDescent="0.2">
      <c r="A100" s="63"/>
      <c r="B100" s="63"/>
      <c r="C100" s="63"/>
      <c r="D100" s="63"/>
      <c r="E100" s="11"/>
      <c r="G100" s="11"/>
      <c r="H100" s="11"/>
      <c r="I100" s="63"/>
    </row>
    <row r="101" spans="1:9" x14ac:dyDescent="0.2">
      <c r="A101" s="63"/>
      <c r="B101" s="63"/>
      <c r="C101" s="63"/>
      <c r="D101" s="63"/>
      <c r="E101" s="11"/>
      <c r="G101" s="11"/>
      <c r="H101" s="11"/>
      <c r="I101" s="63"/>
    </row>
    <row r="102" spans="1:9" x14ac:dyDescent="0.2">
      <c r="A102" s="63"/>
      <c r="B102" s="63"/>
      <c r="C102" s="63"/>
      <c r="D102" s="63"/>
      <c r="E102" s="11"/>
      <c r="G102" s="11"/>
      <c r="H102" s="11"/>
      <c r="I102" s="63"/>
    </row>
    <row r="103" spans="1:9" x14ac:dyDescent="0.2">
      <c r="A103" s="63"/>
      <c r="B103" s="63"/>
      <c r="C103" s="63"/>
      <c r="D103" s="63"/>
      <c r="E103" s="11"/>
      <c r="G103" s="11"/>
      <c r="H103" s="11"/>
      <c r="I103" s="63"/>
    </row>
    <row r="104" spans="1:9" x14ac:dyDescent="0.2">
      <c r="A104" s="63"/>
      <c r="B104" s="63"/>
      <c r="C104" s="63"/>
      <c r="D104" s="63"/>
      <c r="E104" s="11"/>
      <c r="G104" s="11"/>
      <c r="H104" s="11"/>
      <c r="I104" s="63"/>
    </row>
    <row r="105" spans="1:9" x14ac:dyDescent="0.2">
      <c r="A105" s="63"/>
      <c r="B105" s="63"/>
      <c r="C105" s="63"/>
      <c r="D105" s="63"/>
      <c r="E105" s="11"/>
      <c r="G105" s="11"/>
      <c r="H105" s="11"/>
      <c r="I105" s="63"/>
    </row>
    <row r="106" spans="1:9" x14ac:dyDescent="0.2">
      <c r="A106" s="63"/>
      <c r="B106" s="63"/>
      <c r="C106" s="63"/>
      <c r="D106" s="63"/>
      <c r="E106" s="11"/>
      <c r="G106" s="11"/>
      <c r="H106" s="11"/>
      <c r="I106" s="63"/>
    </row>
    <row r="107" spans="1:9" x14ac:dyDescent="0.2">
      <c r="A107" s="63"/>
      <c r="B107" s="63"/>
      <c r="C107" s="63"/>
      <c r="D107" s="63"/>
      <c r="E107" s="11"/>
      <c r="G107" s="11"/>
      <c r="H107" s="11"/>
      <c r="I107" s="63"/>
    </row>
    <row r="108" spans="1:9" x14ac:dyDescent="0.2">
      <c r="A108" s="63"/>
      <c r="B108" s="63"/>
      <c r="C108" s="63"/>
      <c r="D108" s="63"/>
      <c r="E108" s="11"/>
      <c r="G108" s="11"/>
      <c r="H108" s="11"/>
      <c r="I108" s="63"/>
    </row>
    <row r="109" spans="1:9" x14ac:dyDescent="0.2">
      <c r="A109" s="63"/>
      <c r="B109" s="63"/>
      <c r="C109" s="63"/>
      <c r="D109" s="63"/>
      <c r="E109" s="11"/>
      <c r="G109" s="11"/>
      <c r="H109" s="11"/>
      <c r="I109" s="63"/>
    </row>
    <row r="110" spans="1:9" x14ac:dyDescent="0.2">
      <c r="A110" s="63"/>
      <c r="B110" s="63"/>
      <c r="C110" s="63"/>
      <c r="D110" s="63"/>
      <c r="E110" s="11"/>
      <c r="G110" s="11"/>
      <c r="H110" s="11"/>
      <c r="I110" s="63"/>
    </row>
    <row r="111" spans="1:9" x14ac:dyDescent="0.2">
      <c r="A111" s="63"/>
      <c r="B111" s="63"/>
      <c r="C111" s="63"/>
      <c r="D111" s="63"/>
      <c r="E111" s="11"/>
      <c r="G111" s="11"/>
      <c r="H111" s="11"/>
      <c r="I111" s="63"/>
    </row>
    <row r="112" spans="1:9" x14ac:dyDescent="0.2">
      <c r="A112" s="63"/>
      <c r="B112" s="63"/>
      <c r="C112" s="63"/>
      <c r="D112" s="63"/>
      <c r="E112" s="11"/>
      <c r="G112" s="11"/>
      <c r="H112" s="11"/>
      <c r="I112" s="63"/>
    </row>
    <row r="113" spans="1:9" x14ac:dyDescent="0.2">
      <c r="A113" s="63"/>
      <c r="B113" s="63"/>
      <c r="C113" s="63"/>
      <c r="D113" s="63"/>
      <c r="E113" s="11"/>
      <c r="G113" s="11"/>
      <c r="H113" s="11"/>
      <c r="I113" s="63"/>
    </row>
    <row r="114" spans="1:9" x14ac:dyDescent="0.2">
      <c r="A114" s="63"/>
      <c r="B114" s="63"/>
      <c r="C114" s="63"/>
      <c r="D114" s="63"/>
      <c r="E114" s="11"/>
      <c r="G114" s="11"/>
      <c r="H114" s="11"/>
      <c r="I114" s="63"/>
    </row>
    <row r="115" spans="1:9" x14ac:dyDescent="0.2">
      <c r="A115" s="62" t="s">
        <v>1372</v>
      </c>
      <c r="B115" s="63"/>
      <c r="C115" s="63"/>
      <c r="D115" s="63"/>
      <c r="E115" s="11"/>
      <c r="G115" s="11"/>
      <c r="H115" s="11"/>
      <c r="I115" s="63"/>
    </row>
    <row r="116" spans="1:9" x14ac:dyDescent="0.2">
      <c r="A116" s="63"/>
      <c r="B116" s="63"/>
      <c r="C116" s="63"/>
      <c r="D116" s="63"/>
      <c r="E116" s="11"/>
      <c r="G116" s="11"/>
      <c r="H116" s="11"/>
      <c r="I116" s="63"/>
    </row>
    <row r="117" spans="1:9" x14ac:dyDescent="0.2">
      <c r="A117" s="62" t="s">
        <v>1488</v>
      </c>
      <c r="B117" s="63"/>
      <c r="C117" s="63"/>
      <c r="D117" s="63"/>
      <c r="E117" s="11"/>
      <c r="G117" s="11"/>
      <c r="H117" s="11"/>
      <c r="I117" s="63"/>
    </row>
    <row r="118" spans="1:9" x14ac:dyDescent="0.2">
      <c r="A118" s="63"/>
      <c r="B118" s="63"/>
      <c r="C118" s="63"/>
      <c r="D118" s="63"/>
      <c r="E118" s="11"/>
      <c r="G118" s="11"/>
      <c r="H118" s="11"/>
      <c r="I118" s="63"/>
    </row>
    <row r="119" spans="1:9" x14ac:dyDescent="0.2">
      <c r="A119" s="63"/>
      <c r="B119" s="63"/>
      <c r="C119" s="63"/>
      <c r="D119" s="63"/>
      <c r="E119" s="11"/>
      <c r="G119" s="11"/>
      <c r="H119" s="11"/>
      <c r="I119" s="63"/>
    </row>
    <row r="120" spans="1:9" x14ac:dyDescent="0.2">
      <c r="A120" s="63"/>
      <c r="B120" s="63"/>
      <c r="C120" s="63"/>
      <c r="D120" s="63"/>
      <c r="E120" s="11"/>
      <c r="G120" s="11"/>
      <c r="H120" s="11"/>
      <c r="I120" s="63"/>
    </row>
    <row r="121" spans="1:9" x14ac:dyDescent="0.2">
      <c r="A121" s="63"/>
      <c r="B121" s="63"/>
      <c r="C121" s="63"/>
      <c r="D121" s="63"/>
      <c r="E121" s="11"/>
      <c r="G121" s="11"/>
      <c r="H121" s="11"/>
      <c r="I121" s="63"/>
    </row>
    <row r="122" spans="1:9" x14ac:dyDescent="0.2">
      <c r="A122" s="63"/>
      <c r="B122" s="63"/>
      <c r="C122" s="63"/>
      <c r="D122" s="63"/>
      <c r="E122" s="11"/>
      <c r="G122" s="11"/>
      <c r="H122" s="11"/>
      <c r="I122" s="63"/>
    </row>
    <row r="123" spans="1:9" x14ac:dyDescent="0.2">
      <c r="A123" s="63"/>
      <c r="B123" s="63"/>
      <c r="C123" s="63"/>
      <c r="D123" s="63"/>
      <c r="E123" s="11"/>
      <c r="G123" s="11"/>
      <c r="H123" s="11"/>
      <c r="I123" s="63"/>
    </row>
    <row r="124" spans="1:9" x14ac:dyDescent="0.2">
      <c r="A124" s="63"/>
      <c r="B124" s="63"/>
      <c r="C124" s="63"/>
      <c r="D124" s="63"/>
      <c r="E124" s="11"/>
      <c r="G124" s="11"/>
      <c r="H124" s="11"/>
      <c r="I124" s="63"/>
    </row>
    <row r="125" spans="1:9" x14ac:dyDescent="0.2">
      <c r="A125" s="63"/>
      <c r="B125" s="63"/>
      <c r="C125" s="63"/>
      <c r="D125" s="63"/>
      <c r="E125" s="11"/>
      <c r="G125" s="11"/>
      <c r="H125" s="11"/>
      <c r="I125" s="63"/>
    </row>
    <row r="126" spans="1:9" x14ac:dyDescent="0.2">
      <c r="A126" s="63"/>
      <c r="B126" s="63"/>
      <c r="C126" s="63"/>
      <c r="D126" s="63"/>
      <c r="E126" s="11"/>
      <c r="G126" s="11"/>
      <c r="H126" s="11"/>
      <c r="I126" s="63"/>
    </row>
    <row r="127" spans="1:9" x14ac:dyDescent="0.2">
      <c r="A127" s="63"/>
      <c r="B127" s="63"/>
      <c r="C127" s="63"/>
      <c r="D127" s="63"/>
      <c r="E127" s="11"/>
      <c r="G127" s="11"/>
      <c r="H127" s="11"/>
      <c r="I127" s="63"/>
    </row>
    <row r="128" spans="1:9" x14ac:dyDescent="0.2">
      <c r="A128" s="63"/>
      <c r="B128" s="63"/>
      <c r="C128" s="63"/>
      <c r="D128" s="63"/>
      <c r="E128" s="11"/>
      <c r="G128" s="11"/>
      <c r="H128" s="11"/>
      <c r="I128" s="63"/>
    </row>
    <row r="129" spans="1:9" x14ac:dyDescent="0.2">
      <c r="A129" s="63"/>
      <c r="B129" s="63"/>
      <c r="C129" s="63"/>
      <c r="D129" s="63"/>
      <c r="E129" s="11"/>
      <c r="G129" s="11"/>
      <c r="H129" s="11"/>
      <c r="I129" s="63"/>
    </row>
    <row r="130" spans="1:9" x14ac:dyDescent="0.2">
      <c r="A130" s="63"/>
      <c r="B130" s="63"/>
      <c r="C130" s="63"/>
      <c r="D130" s="63"/>
      <c r="E130" s="11"/>
      <c r="G130" s="11"/>
      <c r="H130" s="11"/>
      <c r="I130" s="63"/>
    </row>
    <row r="131" spans="1:9" x14ac:dyDescent="0.2">
      <c r="A131" s="63"/>
      <c r="B131" s="63"/>
      <c r="C131" s="63"/>
      <c r="D131" s="63"/>
      <c r="E131" s="11"/>
      <c r="G131" s="11"/>
      <c r="H131" s="11"/>
      <c r="I131" s="63"/>
    </row>
    <row r="132" spans="1:9" x14ac:dyDescent="0.2">
      <c r="A132" s="63" t="s">
        <v>1014</v>
      </c>
      <c r="B132" s="63"/>
      <c r="C132" s="63"/>
      <c r="D132" s="63"/>
      <c r="E132" s="11"/>
      <c r="G132" s="11"/>
      <c r="H132" s="11"/>
      <c r="I132" s="63"/>
    </row>
    <row r="133" spans="1:9" x14ac:dyDescent="0.2">
      <c r="A133" s="63"/>
      <c r="B133" s="63"/>
      <c r="C133" s="63"/>
      <c r="D133" s="63"/>
      <c r="E133" s="11"/>
      <c r="G133" s="11"/>
      <c r="H133" s="11"/>
      <c r="I133" s="63"/>
    </row>
    <row r="134" spans="1:9" x14ac:dyDescent="0.2">
      <c r="H134" s="11"/>
    </row>
    <row r="135" spans="1:9" x14ac:dyDescent="0.2">
      <c r="H135" s="11"/>
    </row>
    <row r="136" spans="1:9" x14ac:dyDescent="0.2">
      <c r="A136" s="63"/>
      <c r="H136" s="11"/>
    </row>
    <row r="137" spans="1:9" x14ac:dyDescent="0.2">
      <c r="A137" s="66"/>
      <c r="H137" s="11"/>
    </row>
    <row r="138" spans="1:9" x14ac:dyDescent="0.2">
      <c r="H138" s="11"/>
    </row>
    <row r="139" spans="1:9" x14ac:dyDescent="0.2">
      <c r="H139" s="11"/>
    </row>
    <row r="140" spans="1:9" x14ac:dyDescent="0.2">
      <c r="H140" s="11"/>
    </row>
    <row r="141" spans="1:9" x14ac:dyDescent="0.2">
      <c r="H141" s="11"/>
    </row>
    <row r="142" spans="1:9" x14ac:dyDescent="0.2">
      <c r="H142" s="11"/>
    </row>
    <row r="143" spans="1:9" x14ac:dyDescent="0.2">
      <c r="H143" s="11"/>
    </row>
    <row r="144" spans="1:9" x14ac:dyDescent="0.2">
      <c r="H144" s="11"/>
    </row>
    <row r="145" spans="8:8" x14ac:dyDescent="0.2">
      <c r="H145" s="11"/>
    </row>
    <row r="146" spans="8:8" x14ac:dyDescent="0.2">
      <c r="H146" s="11"/>
    </row>
    <row r="147" spans="8:8" x14ac:dyDescent="0.2">
      <c r="H147" s="11"/>
    </row>
    <row r="148" spans="8:8" x14ac:dyDescent="0.2">
      <c r="H148" s="11"/>
    </row>
    <row r="149" spans="8:8" x14ac:dyDescent="0.2">
      <c r="H149" s="11"/>
    </row>
    <row r="150" spans="8:8" x14ac:dyDescent="0.2">
      <c r="H150" s="11"/>
    </row>
    <row r="151" spans="8:8" x14ac:dyDescent="0.2">
      <c r="H151" s="11"/>
    </row>
    <row r="152" spans="8:8" x14ac:dyDescent="0.2">
      <c r="H152" s="11"/>
    </row>
    <row r="153" spans="8:8" x14ac:dyDescent="0.2">
      <c r="H153" s="11"/>
    </row>
    <row r="154" spans="8:8" x14ac:dyDescent="0.2">
      <c r="H154" s="11"/>
    </row>
    <row r="155" spans="8:8" x14ac:dyDescent="0.2">
      <c r="H155" s="11"/>
    </row>
    <row r="156" spans="8:8" x14ac:dyDescent="0.2">
      <c r="H156" s="11"/>
    </row>
    <row r="157" spans="8:8" x14ac:dyDescent="0.2">
      <c r="H157" s="11"/>
    </row>
    <row r="158" spans="8:8" x14ac:dyDescent="0.2">
      <c r="H158" s="11"/>
    </row>
    <row r="159" spans="8:8" x14ac:dyDescent="0.2">
      <c r="H159" s="11"/>
    </row>
    <row r="160" spans="8:8" x14ac:dyDescent="0.2">
      <c r="H160" s="11"/>
    </row>
    <row r="161" spans="8:8" x14ac:dyDescent="0.2">
      <c r="H161" s="11"/>
    </row>
    <row r="162" spans="8:8" x14ac:dyDescent="0.2">
      <c r="H162" s="11"/>
    </row>
    <row r="163" spans="8:8" x14ac:dyDescent="0.2">
      <c r="H163" s="11"/>
    </row>
    <row r="164" spans="8:8" x14ac:dyDescent="0.2">
      <c r="H164" s="11"/>
    </row>
    <row r="165" spans="8:8" x14ac:dyDescent="0.2">
      <c r="H165" s="11"/>
    </row>
    <row r="166" spans="8:8" x14ac:dyDescent="0.2">
      <c r="H166" s="11"/>
    </row>
    <row r="167" spans="8:8" x14ac:dyDescent="0.2">
      <c r="H167" s="11"/>
    </row>
    <row r="168" spans="8:8" x14ac:dyDescent="0.2">
      <c r="H168" s="11"/>
    </row>
    <row r="169" spans="8:8" x14ac:dyDescent="0.2">
      <c r="H169" s="11"/>
    </row>
    <row r="170" spans="8:8" x14ac:dyDescent="0.2">
      <c r="H170" s="11"/>
    </row>
    <row r="171" spans="8:8" x14ac:dyDescent="0.2">
      <c r="H171" s="11"/>
    </row>
    <row r="172" spans="8:8" x14ac:dyDescent="0.2">
      <c r="H172" s="11"/>
    </row>
    <row r="173" spans="8:8" x14ac:dyDescent="0.2">
      <c r="H173" s="11"/>
    </row>
    <row r="174" spans="8:8" x14ac:dyDescent="0.2">
      <c r="H174" s="11"/>
    </row>
    <row r="175" spans="8:8" x14ac:dyDescent="0.2">
      <c r="H175" s="11"/>
    </row>
    <row r="176" spans="8:8" x14ac:dyDescent="0.2">
      <c r="H176" s="11"/>
    </row>
    <row r="177" spans="8:8" x14ac:dyDescent="0.2">
      <c r="H177" s="11"/>
    </row>
    <row r="178" spans="8:8" x14ac:dyDescent="0.2">
      <c r="H178" s="11"/>
    </row>
    <row r="179" spans="8:8" x14ac:dyDescent="0.2">
      <c r="H179" s="11"/>
    </row>
    <row r="180" spans="8:8" x14ac:dyDescent="0.2">
      <c r="H180" s="11"/>
    </row>
    <row r="181" spans="8:8" x14ac:dyDescent="0.2">
      <c r="H181" s="11"/>
    </row>
    <row r="182" spans="8:8" x14ac:dyDescent="0.2">
      <c r="H182" s="11"/>
    </row>
    <row r="183" spans="8:8" x14ac:dyDescent="0.2">
      <c r="H183" s="11"/>
    </row>
    <row r="184" spans="8:8" x14ac:dyDescent="0.2">
      <c r="H184" s="11"/>
    </row>
    <row r="185" spans="8:8" x14ac:dyDescent="0.2">
      <c r="H185" s="11"/>
    </row>
    <row r="186" spans="8:8" x14ac:dyDescent="0.2">
      <c r="H186" s="11"/>
    </row>
    <row r="187" spans="8:8" x14ac:dyDescent="0.2">
      <c r="H187" s="11"/>
    </row>
    <row r="188" spans="8:8" x14ac:dyDescent="0.2">
      <c r="H188" s="11"/>
    </row>
    <row r="189" spans="8:8" x14ac:dyDescent="0.2">
      <c r="H189" s="11"/>
    </row>
    <row r="190" spans="8:8" x14ac:dyDescent="0.2">
      <c r="H190" s="11"/>
    </row>
    <row r="191" spans="8:8" x14ac:dyDescent="0.2">
      <c r="H191" s="11"/>
    </row>
    <row r="192" spans="8:8" x14ac:dyDescent="0.2">
      <c r="H192" s="11"/>
    </row>
    <row r="193" spans="8:8" x14ac:dyDescent="0.2">
      <c r="H193" s="11"/>
    </row>
    <row r="194" spans="8:8" x14ac:dyDescent="0.2">
      <c r="H194" s="11"/>
    </row>
    <row r="195" spans="8:8" x14ac:dyDescent="0.2">
      <c r="H195" s="11"/>
    </row>
    <row r="196" spans="8:8" x14ac:dyDescent="0.2">
      <c r="H196" s="11"/>
    </row>
    <row r="197" spans="8:8" x14ac:dyDescent="0.2">
      <c r="H197" s="11"/>
    </row>
    <row r="198" spans="8:8" x14ac:dyDescent="0.2">
      <c r="H198" s="11"/>
    </row>
    <row r="199" spans="8:8" x14ac:dyDescent="0.2">
      <c r="H199" s="11"/>
    </row>
    <row r="200" spans="8:8" x14ac:dyDescent="0.2">
      <c r="H200" s="11"/>
    </row>
    <row r="201" spans="8:8" x14ac:dyDescent="0.2">
      <c r="H201" s="11"/>
    </row>
    <row r="202" spans="8:8" x14ac:dyDescent="0.2">
      <c r="H202" s="11"/>
    </row>
    <row r="203" spans="8:8" x14ac:dyDescent="0.2">
      <c r="H203" s="11"/>
    </row>
    <row r="204" spans="8:8" x14ac:dyDescent="0.2">
      <c r="H204" s="11"/>
    </row>
    <row r="205" spans="8:8" x14ac:dyDescent="0.2">
      <c r="H205" s="11"/>
    </row>
    <row r="206" spans="8:8" x14ac:dyDescent="0.2">
      <c r="H206" s="11"/>
    </row>
    <row r="207" spans="8:8" x14ac:dyDescent="0.2">
      <c r="H207" s="11"/>
    </row>
    <row r="208" spans="8:8" x14ac:dyDescent="0.2">
      <c r="H208" s="11"/>
    </row>
    <row r="209" spans="8:8" x14ac:dyDescent="0.2">
      <c r="H209" s="11"/>
    </row>
    <row r="210" spans="8:8" x14ac:dyDescent="0.2">
      <c r="H210" s="11"/>
    </row>
    <row r="211" spans="8:8" x14ac:dyDescent="0.2">
      <c r="H211" s="11"/>
    </row>
    <row r="212" spans="8:8" x14ac:dyDescent="0.2">
      <c r="H212" s="11"/>
    </row>
    <row r="213" spans="8:8" x14ac:dyDescent="0.2">
      <c r="H213" s="11"/>
    </row>
    <row r="214" spans="8:8" x14ac:dyDescent="0.2">
      <c r="H214" s="11"/>
    </row>
    <row r="215" spans="8:8" x14ac:dyDescent="0.2">
      <c r="H215" s="11"/>
    </row>
    <row r="216" spans="8:8" x14ac:dyDescent="0.2">
      <c r="H216" s="11"/>
    </row>
    <row r="217" spans="8:8" x14ac:dyDescent="0.2">
      <c r="H217" s="11"/>
    </row>
    <row r="218" spans="8:8" x14ac:dyDescent="0.2">
      <c r="H218" s="11"/>
    </row>
    <row r="219" spans="8:8" x14ac:dyDescent="0.2">
      <c r="H219" s="11"/>
    </row>
    <row r="220" spans="8:8" x14ac:dyDescent="0.2">
      <c r="H220" s="11"/>
    </row>
    <row r="221" spans="8:8" x14ac:dyDescent="0.2">
      <c r="H221" s="11"/>
    </row>
    <row r="222" spans="8:8" x14ac:dyDescent="0.2">
      <c r="H222" s="11"/>
    </row>
    <row r="223" spans="8:8" x14ac:dyDescent="0.2">
      <c r="H223" s="11"/>
    </row>
    <row r="224" spans="8:8" x14ac:dyDescent="0.2">
      <c r="H224" s="11"/>
    </row>
    <row r="225" spans="8:8" x14ac:dyDescent="0.2">
      <c r="H225" s="11"/>
    </row>
    <row r="226" spans="8:8" x14ac:dyDescent="0.2">
      <c r="H226" s="11"/>
    </row>
    <row r="227" spans="8:8" x14ac:dyDescent="0.2">
      <c r="H227" s="11"/>
    </row>
    <row r="228" spans="8:8" x14ac:dyDescent="0.2">
      <c r="H228" s="11"/>
    </row>
    <row r="229" spans="8:8" x14ac:dyDescent="0.2">
      <c r="H229" s="11"/>
    </row>
    <row r="230" spans="8:8" x14ac:dyDescent="0.2">
      <c r="H230" s="11"/>
    </row>
    <row r="231" spans="8:8" x14ac:dyDescent="0.2">
      <c r="H231" s="11"/>
    </row>
    <row r="232" spans="8:8" x14ac:dyDescent="0.2">
      <c r="H232" s="11"/>
    </row>
    <row r="233" spans="8:8" x14ac:dyDescent="0.2">
      <c r="H233" s="11"/>
    </row>
    <row r="234" spans="8:8" x14ac:dyDescent="0.2">
      <c r="H234" s="11"/>
    </row>
    <row r="235" spans="8:8" x14ac:dyDescent="0.2">
      <c r="H235" s="63"/>
    </row>
    <row r="236" spans="8:8" x14ac:dyDescent="0.2">
      <c r="H236" s="63"/>
    </row>
    <row r="237" spans="8:8" x14ac:dyDescent="0.2">
      <c r="H237" s="63"/>
    </row>
    <row r="238" spans="8:8" x14ac:dyDescent="0.2">
      <c r="H238" s="63"/>
    </row>
    <row r="239" spans="8:8" x14ac:dyDescent="0.2">
      <c r="H239" s="63"/>
    </row>
    <row r="240" spans="8:8" x14ac:dyDescent="0.2">
      <c r="H240" s="63"/>
    </row>
    <row r="241" spans="8:8" x14ac:dyDescent="0.2">
      <c r="H241" s="63"/>
    </row>
    <row r="242" spans="8:8" x14ac:dyDescent="0.2">
      <c r="H242" s="63"/>
    </row>
    <row r="243" spans="8:8" x14ac:dyDescent="0.2">
      <c r="H243" s="63"/>
    </row>
    <row r="244" spans="8:8" x14ac:dyDescent="0.2">
      <c r="H244" s="63"/>
    </row>
    <row r="245" spans="8:8" x14ac:dyDescent="0.2">
      <c r="H245" s="63"/>
    </row>
    <row r="246" spans="8:8" x14ac:dyDescent="0.2">
      <c r="H246" s="63"/>
    </row>
    <row r="247" spans="8:8" x14ac:dyDescent="0.2">
      <c r="H247" s="63"/>
    </row>
    <row r="248" spans="8:8" x14ac:dyDescent="0.2">
      <c r="H248" s="63"/>
    </row>
    <row r="249" spans="8:8" x14ac:dyDescent="0.2">
      <c r="H249" s="63"/>
    </row>
    <row r="250" spans="8:8" x14ac:dyDescent="0.2">
      <c r="H250" s="63"/>
    </row>
    <row r="251" spans="8:8" x14ac:dyDescent="0.2">
      <c r="H251" s="63"/>
    </row>
    <row r="252" spans="8:8" x14ac:dyDescent="0.2">
      <c r="H252" s="63"/>
    </row>
    <row r="253" spans="8:8" x14ac:dyDescent="0.2">
      <c r="H253" s="63"/>
    </row>
    <row r="254" spans="8:8" x14ac:dyDescent="0.2">
      <c r="H254" s="63"/>
    </row>
    <row r="255" spans="8:8" x14ac:dyDescent="0.2">
      <c r="H255" s="63"/>
    </row>
    <row r="256" spans="8:8" x14ac:dyDescent="0.2">
      <c r="H256" s="63"/>
    </row>
    <row r="257" spans="8:8" x14ac:dyDescent="0.2">
      <c r="H257" s="63"/>
    </row>
    <row r="258" spans="8:8" x14ac:dyDescent="0.2">
      <c r="H258" s="63"/>
    </row>
    <row r="259" spans="8:8" x14ac:dyDescent="0.2">
      <c r="H259" s="63"/>
    </row>
    <row r="260" spans="8:8" x14ac:dyDescent="0.2">
      <c r="H260" s="63"/>
    </row>
    <row r="261" spans="8:8" x14ac:dyDescent="0.2">
      <c r="H261" s="63"/>
    </row>
    <row r="262" spans="8:8" x14ac:dyDescent="0.2">
      <c r="H262" s="63"/>
    </row>
    <row r="263" spans="8:8" x14ac:dyDescent="0.2">
      <c r="H263" s="63"/>
    </row>
    <row r="264" spans="8:8" x14ac:dyDescent="0.2">
      <c r="H264" s="63"/>
    </row>
    <row r="265" spans="8:8" x14ac:dyDescent="0.2">
      <c r="H265" s="63"/>
    </row>
    <row r="266" spans="8:8" x14ac:dyDescent="0.2">
      <c r="H266" s="63"/>
    </row>
    <row r="267" spans="8:8" x14ac:dyDescent="0.2">
      <c r="H267" s="63"/>
    </row>
    <row r="268" spans="8:8" x14ac:dyDescent="0.2">
      <c r="H268" s="63"/>
    </row>
    <row r="269" spans="8:8" x14ac:dyDescent="0.2">
      <c r="H269" s="63"/>
    </row>
    <row r="270" spans="8:8" x14ac:dyDescent="0.2">
      <c r="H270" s="63"/>
    </row>
    <row r="271" spans="8:8" x14ac:dyDescent="0.2">
      <c r="H271" s="63"/>
    </row>
    <row r="272" spans="8:8" x14ac:dyDescent="0.2">
      <c r="H272" s="63"/>
    </row>
    <row r="273" spans="8:8" x14ac:dyDescent="0.2">
      <c r="H273" s="63"/>
    </row>
    <row r="274" spans="8:8" x14ac:dyDescent="0.2">
      <c r="H274" s="63"/>
    </row>
    <row r="275" spans="8:8" x14ac:dyDescent="0.2">
      <c r="H275" s="63"/>
    </row>
    <row r="276" spans="8:8" x14ac:dyDescent="0.2">
      <c r="H276" s="63"/>
    </row>
    <row r="277" spans="8:8" x14ac:dyDescent="0.2">
      <c r="H277" s="63"/>
    </row>
    <row r="278" spans="8:8" x14ac:dyDescent="0.2">
      <c r="H278" s="63"/>
    </row>
    <row r="279" spans="8:8" x14ac:dyDescent="0.2">
      <c r="H279" s="63"/>
    </row>
    <row r="280" spans="8:8" x14ac:dyDescent="0.2">
      <c r="H280" s="63"/>
    </row>
    <row r="281" spans="8:8" x14ac:dyDescent="0.2">
      <c r="H281" s="63"/>
    </row>
    <row r="282" spans="8:8" x14ac:dyDescent="0.2">
      <c r="H282" s="63"/>
    </row>
    <row r="283" spans="8:8" x14ac:dyDescent="0.2">
      <c r="H283" s="63"/>
    </row>
    <row r="284" spans="8:8" x14ac:dyDescent="0.2">
      <c r="H284" s="63"/>
    </row>
    <row r="285" spans="8:8" x14ac:dyDescent="0.2">
      <c r="H285" s="63"/>
    </row>
    <row r="286" spans="8:8" x14ac:dyDescent="0.2">
      <c r="H286" s="63"/>
    </row>
    <row r="287" spans="8:8" x14ac:dyDescent="0.2">
      <c r="H287" s="63"/>
    </row>
    <row r="288" spans="8:8" x14ac:dyDescent="0.2">
      <c r="H288" s="63"/>
    </row>
    <row r="289" spans="8:8" x14ac:dyDescent="0.2">
      <c r="H289" s="63"/>
    </row>
    <row r="290" spans="8:8" x14ac:dyDescent="0.2">
      <c r="H290" s="63"/>
    </row>
    <row r="291" spans="8:8" x14ac:dyDescent="0.2">
      <c r="H291" s="63"/>
    </row>
    <row r="292" spans="8:8" x14ac:dyDescent="0.2">
      <c r="H292" s="63"/>
    </row>
    <row r="293" spans="8:8" x14ac:dyDescent="0.2">
      <c r="H293" s="63"/>
    </row>
    <row r="294" spans="8:8" x14ac:dyDescent="0.2">
      <c r="H294" s="63"/>
    </row>
    <row r="295" spans="8:8" x14ac:dyDescent="0.2">
      <c r="H295" s="63"/>
    </row>
    <row r="296" spans="8:8" x14ac:dyDescent="0.2">
      <c r="H296" s="63"/>
    </row>
    <row r="297" spans="8:8" x14ac:dyDescent="0.2">
      <c r="H297" s="63"/>
    </row>
    <row r="298" spans="8:8" x14ac:dyDescent="0.2">
      <c r="H298" s="63"/>
    </row>
    <row r="299" spans="8:8" x14ac:dyDescent="0.2">
      <c r="H299" s="63"/>
    </row>
    <row r="300" spans="8:8" x14ac:dyDescent="0.2">
      <c r="H300" s="63"/>
    </row>
    <row r="301" spans="8:8" x14ac:dyDescent="0.2">
      <c r="H301" s="63"/>
    </row>
    <row r="302" spans="8:8" x14ac:dyDescent="0.2">
      <c r="H302" s="63"/>
    </row>
    <row r="303" spans="8:8" x14ac:dyDescent="0.2">
      <c r="H303" s="63"/>
    </row>
    <row r="304" spans="8:8" x14ac:dyDescent="0.2">
      <c r="H304" s="63"/>
    </row>
    <row r="305" spans="8:8" x14ac:dyDescent="0.2">
      <c r="H305" s="63"/>
    </row>
    <row r="306" spans="8:8" x14ac:dyDescent="0.2">
      <c r="H306" s="63"/>
    </row>
    <row r="307" spans="8:8" x14ac:dyDescent="0.2">
      <c r="H307" s="63"/>
    </row>
    <row r="308" spans="8:8" x14ac:dyDescent="0.2">
      <c r="H308" s="63"/>
    </row>
    <row r="309" spans="8:8" x14ac:dyDescent="0.2">
      <c r="H309" s="63"/>
    </row>
    <row r="310" spans="8:8" x14ac:dyDescent="0.2">
      <c r="H310" s="63"/>
    </row>
    <row r="311" spans="8:8" x14ac:dyDescent="0.2">
      <c r="H311" s="63"/>
    </row>
    <row r="312" spans="8:8" x14ac:dyDescent="0.2">
      <c r="H312" s="63"/>
    </row>
    <row r="313" spans="8:8" x14ac:dyDescent="0.2">
      <c r="H313" s="63"/>
    </row>
    <row r="314" spans="8:8" x14ac:dyDescent="0.2">
      <c r="H314" s="63"/>
    </row>
    <row r="315" spans="8:8" x14ac:dyDescent="0.2">
      <c r="H315" s="63"/>
    </row>
    <row r="316" spans="8:8" x14ac:dyDescent="0.2">
      <c r="H316" s="63"/>
    </row>
    <row r="317" spans="8:8" x14ac:dyDescent="0.2">
      <c r="H317" s="63"/>
    </row>
    <row r="318" spans="8:8" x14ac:dyDescent="0.2">
      <c r="H318" s="63"/>
    </row>
    <row r="319" spans="8:8" x14ac:dyDescent="0.2">
      <c r="H319" s="63"/>
    </row>
    <row r="320" spans="8:8" x14ac:dyDescent="0.2">
      <c r="H320" s="63"/>
    </row>
    <row r="321" spans="8:8" x14ac:dyDescent="0.2">
      <c r="H321" s="63"/>
    </row>
    <row r="322" spans="8:8" x14ac:dyDescent="0.2">
      <c r="H322" s="63"/>
    </row>
    <row r="323" spans="8:8" x14ac:dyDescent="0.2">
      <c r="H323" s="63"/>
    </row>
    <row r="324" spans="8:8" x14ac:dyDescent="0.2">
      <c r="H324" s="63"/>
    </row>
    <row r="325" spans="8:8" x14ac:dyDescent="0.2">
      <c r="H325" s="63"/>
    </row>
    <row r="326" spans="8:8" x14ac:dyDescent="0.2">
      <c r="H326" s="63"/>
    </row>
    <row r="327" spans="8:8" x14ac:dyDescent="0.2">
      <c r="H327" s="63"/>
    </row>
    <row r="328" spans="8:8" x14ac:dyDescent="0.2">
      <c r="H328" s="63"/>
    </row>
    <row r="329" spans="8:8" x14ac:dyDescent="0.2">
      <c r="H329" s="63"/>
    </row>
    <row r="330" spans="8:8" x14ac:dyDescent="0.2">
      <c r="H330" s="63"/>
    </row>
    <row r="331" spans="8:8" x14ac:dyDescent="0.2">
      <c r="H331" s="63"/>
    </row>
    <row r="332" spans="8:8" x14ac:dyDescent="0.2">
      <c r="H332" s="63"/>
    </row>
    <row r="333" spans="8:8" x14ac:dyDescent="0.2">
      <c r="H333" s="63"/>
    </row>
    <row r="334" spans="8:8" x14ac:dyDescent="0.2">
      <c r="H334" s="63"/>
    </row>
    <row r="335" spans="8:8" x14ac:dyDescent="0.2">
      <c r="H335" s="63"/>
    </row>
    <row r="336" spans="8:8" x14ac:dyDescent="0.2">
      <c r="H336" s="63"/>
    </row>
  </sheetData>
  <mergeCells count="5">
    <mergeCell ref="A1:G1"/>
    <mergeCell ref="A70:G70"/>
    <mergeCell ref="A81:B81"/>
    <mergeCell ref="A82:B82"/>
    <mergeCell ref="A83:B83"/>
  </mergeCells>
  <conditionalFormatting sqref="F2:F3 F64:F69">
    <cfRule type="cellIs" dxfId="107" priority="3" stopIfTrue="1" operator="between">
      <formula>0.009</formula>
      <formula>-0.009</formula>
    </cfRule>
  </conditionalFormatting>
  <conditionalFormatting sqref="F5:F55">
    <cfRule type="cellIs" dxfId="106" priority="2" stopIfTrue="1" operator="between">
      <formula>0.009</formula>
      <formula>-0.009</formula>
    </cfRule>
  </conditionalFormatting>
  <conditionalFormatting sqref="F71:F65536">
    <cfRule type="cellIs" dxfId="10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4"/>
  <sheetViews>
    <sheetView workbookViewId="0">
      <selection sqref="A1:G1"/>
    </sheetView>
  </sheetViews>
  <sheetFormatPr defaultColWidth="9.140625" defaultRowHeight="11.25" x14ac:dyDescent="0.2"/>
  <cols>
    <col min="1" max="1" width="38.7109375" style="7" bestFit="1" customWidth="1"/>
    <col min="2" max="2" width="48.8554687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9" s="1" customFormat="1" ht="15" x14ac:dyDescent="0.2">
      <c r="A1" s="104" t="s">
        <v>1373</v>
      </c>
      <c r="B1" s="105"/>
      <c r="C1" s="105"/>
      <c r="D1" s="105"/>
      <c r="E1" s="105"/>
      <c r="F1" s="105"/>
      <c r="G1" s="105"/>
    </row>
    <row r="2" spans="1:9" s="1" customFormat="1" ht="12" x14ac:dyDescent="0.2">
      <c r="E2" s="5"/>
      <c r="F2" s="9"/>
      <c r="G2" s="10"/>
    </row>
    <row r="3" spans="1:9" s="1" customFormat="1" ht="12" x14ac:dyDescent="0.2">
      <c r="A3" s="8" t="s">
        <v>7</v>
      </c>
      <c r="B3" s="2"/>
      <c r="C3" s="3"/>
      <c r="D3" s="3"/>
      <c r="E3" s="4"/>
      <c r="F3" s="9"/>
      <c r="G3" s="10"/>
    </row>
    <row r="4" spans="1:9" s="1" customFormat="1" ht="22.5" customHeight="1" x14ac:dyDescent="0.2">
      <c r="A4" s="6" t="s">
        <v>2</v>
      </c>
      <c r="B4" s="6" t="s">
        <v>0</v>
      </c>
      <c r="C4" s="13" t="s">
        <v>1052</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1305</v>
      </c>
      <c r="B7" s="21" t="s">
        <v>1306</v>
      </c>
      <c r="C7" s="21" t="s">
        <v>21</v>
      </c>
      <c r="D7" s="24">
        <v>250</v>
      </c>
      <c r="E7" s="22">
        <v>2620.5034931999999</v>
      </c>
      <c r="F7" s="23">
        <v>8.53520213378021</v>
      </c>
      <c r="G7" s="22">
        <v>6.1897000000000002</v>
      </c>
    </row>
    <row r="8" spans="1:9" x14ac:dyDescent="0.2">
      <c r="A8" s="21" t="s">
        <v>23</v>
      </c>
      <c r="B8" s="21" t="s">
        <v>22</v>
      </c>
      <c r="C8" s="21" t="s">
        <v>21</v>
      </c>
      <c r="D8" s="24">
        <v>200</v>
      </c>
      <c r="E8" s="22">
        <v>2043.7364384</v>
      </c>
      <c r="F8" s="23">
        <v>6.6566229181457199</v>
      </c>
      <c r="G8" s="22">
        <v>6.52</v>
      </c>
    </row>
    <row r="9" spans="1:9" x14ac:dyDescent="0.2">
      <c r="A9" s="21" t="s">
        <v>25</v>
      </c>
      <c r="B9" s="21" t="s">
        <v>24</v>
      </c>
      <c r="C9" s="21" t="s">
        <v>26</v>
      </c>
      <c r="D9" s="24">
        <v>1761</v>
      </c>
      <c r="E9" s="22">
        <v>1880.7374339999999</v>
      </c>
      <c r="F9" s="23">
        <v>6.1257213361523899</v>
      </c>
      <c r="G9" s="22">
        <v>8.1472999999999995</v>
      </c>
    </row>
    <row r="10" spans="1:9" x14ac:dyDescent="0.2">
      <c r="A10" s="21" t="s">
        <v>1318</v>
      </c>
      <c r="B10" s="21" t="s">
        <v>1319</v>
      </c>
      <c r="C10" s="21" t="s">
        <v>21</v>
      </c>
      <c r="D10" s="24">
        <v>150</v>
      </c>
      <c r="E10" s="22">
        <v>1590.9768615999999</v>
      </c>
      <c r="F10" s="23">
        <v>5.1819465759769097</v>
      </c>
      <c r="G10" s="22">
        <v>6.165</v>
      </c>
    </row>
    <row r="11" spans="1:9" x14ac:dyDescent="0.2">
      <c r="A11" s="21" t="s">
        <v>28</v>
      </c>
      <c r="B11" s="21" t="s">
        <v>27</v>
      </c>
      <c r="C11" s="21" t="s">
        <v>26</v>
      </c>
      <c r="D11" s="24">
        <v>780</v>
      </c>
      <c r="E11" s="22">
        <v>830.38721999999996</v>
      </c>
      <c r="F11" s="23">
        <v>2.7046416043326702</v>
      </c>
      <c r="G11" s="22">
        <v>8.1072000000000006</v>
      </c>
    </row>
    <row r="12" spans="1:9" x14ac:dyDescent="0.2">
      <c r="A12" s="20" t="s">
        <v>29</v>
      </c>
      <c r="B12" s="20"/>
      <c r="C12" s="20"/>
      <c r="D12" s="20"/>
      <c r="E12" s="25">
        <f>SUM(E6:E11)</f>
        <v>8966.3414472000004</v>
      </c>
      <c r="F12" s="26">
        <f>SUM(F6:F11)</f>
        <v>29.2041345683879</v>
      </c>
      <c r="G12" s="25"/>
      <c r="H12" s="14"/>
      <c r="I12" s="14"/>
    </row>
    <row r="13" spans="1:9" x14ac:dyDescent="0.2">
      <c r="A13" s="21"/>
      <c r="B13" s="21"/>
      <c r="C13" s="21"/>
      <c r="D13" s="21"/>
      <c r="E13" s="22"/>
      <c r="F13" s="23"/>
      <c r="G13" s="22"/>
    </row>
    <row r="14" spans="1:9" x14ac:dyDescent="0.2">
      <c r="A14" s="20" t="s">
        <v>30</v>
      </c>
      <c r="B14" s="21"/>
      <c r="C14" s="21"/>
      <c r="D14" s="21"/>
      <c r="E14" s="22"/>
      <c r="F14" s="23"/>
      <c r="G14" s="22"/>
    </row>
    <row r="15" spans="1:9" x14ac:dyDescent="0.2">
      <c r="A15" s="20" t="s">
        <v>31</v>
      </c>
      <c r="B15" s="21"/>
      <c r="C15" s="21"/>
      <c r="D15" s="21"/>
      <c r="E15" s="22"/>
      <c r="F15" s="23"/>
      <c r="G15" s="22"/>
    </row>
    <row r="16" spans="1:9" x14ac:dyDescent="0.2">
      <c r="A16" s="21" t="s">
        <v>1374</v>
      </c>
      <c r="B16" s="21" t="s">
        <v>1375</v>
      </c>
      <c r="C16" s="21" t="s">
        <v>32</v>
      </c>
      <c r="D16" s="24">
        <v>500</v>
      </c>
      <c r="E16" s="22">
        <v>2492.41</v>
      </c>
      <c r="F16" s="23">
        <v>8.1179907622552197</v>
      </c>
      <c r="G16" s="22">
        <v>5.8501000000000003</v>
      </c>
    </row>
    <row r="17" spans="1:9" x14ac:dyDescent="0.2">
      <c r="A17" s="21" t="s">
        <v>1376</v>
      </c>
      <c r="B17" s="21" t="s">
        <v>1377</v>
      </c>
      <c r="C17" s="21" t="s">
        <v>1063</v>
      </c>
      <c r="D17" s="24">
        <v>500</v>
      </c>
      <c r="E17" s="22">
        <v>2483.4575</v>
      </c>
      <c r="F17" s="23">
        <v>8.0888317104543201</v>
      </c>
      <c r="G17" s="22">
        <v>6.0781999999999998</v>
      </c>
    </row>
    <row r="18" spans="1:9" x14ac:dyDescent="0.2">
      <c r="A18" s="21" t="s">
        <v>1378</v>
      </c>
      <c r="B18" s="21" t="s">
        <v>1379</v>
      </c>
      <c r="C18" s="21" t="s">
        <v>1072</v>
      </c>
      <c r="D18" s="24">
        <v>500</v>
      </c>
      <c r="E18" s="22">
        <v>2477.2674999999999</v>
      </c>
      <c r="F18" s="23">
        <v>8.0686703554531896</v>
      </c>
      <c r="G18" s="22">
        <v>6.0898000000000003</v>
      </c>
    </row>
    <row r="19" spans="1:9" x14ac:dyDescent="0.2">
      <c r="A19" s="21" t="s">
        <v>1380</v>
      </c>
      <c r="B19" s="21" t="s">
        <v>1381</v>
      </c>
      <c r="C19" s="21" t="s">
        <v>1072</v>
      </c>
      <c r="D19" s="24">
        <v>500</v>
      </c>
      <c r="E19" s="22">
        <v>2465.4</v>
      </c>
      <c r="F19" s="23">
        <v>8.0300169014183105</v>
      </c>
      <c r="G19" s="22">
        <v>5.8879000000000001</v>
      </c>
    </row>
    <row r="20" spans="1:9" x14ac:dyDescent="0.2">
      <c r="A20" s="21" t="s">
        <v>1226</v>
      </c>
      <c r="B20" s="21" t="s">
        <v>1227</v>
      </c>
      <c r="C20" s="21" t="s">
        <v>1063</v>
      </c>
      <c r="D20" s="24">
        <v>200</v>
      </c>
      <c r="E20" s="22">
        <v>984.90200000000004</v>
      </c>
      <c r="F20" s="23">
        <v>3.2079093478708098</v>
      </c>
      <c r="G20" s="22">
        <v>5.8897000000000004</v>
      </c>
    </row>
    <row r="21" spans="1:9" x14ac:dyDescent="0.2">
      <c r="A21" s="21" t="s">
        <v>1222</v>
      </c>
      <c r="B21" s="21" t="s">
        <v>1223</v>
      </c>
      <c r="C21" s="21" t="s">
        <v>1063</v>
      </c>
      <c r="D21" s="24">
        <v>200</v>
      </c>
      <c r="E21" s="22">
        <v>983.63699999999994</v>
      </c>
      <c r="F21" s="23">
        <v>3.2037891355806001</v>
      </c>
      <c r="G21" s="22">
        <v>5.8949999999999996</v>
      </c>
    </row>
    <row r="22" spans="1:9" x14ac:dyDescent="0.2">
      <c r="A22" s="20" t="s">
        <v>29</v>
      </c>
      <c r="B22" s="20"/>
      <c r="C22" s="20"/>
      <c r="D22" s="20"/>
      <c r="E22" s="25">
        <f>SUM(E15:E21)</f>
        <v>11887.074000000001</v>
      </c>
      <c r="F22" s="26">
        <f>SUM(F15:F21)</f>
        <v>38.71720821303245</v>
      </c>
      <c r="G22" s="25"/>
      <c r="H22" s="14"/>
      <c r="I22" s="14"/>
    </row>
    <row r="23" spans="1:9" x14ac:dyDescent="0.2">
      <c r="A23" s="21"/>
      <c r="B23" s="21"/>
      <c r="C23" s="21"/>
      <c r="D23" s="21"/>
      <c r="E23" s="22"/>
      <c r="F23" s="23"/>
      <c r="G23" s="22"/>
    </row>
    <row r="24" spans="1:9" x14ac:dyDescent="0.2">
      <c r="A24" s="20" t="s">
        <v>33</v>
      </c>
      <c r="B24" s="21"/>
      <c r="C24" s="21"/>
      <c r="D24" s="21"/>
      <c r="E24" s="22"/>
      <c r="F24" s="23"/>
      <c r="G24" s="22"/>
    </row>
    <row r="25" spans="1:9" x14ac:dyDescent="0.2">
      <c r="A25" s="21" t="s">
        <v>35</v>
      </c>
      <c r="B25" s="21" t="s">
        <v>34</v>
      </c>
      <c r="C25" s="21" t="s">
        <v>36</v>
      </c>
      <c r="D25" s="24">
        <v>500</v>
      </c>
      <c r="E25" s="22">
        <v>2366.4899999999998</v>
      </c>
      <c r="F25" s="23">
        <v>7.7078586424261504</v>
      </c>
      <c r="G25" s="22">
        <v>7.2000999999999999</v>
      </c>
    </row>
    <row r="26" spans="1:9" x14ac:dyDescent="0.2">
      <c r="A26" s="21" t="s">
        <v>1382</v>
      </c>
      <c r="B26" s="21" t="s">
        <v>1383</v>
      </c>
      <c r="C26" s="21" t="s">
        <v>1063</v>
      </c>
      <c r="D26" s="24">
        <v>400</v>
      </c>
      <c r="E26" s="22">
        <v>1991.816</v>
      </c>
      <c r="F26" s="23">
        <v>6.4875136466761703</v>
      </c>
      <c r="G26" s="22">
        <v>6.5205000000000002</v>
      </c>
    </row>
    <row r="27" spans="1:9" x14ac:dyDescent="0.2">
      <c r="A27" s="21" t="s">
        <v>1228</v>
      </c>
      <c r="B27" s="21" t="s">
        <v>1229</v>
      </c>
      <c r="C27" s="21" t="s">
        <v>1063</v>
      </c>
      <c r="D27" s="24">
        <v>200</v>
      </c>
      <c r="E27" s="22">
        <v>934.23400000000004</v>
      </c>
      <c r="F27" s="23">
        <v>3.0428793744948601</v>
      </c>
      <c r="G27" s="22">
        <v>7.67</v>
      </c>
    </row>
    <row r="28" spans="1:9" x14ac:dyDescent="0.2">
      <c r="A28" s="20" t="s">
        <v>29</v>
      </c>
      <c r="B28" s="20"/>
      <c r="C28" s="20"/>
      <c r="D28" s="20"/>
      <c r="E28" s="25">
        <f>SUM(E24:E27)</f>
        <v>5292.54</v>
      </c>
      <c r="F28" s="26">
        <f>SUM(F24:F27)</f>
        <v>17.238251663597179</v>
      </c>
      <c r="G28" s="25"/>
      <c r="H28" s="14"/>
      <c r="I28" s="14"/>
    </row>
    <row r="29" spans="1:9" x14ac:dyDescent="0.2">
      <c r="A29" s="21"/>
      <c r="B29" s="21"/>
      <c r="C29" s="21"/>
      <c r="D29" s="21"/>
      <c r="E29" s="22"/>
      <c r="F29" s="23"/>
      <c r="G29" s="22"/>
    </row>
    <row r="30" spans="1:9" x14ac:dyDescent="0.2">
      <c r="A30" s="20" t="s">
        <v>37</v>
      </c>
      <c r="B30" s="21"/>
      <c r="C30" s="21"/>
      <c r="D30" s="21"/>
      <c r="E30" s="22"/>
      <c r="F30" s="23"/>
      <c r="G30" s="22"/>
    </row>
    <row r="31" spans="1:9" x14ac:dyDescent="0.2">
      <c r="A31" s="21" t="s">
        <v>1250</v>
      </c>
      <c r="B31" s="21" t="s">
        <v>1251</v>
      </c>
      <c r="C31" s="21" t="s">
        <v>39</v>
      </c>
      <c r="D31" s="24">
        <v>15800</v>
      </c>
      <c r="E31" s="22">
        <v>15.675227400000001</v>
      </c>
      <c r="F31" s="23">
        <v>5.1055545126784903E-2</v>
      </c>
      <c r="G31" s="22">
        <v>5.3803000000000001</v>
      </c>
    </row>
    <row r="32" spans="1:9" x14ac:dyDescent="0.2">
      <c r="A32" s="20" t="s">
        <v>29</v>
      </c>
      <c r="B32" s="20"/>
      <c r="C32" s="20"/>
      <c r="D32" s="20"/>
      <c r="E32" s="25">
        <f>SUM(E30:E31)</f>
        <v>15.675227400000001</v>
      </c>
      <c r="F32" s="26">
        <f>SUM(F30:F31)</f>
        <v>5.1055545126784903E-2</v>
      </c>
      <c r="G32" s="25"/>
      <c r="H32" s="14"/>
      <c r="I32" s="14"/>
    </row>
    <row r="33" spans="1:9" x14ac:dyDescent="0.2">
      <c r="A33" s="21"/>
      <c r="B33" s="21"/>
      <c r="C33" s="21"/>
      <c r="D33" s="21"/>
      <c r="E33" s="22"/>
      <c r="F33" s="23"/>
      <c r="G33" s="22"/>
    </row>
    <row r="34" spans="1:9" x14ac:dyDescent="0.2">
      <c r="A34" s="20" t="s">
        <v>38</v>
      </c>
      <c r="B34" s="21"/>
      <c r="C34" s="21"/>
      <c r="D34" s="21"/>
      <c r="E34" s="22"/>
      <c r="F34" s="23"/>
      <c r="G34" s="22"/>
    </row>
    <row r="35" spans="1:9" x14ac:dyDescent="0.2">
      <c r="A35" s="21" t="s">
        <v>1384</v>
      </c>
      <c r="B35" s="21" t="s">
        <v>1385</v>
      </c>
      <c r="C35" s="21" t="s">
        <v>39</v>
      </c>
      <c r="D35" s="24">
        <v>1500000</v>
      </c>
      <c r="E35" s="22">
        <v>1532.2090000000001</v>
      </c>
      <c r="F35" s="23">
        <v>4.9905346663848702</v>
      </c>
      <c r="G35" s="22">
        <v>5.7963500000000003</v>
      </c>
    </row>
    <row r="36" spans="1:9" x14ac:dyDescent="0.2">
      <c r="A36" s="21" t="s">
        <v>1386</v>
      </c>
      <c r="B36" s="21" t="s">
        <v>1387</v>
      </c>
      <c r="C36" s="21" t="s">
        <v>39</v>
      </c>
      <c r="D36" s="24">
        <v>1500000</v>
      </c>
      <c r="E36" s="22">
        <v>1527.9941667000001</v>
      </c>
      <c r="F36" s="23">
        <v>4.9768065968482196</v>
      </c>
      <c r="G36" s="22">
        <v>6.1060442530048897</v>
      </c>
    </row>
    <row r="37" spans="1:9" x14ac:dyDescent="0.2">
      <c r="A37" s="21" t="s">
        <v>1388</v>
      </c>
      <c r="B37" s="21" t="s">
        <v>1389</v>
      </c>
      <c r="C37" s="21" t="s">
        <v>39</v>
      </c>
      <c r="D37" s="24">
        <v>1000000</v>
      </c>
      <c r="E37" s="22">
        <v>1028.6411667</v>
      </c>
      <c r="F37" s="23">
        <v>3.3503715235238301</v>
      </c>
      <c r="G37" s="22">
        <v>5.8478787600000004</v>
      </c>
    </row>
    <row r="38" spans="1:9" x14ac:dyDescent="0.2">
      <c r="A38" s="20" t="s">
        <v>29</v>
      </c>
      <c r="B38" s="20"/>
      <c r="C38" s="20"/>
      <c r="D38" s="20"/>
      <c r="E38" s="25">
        <f>SUM(E35:E37)</f>
        <v>4088.8443334000003</v>
      </c>
      <c r="F38" s="26">
        <f>SUM(F35:F37)</f>
        <v>13.317712786756919</v>
      </c>
      <c r="G38" s="25"/>
      <c r="H38" s="14"/>
      <c r="I38" s="14"/>
    </row>
    <row r="39" spans="1:9" x14ac:dyDescent="0.2">
      <c r="A39" s="21"/>
      <c r="B39" s="21"/>
      <c r="C39" s="21"/>
      <c r="D39" s="21"/>
      <c r="E39" s="22"/>
      <c r="F39" s="23"/>
      <c r="G39" s="22"/>
    </row>
    <row r="40" spans="1:9" x14ac:dyDescent="0.2">
      <c r="A40" s="20" t="s">
        <v>1125</v>
      </c>
      <c r="B40" s="21"/>
      <c r="C40" s="21"/>
      <c r="D40" s="21"/>
      <c r="E40" s="22"/>
      <c r="F40" s="23"/>
      <c r="G40" s="22"/>
    </row>
    <row r="41" spans="1:9" x14ac:dyDescent="0.2">
      <c r="A41" s="21" t="s">
        <v>1126</v>
      </c>
      <c r="B41" s="21" t="s">
        <v>1127</v>
      </c>
      <c r="C41" s="21" t="s">
        <v>1128</v>
      </c>
      <c r="D41" s="24">
        <v>589.673</v>
      </c>
      <c r="E41" s="22">
        <v>67.755962100000005</v>
      </c>
      <c r="F41" s="23">
        <v>0.220686915240877</v>
      </c>
      <c r="G41" s="22">
        <v>5.49</v>
      </c>
    </row>
    <row r="42" spans="1:9" x14ac:dyDescent="0.2">
      <c r="A42" s="20" t="s">
        <v>29</v>
      </c>
      <c r="B42" s="20"/>
      <c r="C42" s="20"/>
      <c r="D42" s="20"/>
      <c r="E42" s="25">
        <f>SUM(E41:E41)</f>
        <v>67.755962100000005</v>
      </c>
      <c r="F42" s="26">
        <f>SUM(F41:F41)</f>
        <v>0.220686915240877</v>
      </c>
      <c r="G42" s="25"/>
      <c r="H42" s="14"/>
      <c r="I42" s="14"/>
    </row>
    <row r="43" spans="1:9" x14ac:dyDescent="0.2">
      <c r="A43" s="21"/>
      <c r="B43" s="21"/>
      <c r="C43" s="21"/>
      <c r="D43" s="21"/>
      <c r="E43" s="22"/>
      <c r="F43" s="23"/>
      <c r="G43" s="22"/>
    </row>
    <row r="44" spans="1:9" x14ac:dyDescent="0.2">
      <c r="A44" s="20" t="s">
        <v>41</v>
      </c>
      <c r="B44" s="20"/>
      <c r="C44" s="20"/>
      <c r="D44" s="20"/>
      <c r="E44" s="25">
        <f>E12+E22+E28+E32+E38+E42</f>
        <v>30318.230970100001</v>
      </c>
      <c r="F44" s="26">
        <f>F12+F22+F28+F32+F38+F42</f>
        <v>98.749049692142108</v>
      </c>
      <c r="G44" s="25"/>
      <c r="H44" s="14"/>
      <c r="I44" s="14"/>
    </row>
    <row r="45" spans="1:9" x14ac:dyDescent="0.2">
      <c r="A45" s="20"/>
      <c r="B45" s="20"/>
      <c r="C45" s="20"/>
      <c r="D45" s="20"/>
      <c r="E45" s="25"/>
      <c r="F45" s="26"/>
      <c r="G45" s="25"/>
      <c r="H45" s="14"/>
      <c r="I45" s="14"/>
    </row>
    <row r="46" spans="1:9" x14ac:dyDescent="0.2">
      <c r="A46" s="20" t="s">
        <v>298</v>
      </c>
      <c r="B46" s="20"/>
      <c r="C46" s="20"/>
      <c r="D46" s="20"/>
      <c r="E46" s="25">
        <v>2.1205107949999999</v>
      </c>
      <c r="F46" s="26">
        <v>0.01</v>
      </c>
      <c r="G46" s="25"/>
      <c r="H46" s="14"/>
      <c r="I46" s="14"/>
    </row>
    <row r="47" spans="1:9" x14ac:dyDescent="0.2">
      <c r="A47" s="20"/>
      <c r="B47" s="20"/>
      <c r="C47" s="20"/>
      <c r="D47" s="20"/>
      <c r="E47" s="25"/>
      <c r="F47" s="26"/>
      <c r="G47" s="25"/>
      <c r="H47" s="14"/>
      <c r="I47" s="14"/>
    </row>
    <row r="48" spans="1:9" x14ac:dyDescent="0.2">
      <c r="A48" s="20" t="s">
        <v>43</v>
      </c>
      <c r="B48" s="20"/>
      <c r="C48" s="20"/>
      <c r="D48" s="20"/>
      <c r="E48" s="25">
        <f>E50-(E12+E22+E28+E32+E38+E42+E46)</f>
        <v>381.95002440499957</v>
      </c>
      <c r="F48" s="26">
        <f>F50-(F12+F22+F28+F32+F38+F42+F46)</f>
        <v>1.2409503078578865</v>
      </c>
      <c r="G48" s="25"/>
      <c r="H48" s="14"/>
      <c r="I48" s="14"/>
    </row>
    <row r="49" spans="1:9" x14ac:dyDescent="0.2">
      <c r="A49" s="20"/>
      <c r="B49" s="20"/>
      <c r="C49" s="20"/>
      <c r="D49" s="20"/>
      <c r="E49" s="25"/>
      <c r="F49" s="26"/>
      <c r="G49" s="25"/>
      <c r="H49" s="14"/>
      <c r="I49" s="14"/>
    </row>
    <row r="50" spans="1:9" x14ac:dyDescent="0.2">
      <c r="A50" s="27" t="s">
        <v>42</v>
      </c>
      <c r="B50" s="27"/>
      <c r="C50" s="27"/>
      <c r="D50" s="27"/>
      <c r="E50" s="28">
        <v>30702.301505300002</v>
      </c>
      <c r="F50" s="29">
        <v>100</v>
      </c>
      <c r="G50" s="28"/>
      <c r="H50" s="14"/>
      <c r="I50" s="14"/>
    </row>
    <row r="52" spans="1:9" x14ac:dyDescent="0.2">
      <c r="A52" s="72" t="s">
        <v>1287</v>
      </c>
      <c r="B52" s="72"/>
      <c r="C52" s="72"/>
      <c r="D52" s="72"/>
      <c r="E52" s="73"/>
      <c r="F52" s="73"/>
      <c r="G52" s="73"/>
    </row>
    <row r="53" spans="1:9" x14ac:dyDescent="0.2">
      <c r="A53" s="74"/>
      <c r="B53" s="74"/>
      <c r="C53" s="74"/>
      <c r="D53" s="74"/>
      <c r="E53" s="26"/>
      <c r="F53" s="26"/>
      <c r="G53" s="26"/>
    </row>
    <row r="54" spans="1:9" x14ac:dyDescent="0.2">
      <c r="A54" s="75" t="s">
        <v>1288</v>
      </c>
      <c r="B54" s="76"/>
      <c r="C54" s="76"/>
      <c r="D54" s="74"/>
      <c r="E54" s="77" t="s">
        <v>1289</v>
      </c>
      <c r="F54" s="75" t="s">
        <v>3</v>
      </c>
      <c r="G54" s="26"/>
    </row>
    <row r="55" spans="1:9" x14ac:dyDescent="0.2">
      <c r="A55" s="76" t="s">
        <v>1290</v>
      </c>
      <c r="B55" s="76"/>
      <c r="C55" s="76"/>
      <c r="D55" s="76"/>
      <c r="E55" s="23">
        <v>1500</v>
      </c>
      <c r="F55" s="23">
        <f>E55/$E$50*100</f>
        <v>4.885627221597904</v>
      </c>
      <c r="G55" s="23"/>
    </row>
    <row r="56" spans="1:9" x14ac:dyDescent="0.2">
      <c r="A56" s="76" t="s">
        <v>1290</v>
      </c>
      <c r="B56" s="76"/>
      <c r="C56" s="76"/>
      <c r="D56" s="76"/>
      <c r="E56" s="23">
        <v>1500</v>
      </c>
      <c r="F56" s="23">
        <f>E56/$E$50*100</f>
        <v>4.885627221597904</v>
      </c>
      <c r="G56" s="23"/>
    </row>
    <row r="57" spans="1:9" x14ac:dyDescent="0.2">
      <c r="A57" s="76" t="s">
        <v>1290</v>
      </c>
      <c r="B57" s="76"/>
      <c r="C57" s="76"/>
      <c r="D57" s="76"/>
      <c r="E57" s="23">
        <v>1000</v>
      </c>
      <c r="F57" s="23">
        <f>E57/$E$50*100</f>
        <v>3.2570848143986031</v>
      </c>
      <c r="G57" s="23"/>
    </row>
    <row r="58" spans="1:9" x14ac:dyDescent="0.2">
      <c r="A58" s="76" t="s">
        <v>1290</v>
      </c>
      <c r="B58" s="76"/>
      <c r="C58" s="76"/>
      <c r="D58" s="76"/>
      <c r="E58" s="23">
        <v>1000</v>
      </c>
      <c r="F58" s="23">
        <f>E58/$E$50*100</f>
        <v>3.2570848143986031</v>
      </c>
      <c r="G58" s="23"/>
    </row>
    <row r="59" spans="1:9" x14ac:dyDescent="0.2">
      <c r="A59" s="76" t="s">
        <v>1290</v>
      </c>
      <c r="B59" s="76"/>
      <c r="C59" s="76"/>
      <c r="D59" s="76"/>
      <c r="E59" s="23">
        <v>1000</v>
      </c>
      <c r="F59" s="23">
        <f>E59/$E$50*100</f>
        <v>3.2570848143986031</v>
      </c>
      <c r="G59" s="23"/>
    </row>
    <row r="60" spans="1:9" x14ac:dyDescent="0.2">
      <c r="A60" s="80" t="s">
        <v>1292</v>
      </c>
      <c r="B60" s="81"/>
      <c r="C60" s="81"/>
      <c r="D60" s="80"/>
      <c r="E60" s="82">
        <f>SUM(E55:E59)</f>
        <v>6000</v>
      </c>
      <c r="F60" s="82">
        <f>SUM(F55:F59)</f>
        <v>19.542508886391616</v>
      </c>
      <c r="G60" s="29"/>
    </row>
    <row r="62" spans="1:9" x14ac:dyDescent="0.2">
      <c r="A62" s="14" t="s">
        <v>44</v>
      </c>
    </row>
    <row r="63" spans="1:9" x14ac:dyDescent="0.2">
      <c r="A63" s="14" t="s">
        <v>45</v>
      </c>
    </row>
    <row r="64" spans="1:9" x14ac:dyDescent="0.2">
      <c r="A64" s="14" t="s">
        <v>1129</v>
      </c>
    </row>
    <row r="65" spans="1:7" x14ac:dyDescent="0.2">
      <c r="A65" s="14" t="s">
        <v>1293</v>
      </c>
    </row>
    <row r="66" spans="1:7" x14ac:dyDescent="0.2">
      <c r="A66" s="14"/>
    </row>
    <row r="67" spans="1:7" ht="33.75" customHeight="1" x14ac:dyDescent="0.2">
      <c r="A67" s="108" t="s">
        <v>1294</v>
      </c>
      <c r="B67" s="108"/>
      <c r="C67" s="108"/>
      <c r="D67" s="108"/>
      <c r="E67" s="108"/>
      <c r="F67" s="108"/>
      <c r="G67" s="108"/>
    </row>
    <row r="69" spans="1:7" x14ac:dyDescent="0.2">
      <c r="A69" s="14" t="s">
        <v>46</v>
      </c>
    </row>
    <row r="70" spans="1:7" x14ac:dyDescent="0.2">
      <c r="A70" s="14" t="s">
        <v>47</v>
      </c>
    </row>
    <row r="71" spans="1:7" x14ac:dyDescent="0.2">
      <c r="A71" s="14" t="s">
        <v>48</v>
      </c>
      <c r="B71" s="14"/>
      <c r="C71" s="30" t="s">
        <v>50</v>
      </c>
      <c r="D71" s="14" t="s">
        <v>49</v>
      </c>
    </row>
    <row r="72" spans="1:7" x14ac:dyDescent="0.2">
      <c r="A72" s="7" t="s">
        <v>51</v>
      </c>
      <c r="C72" s="31">
        <v>10.569900000000001</v>
      </c>
      <c r="D72" s="31">
        <v>10.9018</v>
      </c>
    </row>
    <row r="73" spans="1:7" x14ac:dyDescent="0.2">
      <c r="A73" s="7" t="s">
        <v>52</v>
      </c>
      <c r="C73" s="31">
        <v>10.569900000000001</v>
      </c>
      <c r="D73" s="31">
        <v>10.6524</v>
      </c>
    </row>
    <row r="74" spans="1:7" x14ac:dyDescent="0.2">
      <c r="A74" s="7" t="s">
        <v>53</v>
      </c>
      <c r="C74" s="31">
        <v>10.607100000000001</v>
      </c>
      <c r="D74" s="31">
        <v>10.9642</v>
      </c>
    </row>
    <row r="75" spans="1:7" x14ac:dyDescent="0.2">
      <c r="A75" s="7" t="s">
        <v>54</v>
      </c>
      <c r="C75" s="31">
        <v>10.607100000000001</v>
      </c>
      <c r="D75" s="31">
        <v>10.7096</v>
      </c>
    </row>
    <row r="77" spans="1:7" x14ac:dyDescent="0.2">
      <c r="A77" s="14" t="s">
        <v>55</v>
      </c>
    </row>
    <row r="78" spans="1:7" x14ac:dyDescent="0.2">
      <c r="A78" s="106" t="s">
        <v>56</v>
      </c>
      <c r="B78" s="107"/>
      <c r="C78" s="32" t="s">
        <v>57</v>
      </c>
    </row>
    <row r="79" spans="1:7" x14ac:dyDescent="0.2">
      <c r="A79" s="102" t="s">
        <v>52</v>
      </c>
      <c r="B79" s="103"/>
      <c r="C79" s="33">
        <v>0.245</v>
      </c>
    </row>
    <row r="80" spans="1:7" x14ac:dyDescent="0.2">
      <c r="A80" s="102" t="s">
        <v>54</v>
      </c>
      <c r="B80" s="103"/>
      <c r="C80" s="33">
        <v>0.25</v>
      </c>
    </row>
    <row r="81" spans="1:9" x14ac:dyDescent="0.2">
      <c r="A81" s="7" t="s">
        <v>58</v>
      </c>
    </row>
    <row r="82" spans="1:9" x14ac:dyDescent="0.2">
      <c r="A82" s="7" t="s">
        <v>59</v>
      </c>
    </row>
    <row r="84" spans="1:9" x14ac:dyDescent="0.2">
      <c r="A84" s="62" t="s">
        <v>1295</v>
      </c>
    </row>
    <row r="85" spans="1:9" x14ac:dyDescent="0.2">
      <c r="A85" s="62"/>
    </row>
    <row r="86" spans="1:9" x14ac:dyDescent="0.2">
      <c r="A86" s="63" t="s">
        <v>1390</v>
      </c>
    </row>
    <row r="87" spans="1:9" x14ac:dyDescent="0.2">
      <c r="A87" s="63" t="s">
        <v>1391</v>
      </c>
    </row>
    <row r="89" spans="1:9" x14ac:dyDescent="0.2">
      <c r="A89" s="14" t="s">
        <v>381</v>
      </c>
      <c r="D89" s="34">
        <v>0.63715163511082296</v>
      </c>
      <c r="E89" s="10" t="s">
        <v>60</v>
      </c>
    </row>
    <row r="91" spans="1:9" x14ac:dyDescent="0.2">
      <c r="A91" s="14" t="s">
        <v>1485</v>
      </c>
      <c r="D91" s="30" t="s">
        <v>61</v>
      </c>
    </row>
    <row r="93" spans="1:9" x14ac:dyDescent="0.2">
      <c r="A93" s="62" t="s">
        <v>1298</v>
      </c>
      <c r="B93" s="63"/>
      <c r="C93" s="63"/>
      <c r="D93" s="63"/>
      <c r="E93" s="11"/>
      <c r="G93" s="11"/>
      <c r="H93" s="63"/>
      <c r="I93" s="63"/>
    </row>
    <row r="94" spans="1:9" x14ac:dyDescent="0.2">
      <c r="A94" s="63"/>
      <c r="B94" s="63"/>
      <c r="C94" s="63"/>
      <c r="D94" s="63"/>
      <c r="E94" s="11"/>
      <c r="G94" s="11"/>
      <c r="H94" s="63"/>
      <c r="I94" s="63"/>
    </row>
    <row r="95" spans="1:9" x14ac:dyDescent="0.2">
      <c r="A95" s="62" t="s">
        <v>1486</v>
      </c>
      <c r="B95" s="63"/>
      <c r="C95" s="63"/>
      <c r="D95" s="63"/>
      <c r="E95" s="11"/>
      <c r="G95" s="11"/>
      <c r="H95" s="63"/>
      <c r="I95" s="63"/>
    </row>
    <row r="96" spans="1:9" x14ac:dyDescent="0.2">
      <c r="A96" s="66"/>
      <c r="B96" s="63"/>
      <c r="C96" s="63"/>
      <c r="D96" s="63"/>
      <c r="E96" s="11"/>
      <c r="G96" s="11"/>
      <c r="H96" s="63"/>
      <c r="I96" s="63"/>
    </row>
    <row r="97" spans="1:9" x14ac:dyDescent="0.2">
      <c r="A97" s="63"/>
      <c r="B97" s="63"/>
      <c r="C97" s="63"/>
      <c r="D97" s="63"/>
      <c r="E97" s="11"/>
      <c r="G97" s="11"/>
      <c r="H97" s="63"/>
      <c r="I97" s="63"/>
    </row>
    <row r="98" spans="1:9" x14ac:dyDescent="0.2">
      <c r="A98" s="63"/>
      <c r="B98" s="63"/>
      <c r="C98" s="63"/>
      <c r="D98" s="63"/>
      <c r="E98" s="11"/>
      <c r="G98" s="11"/>
      <c r="H98" s="63"/>
      <c r="I98" s="63"/>
    </row>
    <row r="99" spans="1:9" x14ac:dyDescent="0.2">
      <c r="A99" s="63"/>
      <c r="B99" s="63"/>
      <c r="C99" s="63"/>
      <c r="D99" s="63"/>
      <c r="E99" s="11"/>
      <c r="G99" s="11"/>
      <c r="H99" s="63"/>
      <c r="I99" s="63"/>
    </row>
    <row r="100" spans="1:9" x14ac:dyDescent="0.2">
      <c r="A100" s="63"/>
      <c r="B100" s="63"/>
      <c r="C100" s="63"/>
      <c r="D100" s="63"/>
      <c r="E100" s="11"/>
      <c r="G100" s="11"/>
      <c r="H100" s="63"/>
      <c r="I100" s="63"/>
    </row>
    <row r="101" spans="1:9" x14ac:dyDescent="0.2">
      <c r="A101" s="63"/>
      <c r="B101" s="63"/>
      <c r="C101" s="63"/>
      <c r="D101" s="63"/>
      <c r="E101" s="11"/>
      <c r="G101" s="11"/>
      <c r="H101" s="63"/>
      <c r="I101" s="63"/>
    </row>
    <row r="102" spans="1:9" x14ac:dyDescent="0.2">
      <c r="A102" s="63"/>
      <c r="B102" s="63"/>
      <c r="C102" s="63"/>
      <c r="D102" s="63"/>
      <c r="E102" s="11"/>
      <c r="G102" s="11"/>
      <c r="H102" s="63"/>
      <c r="I102" s="63"/>
    </row>
    <row r="103" spans="1:9" x14ac:dyDescent="0.2">
      <c r="A103" s="63"/>
      <c r="B103" s="63"/>
      <c r="C103" s="63"/>
      <c r="D103" s="63"/>
      <c r="E103" s="11"/>
      <c r="G103" s="11"/>
      <c r="H103" s="63"/>
      <c r="I103" s="63"/>
    </row>
    <row r="104" spans="1:9" x14ac:dyDescent="0.2">
      <c r="A104" s="63"/>
      <c r="B104" s="63"/>
      <c r="C104" s="63"/>
      <c r="D104" s="63"/>
      <c r="E104" s="11"/>
      <c r="G104" s="11"/>
      <c r="H104" s="63"/>
      <c r="I104" s="63"/>
    </row>
    <row r="105" spans="1:9" x14ac:dyDescent="0.2">
      <c r="A105" s="63"/>
      <c r="B105" s="63"/>
      <c r="C105" s="63"/>
      <c r="D105" s="63"/>
      <c r="E105" s="11"/>
      <c r="G105" s="11"/>
      <c r="H105" s="63"/>
      <c r="I105" s="63"/>
    </row>
    <row r="106" spans="1:9" x14ac:dyDescent="0.2">
      <c r="A106" s="63"/>
      <c r="B106" s="63"/>
      <c r="C106" s="63"/>
      <c r="D106" s="63"/>
      <c r="E106" s="11"/>
      <c r="G106" s="11"/>
      <c r="H106" s="63"/>
      <c r="I106" s="63"/>
    </row>
    <row r="107" spans="1:9" x14ac:dyDescent="0.2">
      <c r="A107" s="63"/>
      <c r="B107" s="63"/>
      <c r="C107" s="63"/>
      <c r="D107" s="63"/>
      <c r="E107" s="11"/>
      <c r="G107" s="11"/>
      <c r="H107" s="63"/>
      <c r="I107" s="63"/>
    </row>
    <row r="108" spans="1:9" x14ac:dyDescent="0.2">
      <c r="A108" s="63"/>
      <c r="B108" s="63"/>
      <c r="C108" s="63"/>
      <c r="D108" s="63"/>
      <c r="E108" s="11"/>
      <c r="G108" s="11"/>
      <c r="H108" s="63"/>
      <c r="I108" s="63"/>
    </row>
    <row r="109" spans="1:9" x14ac:dyDescent="0.2">
      <c r="A109" s="63"/>
      <c r="B109" s="63"/>
      <c r="C109" s="63"/>
      <c r="D109" s="63"/>
      <c r="E109" s="11"/>
      <c r="G109" s="11"/>
      <c r="H109" s="63"/>
      <c r="I109" s="63"/>
    </row>
    <row r="110" spans="1:9" x14ac:dyDescent="0.2">
      <c r="A110" s="63"/>
      <c r="B110" s="63"/>
      <c r="C110" s="63"/>
      <c r="D110" s="63"/>
      <c r="E110" s="11"/>
      <c r="G110" s="11"/>
      <c r="H110" s="63"/>
      <c r="I110" s="63"/>
    </row>
    <row r="111" spans="1:9" x14ac:dyDescent="0.2">
      <c r="A111" s="63"/>
      <c r="B111" s="63"/>
      <c r="C111" s="63"/>
      <c r="D111" s="63"/>
      <c r="E111" s="11"/>
      <c r="G111" s="11"/>
      <c r="H111" s="63"/>
      <c r="I111" s="63"/>
    </row>
    <row r="112" spans="1:9" x14ac:dyDescent="0.2">
      <c r="A112" s="62" t="s">
        <v>1392</v>
      </c>
      <c r="B112" s="63"/>
      <c r="C112" s="63"/>
      <c r="D112" s="63"/>
      <c r="E112" s="11"/>
      <c r="G112" s="11"/>
      <c r="H112" s="63"/>
      <c r="I112" s="63"/>
    </row>
    <row r="113" spans="1:9" x14ac:dyDescent="0.2">
      <c r="A113" s="63"/>
      <c r="B113" s="63"/>
      <c r="C113" s="63"/>
      <c r="D113" s="63"/>
      <c r="E113" s="11"/>
      <c r="G113" s="11"/>
      <c r="H113" s="63"/>
      <c r="I113" s="63"/>
    </row>
    <row r="114" spans="1:9" x14ac:dyDescent="0.2">
      <c r="A114" s="62" t="s">
        <v>1488</v>
      </c>
      <c r="B114" s="63"/>
      <c r="C114" s="63"/>
      <c r="D114" s="63"/>
      <c r="E114" s="11"/>
      <c r="G114" s="11"/>
      <c r="H114" s="63"/>
      <c r="I114" s="63"/>
    </row>
    <row r="115" spans="1:9" x14ac:dyDescent="0.2">
      <c r="A115" s="63"/>
      <c r="B115" s="63"/>
      <c r="C115" s="63"/>
      <c r="D115" s="63"/>
      <c r="E115" s="11"/>
      <c r="G115" s="11"/>
      <c r="H115" s="63"/>
      <c r="I115" s="63"/>
    </row>
    <row r="116" spans="1:9" x14ac:dyDescent="0.2">
      <c r="A116" s="63"/>
      <c r="B116" s="63"/>
      <c r="C116" s="63"/>
      <c r="D116" s="63"/>
      <c r="E116" s="11"/>
      <c r="G116" s="11"/>
      <c r="H116" s="63"/>
      <c r="I116" s="63"/>
    </row>
    <row r="117" spans="1:9" x14ac:dyDescent="0.2">
      <c r="A117" s="63"/>
      <c r="B117" s="63"/>
      <c r="C117" s="63"/>
      <c r="D117" s="63"/>
      <c r="E117" s="11"/>
      <c r="G117" s="11"/>
      <c r="H117" s="63"/>
      <c r="I117" s="63"/>
    </row>
    <row r="118" spans="1:9" x14ac:dyDescent="0.2">
      <c r="A118" s="63"/>
      <c r="B118" s="63"/>
      <c r="C118" s="63"/>
      <c r="D118" s="63"/>
      <c r="E118" s="11"/>
      <c r="G118" s="11"/>
      <c r="H118" s="63"/>
      <c r="I118" s="63"/>
    </row>
    <row r="119" spans="1:9" x14ac:dyDescent="0.2">
      <c r="A119" s="63"/>
      <c r="B119" s="63"/>
      <c r="C119" s="63"/>
      <c r="D119" s="63"/>
      <c r="E119" s="11"/>
      <c r="G119" s="11"/>
      <c r="H119" s="63"/>
      <c r="I119" s="63"/>
    </row>
    <row r="120" spans="1:9" x14ac:dyDescent="0.2">
      <c r="A120" s="63"/>
      <c r="B120" s="63"/>
      <c r="C120" s="63"/>
      <c r="D120" s="63"/>
      <c r="E120" s="11"/>
      <c r="G120" s="11"/>
      <c r="H120" s="63"/>
      <c r="I120" s="63"/>
    </row>
    <row r="121" spans="1:9" x14ac:dyDescent="0.2">
      <c r="A121" s="63"/>
      <c r="B121" s="63"/>
      <c r="C121" s="63"/>
      <c r="D121" s="63"/>
      <c r="E121" s="11"/>
      <c r="G121" s="11"/>
      <c r="H121" s="63"/>
      <c r="I121" s="63"/>
    </row>
    <row r="122" spans="1:9" x14ac:dyDescent="0.2">
      <c r="A122" s="63"/>
      <c r="B122" s="63"/>
      <c r="C122" s="63"/>
      <c r="D122" s="63"/>
      <c r="E122" s="11"/>
      <c r="G122" s="11"/>
      <c r="H122" s="63"/>
      <c r="I122" s="63"/>
    </row>
    <row r="123" spans="1:9" x14ac:dyDescent="0.2">
      <c r="A123" s="63"/>
      <c r="B123" s="63"/>
      <c r="C123" s="63"/>
      <c r="D123" s="63"/>
      <c r="E123" s="11"/>
      <c r="G123" s="11"/>
      <c r="H123" s="63"/>
      <c r="I123" s="63"/>
    </row>
    <row r="124" spans="1:9" x14ac:dyDescent="0.2">
      <c r="A124" s="63"/>
      <c r="B124" s="63"/>
      <c r="C124" s="63"/>
      <c r="D124" s="63"/>
      <c r="E124" s="11"/>
      <c r="G124" s="11"/>
      <c r="H124" s="63"/>
      <c r="I124" s="63"/>
    </row>
    <row r="125" spans="1:9" x14ac:dyDescent="0.2">
      <c r="A125" s="63"/>
      <c r="B125" s="63"/>
      <c r="C125" s="63"/>
      <c r="D125" s="63"/>
      <c r="E125" s="11"/>
      <c r="G125" s="11"/>
      <c r="H125" s="63"/>
      <c r="I125" s="63"/>
    </row>
    <row r="126" spans="1:9" x14ac:dyDescent="0.2">
      <c r="A126" s="63"/>
      <c r="B126" s="63"/>
      <c r="C126" s="63"/>
      <c r="D126" s="63"/>
      <c r="E126" s="11"/>
      <c r="G126" s="11"/>
      <c r="H126" s="63"/>
      <c r="I126" s="63"/>
    </row>
    <row r="127" spans="1:9" x14ac:dyDescent="0.2">
      <c r="A127" s="63"/>
      <c r="B127" s="63"/>
      <c r="C127" s="63"/>
      <c r="D127" s="63"/>
      <c r="E127" s="11"/>
      <c r="G127" s="11"/>
      <c r="H127" s="63"/>
      <c r="I127" s="63"/>
    </row>
    <row r="128" spans="1:9" x14ac:dyDescent="0.2">
      <c r="A128" s="63"/>
      <c r="B128" s="63"/>
      <c r="C128" s="63"/>
      <c r="D128" s="63"/>
      <c r="E128" s="11"/>
      <c r="G128" s="11"/>
      <c r="H128" s="63"/>
      <c r="I128" s="63"/>
    </row>
    <row r="129" spans="1:9" x14ac:dyDescent="0.2">
      <c r="A129" s="63" t="s">
        <v>1014</v>
      </c>
      <c r="B129" s="63"/>
      <c r="C129" s="63"/>
      <c r="D129" s="63"/>
      <c r="E129" s="11"/>
      <c r="G129" s="11"/>
      <c r="H129" s="63"/>
      <c r="I129" s="63"/>
    </row>
    <row r="130" spans="1:9" x14ac:dyDescent="0.2">
      <c r="A130" s="63"/>
      <c r="B130" s="63"/>
      <c r="C130" s="63"/>
      <c r="D130" s="63"/>
      <c r="E130" s="11"/>
      <c r="G130" s="11"/>
      <c r="H130" s="63"/>
      <c r="I130" s="63"/>
    </row>
    <row r="131" spans="1:9" x14ac:dyDescent="0.2">
      <c r="A131" s="63"/>
      <c r="B131" s="63"/>
      <c r="C131" s="63"/>
      <c r="D131" s="63"/>
      <c r="E131" s="11"/>
      <c r="G131" s="11"/>
      <c r="H131" s="63"/>
      <c r="I131" s="63"/>
    </row>
    <row r="132" spans="1:9" x14ac:dyDescent="0.2">
      <c r="A132" s="66"/>
      <c r="B132" s="63"/>
      <c r="C132" s="63"/>
      <c r="D132" s="63"/>
      <c r="E132" s="11"/>
      <c r="G132" s="11"/>
      <c r="H132" s="63"/>
      <c r="I132" s="63"/>
    </row>
    <row r="133" spans="1:9" x14ac:dyDescent="0.2">
      <c r="A133" s="63"/>
    </row>
    <row r="134" spans="1:9" x14ac:dyDescent="0.2">
      <c r="A134" s="66"/>
    </row>
  </sheetData>
  <mergeCells count="5">
    <mergeCell ref="A1:G1"/>
    <mergeCell ref="A67:G67"/>
    <mergeCell ref="A78:B78"/>
    <mergeCell ref="A79:B79"/>
    <mergeCell ref="A80:B80"/>
  </mergeCells>
  <conditionalFormatting sqref="F2:F3 F61:F66">
    <cfRule type="cellIs" dxfId="104" priority="3" stopIfTrue="1" operator="between">
      <formula>0.009</formula>
      <formula>-0.009</formula>
    </cfRule>
  </conditionalFormatting>
  <conditionalFormatting sqref="F5:F59">
    <cfRule type="cellIs" dxfId="103" priority="2" stopIfTrue="1" operator="between">
      <formula>0.009</formula>
      <formula>-0.009</formula>
    </cfRule>
  </conditionalFormatting>
  <conditionalFormatting sqref="F68:F65536">
    <cfRule type="cellIs" dxfId="10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1"/>
  <sheetViews>
    <sheetView workbookViewId="0">
      <selection sqref="A1:G1"/>
    </sheetView>
  </sheetViews>
  <sheetFormatPr defaultColWidth="9.140625" defaultRowHeight="11.25" x14ac:dyDescent="0.2"/>
  <cols>
    <col min="1" max="1" width="38.7109375" style="7" bestFit="1" customWidth="1"/>
    <col min="2" max="2" width="48.570312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9" s="1" customFormat="1" ht="15" x14ac:dyDescent="0.2">
      <c r="A1" s="104" t="s">
        <v>1393</v>
      </c>
      <c r="B1" s="105"/>
      <c r="C1" s="105"/>
      <c r="D1" s="105"/>
      <c r="E1" s="105"/>
      <c r="F1" s="105"/>
      <c r="G1" s="105"/>
    </row>
    <row r="2" spans="1:9" s="1" customFormat="1" ht="12" x14ac:dyDescent="0.2">
      <c r="E2" s="5"/>
      <c r="F2" s="9"/>
      <c r="G2" s="10"/>
    </row>
    <row r="3" spans="1:9" s="1" customFormat="1" ht="12" x14ac:dyDescent="0.2">
      <c r="A3" s="8" t="s">
        <v>7</v>
      </c>
      <c r="B3" s="2"/>
      <c r="C3" s="3"/>
      <c r="D3" s="3"/>
      <c r="E3" s="4"/>
      <c r="F3" s="9"/>
      <c r="G3" s="10"/>
    </row>
    <row r="4" spans="1:9" s="1" customFormat="1" ht="22.5" customHeight="1" x14ac:dyDescent="0.2">
      <c r="A4" s="6" t="s">
        <v>2</v>
      </c>
      <c r="B4" s="6" t="s">
        <v>0</v>
      </c>
      <c r="C4" s="13" t="s">
        <v>1052</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67</v>
      </c>
      <c r="B7" s="21" t="s">
        <v>66</v>
      </c>
      <c r="C7" s="21" t="s">
        <v>21</v>
      </c>
      <c r="D7" s="24">
        <v>500</v>
      </c>
      <c r="E7" s="22">
        <v>505.01860959999999</v>
      </c>
      <c r="F7" s="23">
        <v>10.19947027621</v>
      </c>
      <c r="G7" s="22">
        <v>7.52</v>
      </c>
    </row>
    <row r="8" spans="1:9" x14ac:dyDescent="0.2">
      <c r="A8" s="21" t="s">
        <v>1326</v>
      </c>
      <c r="B8" s="21" t="s">
        <v>1327</v>
      </c>
      <c r="C8" s="21" t="s">
        <v>68</v>
      </c>
      <c r="D8" s="24">
        <v>450</v>
      </c>
      <c r="E8" s="22">
        <v>487.34155479999998</v>
      </c>
      <c r="F8" s="23">
        <v>9.8424604718657296</v>
      </c>
      <c r="G8" s="22">
        <v>6.61</v>
      </c>
    </row>
    <row r="9" spans="1:9" x14ac:dyDescent="0.2">
      <c r="A9" s="21" t="s">
        <v>1309</v>
      </c>
      <c r="B9" s="21" t="s">
        <v>1310</v>
      </c>
      <c r="C9" s="21" t="s">
        <v>1311</v>
      </c>
      <c r="D9" s="24">
        <v>450</v>
      </c>
      <c r="E9" s="22">
        <v>484.81428699999998</v>
      </c>
      <c r="F9" s="23">
        <v>9.7914191987004902</v>
      </c>
      <c r="G9" s="22">
        <v>6.9550000000000001</v>
      </c>
    </row>
    <row r="10" spans="1:9" x14ac:dyDescent="0.2">
      <c r="A10" s="21" t="s">
        <v>25</v>
      </c>
      <c r="B10" s="21" t="s">
        <v>24</v>
      </c>
      <c r="C10" s="21" t="s">
        <v>26</v>
      </c>
      <c r="D10" s="24">
        <v>373</v>
      </c>
      <c r="E10" s="22">
        <v>398.361762</v>
      </c>
      <c r="F10" s="23">
        <v>8.0454044137419505</v>
      </c>
      <c r="G10" s="22">
        <v>8.1472999999999995</v>
      </c>
    </row>
    <row r="11" spans="1:9" x14ac:dyDescent="0.2">
      <c r="A11" s="21" t="s">
        <v>28</v>
      </c>
      <c r="B11" s="21" t="s">
        <v>27</v>
      </c>
      <c r="C11" s="21" t="s">
        <v>26</v>
      </c>
      <c r="D11" s="24">
        <v>362</v>
      </c>
      <c r="E11" s="22">
        <v>385.384838</v>
      </c>
      <c r="F11" s="23">
        <v>7.7833195160795201</v>
      </c>
      <c r="G11" s="22">
        <v>8.1072000000000006</v>
      </c>
    </row>
    <row r="12" spans="1:9" x14ac:dyDescent="0.2">
      <c r="A12" s="20" t="s">
        <v>29</v>
      </c>
      <c r="B12" s="20"/>
      <c r="C12" s="20"/>
      <c r="D12" s="20"/>
      <c r="E12" s="25">
        <f>SUM(E6:E11)</f>
        <v>2260.9210514000001</v>
      </c>
      <c r="F12" s="26">
        <f>SUM(F6:F11)</f>
        <v>45.662073876597688</v>
      </c>
      <c r="G12" s="25"/>
      <c r="H12" s="14"/>
      <c r="I12" s="14"/>
    </row>
    <row r="13" spans="1:9" x14ac:dyDescent="0.2">
      <c r="A13" s="21"/>
      <c r="B13" s="21"/>
      <c r="C13" s="21"/>
      <c r="D13" s="21"/>
      <c r="E13" s="22"/>
      <c r="F13" s="23"/>
      <c r="G13" s="22"/>
    </row>
    <row r="14" spans="1:9" x14ac:dyDescent="0.2">
      <c r="A14" s="20" t="s">
        <v>38</v>
      </c>
      <c r="B14" s="21"/>
      <c r="C14" s="21"/>
      <c r="D14" s="21"/>
      <c r="E14" s="22"/>
      <c r="F14" s="23"/>
      <c r="G14" s="22"/>
    </row>
    <row r="15" spans="1:9" x14ac:dyDescent="0.2">
      <c r="A15" s="21" t="s">
        <v>70</v>
      </c>
      <c r="B15" s="21" t="s">
        <v>69</v>
      </c>
      <c r="C15" s="21" t="s">
        <v>39</v>
      </c>
      <c r="D15" s="24">
        <v>850000</v>
      </c>
      <c r="E15" s="22">
        <v>804.13853329999995</v>
      </c>
      <c r="F15" s="23">
        <v>16.240564035540601</v>
      </c>
      <c r="G15" s="22">
        <v>7.5245800270125001</v>
      </c>
    </row>
    <row r="16" spans="1:9" x14ac:dyDescent="0.2">
      <c r="A16" s="21" t="s">
        <v>1394</v>
      </c>
      <c r="B16" s="21" t="s">
        <v>1395</v>
      </c>
      <c r="C16" s="21" t="s">
        <v>39</v>
      </c>
      <c r="D16" s="24">
        <v>500000</v>
      </c>
      <c r="E16" s="22">
        <v>538.13199999999995</v>
      </c>
      <c r="F16" s="23">
        <v>10.868235812190701</v>
      </c>
      <c r="G16" s="22">
        <v>7.1446870000000002</v>
      </c>
    </row>
    <row r="17" spans="1:9" x14ac:dyDescent="0.2">
      <c r="A17" s="21" t="s">
        <v>1396</v>
      </c>
      <c r="B17" s="21" t="s">
        <v>1397</v>
      </c>
      <c r="C17" s="21" t="s">
        <v>39</v>
      </c>
      <c r="D17" s="24">
        <v>355500</v>
      </c>
      <c r="E17" s="22">
        <v>365.09231820000002</v>
      </c>
      <c r="F17" s="23">
        <v>7.3734871879333603</v>
      </c>
      <c r="G17" s="22">
        <v>7.2483120950000002</v>
      </c>
    </row>
    <row r="18" spans="1:9" x14ac:dyDescent="0.2">
      <c r="A18" s="21" t="s">
        <v>1398</v>
      </c>
      <c r="B18" s="21" t="s">
        <v>1399</v>
      </c>
      <c r="C18" s="21" t="s">
        <v>39</v>
      </c>
      <c r="D18" s="24">
        <v>300000</v>
      </c>
      <c r="E18" s="22">
        <v>325.95049999999998</v>
      </c>
      <c r="F18" s="23">
        <v>6.5829701580680204</v>
      </c>
      <c r="G18" s="22">
        <v>6.6496097900000004</v>
      </c>
    </row>
    <row r="19" spans="1:9" x14ac:dyDescent="0.2">
      <c r="A19" s="21" t="s">
        <v>1400</v>
      </c>
      <c r="B19" s="21" t="s">
        <v>1401</v>
      </c>
      <c r="C19" s="21" t="s">
        <v>39</v>
      </c>
      <c r="D19" s="24">
        <v>287900</v>
      </c>
      <c r="E19" s="22">
        <v>294.48628830000001</v>
      </c>
      <c r="F19" s="23">
        <v>5.9475118088148804</v>
      </c>
      <c r="G19" s="22">
        <v>7.3607549399999996</v>
      </c>
    </row>
    <row r="20" spans="1:9" x14ac:dyDescent="0.2">
      <c r="A20" s="21" t="s">
        <v>1402</v>
      </c>
      <c r="B20" s="21" t="s">
        <v>1403</v>
      </c>
      <c r="C20" s="21" t="s">
        <v>39</v>
      </c>
      <c r="D20" s="24">
        <v>232900</v>
      </c>
      <c r="E20" s="22">
        <v>248.6172177</v>
      </c>
      <c r="F20" s="23">
        <v>5.0211296650902497</v>
      </c>
      <c r="G20" s="22">
        <v>7.3702241300000004</v>
      </c>
    </row>
    <row r="21" spans="1:9" x14ac:dyDescent="0.2">
      <c r="A21" s="20" t="s">
        <v>29</v>
      </c>
      <c r="B21" s="20"/>
      <c r="C21" s="20"/>
      <c r="D21" s="20"/>
      <c r="E21" s="25">
        <f>SUM(E15:E20)</f>
        <v>2576.4168574999999</v>
      </c>
      <c r="F21" s="26">
        <f>SUM(F15:F20)</f>
        <v>52.033898667637814</v>
      </c>
      <c r="G21" s="25"/>
      <c r="H21" s="14"/>
      <c r="I21" s="14"/>
    </row>
    <row r="22" spans="1:9" x14ac:dyDescent="0.2">
      <c r="A22" s="21"/>
      <c r="B22" s="21"/>
      <c r="C22" s="21"/>
      <c r="D22" s="21"/>
      <c r="E22" s="22"/>
      <c r="F22" s="23"/>
      <c r="G22" s="22"/>
    </row>
    <row r="23" spans="1:9" x14ac:dyDescent="0.2">
      <c r="A23" s="20" t="s">
        <v>1125</v>
      </c>
      <c r="B23" s="21"/>
      <c r="C23" s="21"/>
      <c r="D23" s="21"/>
      <c r="E23" s="22"/>
      <c r="F23" s="23"/>
      <c r="G23" s="22"/>
    </row>
    <row r="24" spans="1:9" x14ac:dyDescent="0.2">
      <c r="A24" s="21" t="s">
        <v>1126</v>
      </c>
      <c r="B24" s="21" t="s">
        <v>1127</v>
      </c>
      <c r="C24" s="21" t="s">
        <v>1128</v>
      </c>
      <c r="D24" s="24">
        <v>125.408</v>
      </c>
      <c r="E24" s="22">
        <v>14.4099182</v>
      </c>
      <c r="F24" s="23">
        <v>0.29102597324072599</v>
      </c>
      <c r="G24" s="22">
        <v>5.49</v>
      </c>
    </row>
    <row r="25" spans="1:9" x14ac:dyDescent="0.2">
      <c r="A25" s="20" t="s">
        <v>29</v>
      </c>
      <c r="B25" s="20"/>
      <c r="C25" s="20"/>
      <c r="D25" s="20"/>
      <c r="E25" s="25">
        <f>SUM(E24:E24)</f>
        <v>14.4099182</v>
      </c>
      <c r="F25" s="26">
        <f>SUM(F24:F24)</f>
        <v>0.29102597324072599</v>
      </c>
      <c r="G25" s="25"/>
      <c r="H25" s="14"/>
      <c r="I25" s="14"/>
    </row>
    <row r="26" spans="1:9" x14ac:dyDescent="0.2">
      <c r="A26" s="21"/>
      <c r="B26" s="21"/>
      <c r="C26" s="21"/>
      <c r="D26" s="21"/>
      <c r="E26" s="22"/>
      <c r="F26" s="23"/>
      <c r="G26" s="22"/>
    </row>
    <row r="27" spans="1:9" x14ac:dyDescent="0.2">
      <c r="A27" s="20" t="s">
        <v>41</v>
      </c>
      <c r="B27" s="20"/>
      <c r="C27" s="20"/>
      <c r="D27" s="20"/>
      <c r="E27" s="25">
        <f>E12+E21+E25</f>
        <v>4851.7478271</v>
      </c>
      <c r="F27" s="26">
        <f>F12+F21+F25</f>
        <v>97.986998517476223</v>
      </c>
      <c r="G27" s="25"/>
      <c r="H27" s="14"/>
      <c r="I27" s="14"/>
    </row>
    <row r="28" spans="1:9" x14ac:dyDescent="0.2">
      <c r="A28" s="20"/>
      <c r="B28" s="20"/>
      <c r="C28" s="20"/>
      <c r="D28" s="20"/>
      <c r="E28" s="25"/>
      <c r="F28" s="26"/>
      <c r="G28" s="25"/>
      <c r="H28" s="14"/>
      <c r="I28" s="14"/>
    </row>
    <row r="29" spans="1:9" x14ac:dyDescent="0.2">
      <c r="A29" s="20" t="s">
        <v>43</v>
      </c>
      <c r="B29" s="20"/>
      <c r="C29" s="20"/>
      <c r="D29" s="20"/>
      <c r="E29" s="25">
        <f>E31-(E12+E21+E25)</f>
        <v>99.672157699999843</v>
      </c>
      <c r="F29" s="26">
        <f>F31-(F12+F21+F25)</f>
        <v>2.0130014825237765</v>
      </c>
      <c r="G29" s="25"/>
      <c r="H29" s="14"/>
      <c r="I29" s="14"/>
    </row>
    <row r="30" spans="1:9" x14ac:dyDescent="0.2">
      <c r="A30" s="20"/>
      <c r="B30" s="20"/>
      <c r="C30" s="20"/>
      <c r="D30" s="20"/>
      <c r="E30" s="25"/>
      <c r="F30" s="26"/>
      <c r="G30" s="25"/>
      <c r="H30" s="14"/>
      <c r="I30" s="14"/>
    </row>
    <row r="31" spans="1:9" x14ac:dyDescent="0.2">
      <c r="A31" s="27" t="s">
        <v>42</v>
      </c>
      <c r="B31" s="27"/>
      <c r="C31" s="27"/>
      <c r="D31" s="27"/>
      <c r="E31" s="28">
        <v>4951.4199847999998</v>
      </c>
      <c r="F31" s="29">
        <v>100</v>
      </c>
      <c r="G31" s="28"/>
      <c r="H31" s="14"/>
      <c r="I31" s="14"/>
    </row>
    <row r="33" spans="1:4" x14ac:dyDescent="0.2">
      <c r="A33" s="14" t="s">
        <v>45</v>
      </c>
    </row>
    <row r="34" spans="1:4" x14ac:dyDescent="0.2">
      <c r="A34" s="14" t="s">
        <v>1129</v>
      </c>
    </row>
    <row r="36" spans="1:4" x14ac:dyDescent="0.2">
      <c r="A36" s="14" t="s">
        <v>46</v>
      </c>
    </row>
    <row r="37" spans="1:4" x14ac:dyDescent="0.2">
      <c r="A37" s="14" t="s">
        <v>47</v>
      </c>
    </row>
    <row r="38" spans="1:4" x14ac:dyDescent="0.2">
      <c r="A38" s="14" t="s">
        <v>48</v>
      </c>
      <c r="B38" s="14"/>
      <c r="C38" s="30" t="s">
        <v>50</v>
      </c>
      <c r="D38" s="14" t="s">
        <v>49</v>
      </c>
    </row>
    <row r="39" spans="1:4" x14ac:dyDescent="0.2">
      <c r="A39" s="7" t="s">
        <v>51</v>
      </c>
      <c r="C39" s="31">
        <v>10.6998</v>
      </c>
      <c r="D39" s="31">
        <v>10.842599999999999</v>
      </c>
    </row>
    <row r="40" spans="1:4" x14ac:dyDescent="0.2">
      <c r="A40" s="7" t="s">
        <v>52</v>
      </c>
      <c r="C40" s="31">
        <v>10.6998</v>
      </c>
      <c r="D40" s="31">
        <v>10.609400000000001</v>
      </c>
    </row>
    <row r="41" spans="1:4" x14ac:dyDescent="0.2">
      <c r="A41" s="7" t="s">
        <v>53</v>
      </c>
      <c r="C41" s="31">
        <v>10.7376</v>
      </c>
      <c r="D41" s="31">
        <v>10.9091</v>
      </c>
    </row>
    <row r="42" spans="1:4" x14ac:dyDescent="0.2">
      <c r="A42" s="7" t="s">
        <v>54</v>
      </c>
      <c r="C42" s="31">
        <v>10.7376</v>
      </c>
      <c r="D42" s="31">
        <v>10.670400000000001</v>
      </c>
    </row>
    <row r="44" spans="1:4" x14ac:dyDescent="0.2">
      <c r="A44" s="14" t="s">
        <v>55</v>
      </c>
    </row>
    <row r="45" spans="1:4" x14ac:dyDescent="0.2">
      <c r="A45" s="106" t="s">
        <v>56</v>
      </c>
      <c r="B45" s="107"/>
      <c r="C45" s="32" t="s">
        <v>57</v>
      </c>
    </row>
    <row r="46" spans="1:4" x14ac:dyDescent="0.2">
      <c r="A46" s="102" t="s">
        <v>52</v>
      </c>
      <c r="B46" s="103"/>
      <c r="C46" s="33">
        <v>0.23</v>
      </c>
    </row>
    <row r="47" spans="1:4" x14ac:dyDescent="0.2">
      <c r="A47" s="102" t="s">
        <v>54</v>
      </c>
      <c r="B47" s="103"/>
      <c r="C47" s="33">
        <v>0.23499999999999999</v>
      </c>
    </row>
    <row r="48" spans="1:4" x14ac:dyDescent="0.2">
      <c r="A48" s="7" t="s">
        <v>58</v>
      </c>
    </row>
    <row r="49" spans="1:9" x14ac:dyDescent="0.2">
      <c r="A49" s="7" t="s">
        <v>59</v>
      </c>
    </row>
    <row r="51" spans="1:9" x14ac:dyDescent="0.2">
      <c r="A51" s="14" t="s">
        <v>1147</v>
      </c>
      <c r="D51" s="34">
        <v>10.5157449205544</v>
      </c>
      <c r="E51" s="10" t="s">
        <v>60</v>
      </c>
    </row>
    <row r="53" spans="1:9" x14ac:dyDescent="0.2">
      <c r="A53" s="14" t="s">
        <v>1004</v>
      </c>
      <c r="D53" s="30" t="s">
        <v>61</v>
      </c>
    </row>
    <row r="55" spans="1:9" x14ac:dyDescent="0.2">
      <c r="A55" s="62" t="s">
        <v>1148</v>
      </c>
      <c r="B55" s="63"/>
      <c r="C55" s="63"/>
      <c r="D55" s="63"/>
      <c r="E55" s="11"/>
      <c r="G55" s="11"/>
      <c r="H55" s="63"/>
      <c r="I55" s="63"/>
    </row>
    <row r="56" spans="1:9" x14ac:dyDescent="0.2">
      <c r="A56" s="63"/>
      <c r="B56" s="63"/>
      <c r="C56" s="63"/>
      <c r="D56" s="63"/>
      <c r="E56" s="11"/>
      <c r="G56" s="11"/>
      <c r="H56" s="63"/>
      <c r="I56" s="63"/>
    </row>
    <row r="57" spans="1:9" x14ac:dyDescent="0.2">
      <c r="A57" s="62" t="s">
        <v>1486</v>
      </c>
      <c r="B57" s="63"/>
      <c r="C57" s="63"/>
      <c r="D57" s="63"/>
      <c r="E57" s="11"/>
      <c r="G57" s="11"/>
      <c r="H57" s="63"/>
      <c r="I57" s="63"/>
    </row>
    <row r="58" spans="1:9" x14ac:dyDescent="0.2">
      <c r="A58" s="66"/>
      <c r="B58" s="63"/>
      <c r="C58" s="63"/>
      <c r="D58" s="63"/>
      <c r="E58" s="11"/>
      <c r="G58" s="11"/>
      <c r="H58" s="63"/>
      <c r="I58" s="63"/>
    </row>
    <row r="59" spans="1:9" x14ac:dyDescent="0.2">
      <c r="A59" s="63"/>
      <c r="B59" s="63"/>
      <c r="C59" s="63"/>
      <c r="D59" s="63"/>
      <c r="E59" s="11"/>
      <c r="G59" s="11"/>
      <c r="H59" s="63"/>
      <c r="I59" s="63"/>
    </row>
    <row r="60" spans="1:9" x14ac:dyDescent="0.2">
      <c r="A60" s="63"/>
      <c r="B60" s="63"/>
      <c r="C60" s="63"/>
      <c r="D60" s="63"/>
      <c r="E60" s="11"/>
      <c r="G60" s="11"/>
      <c r="H60" s="63"/>
      <c r="I60" s="63"/>
    </row>
    <row r="61" spans="1:9" x14ac:dyDescent="0.2">
      <c r="A61" s="63"/>
      <c r="B61" s="63"/>
      <c r="C61" s="63"/>
      <c r="D61" s="63"/>
      <c r="E61" s="11"/>
      <c r="G61" s="11"/>
      <c r="H61" s="63"/>
      <c r="I61" s="63"/>
    </row>
    <row r="62" spans="1:9" x14ac:dyDescent="0.2">
      <c r="A62" s="63"/>
      <c r="B62" s="63"/>
      <c r="C62" s="63"/>
      <c r="D62" s="63"/>
      <c r="E62" s="11"/>
      <c r="G62" s="11"/>
      <c r="H62" s="63"/>
      <c r="I62" s="63"/>
    </row>
    <row r="63" spans="1:9" x14ac:dyDescent="0.2">
      <c r="A63" s="63"/>
      <c r="B63" s="63"/>
      <c r="C63" s="63"/>
      <c r="D63" s="63"/>
      <c r="E63" s="11"/>
      <c r="G63" s="11"/>
      <c r="H63" s="63"/>
      <c r="I63" s="63"/>
    </row>
    <row r="64" spans="1:9" x14ac:dyDescent="0.2">
      <c r="A64" s="63"/>
      <c r="B64" s="63"/>
      <c r="C64" s="63"/>
      <c r="D64" s="63"/>
      <c r="E64" s="11"/>
      <c r="G64" s="11"/>
      <c r="H64" s="63"/>
      <c r="I64" s="63"/>
    </row>
    <row r="65" spans="1:9" x14ac:dyDescent="0.2">
      <c r="A65" s="63"/>
      <c r="B65" s="63"/>
      <c r="C65" s="63"/>
      <c r="D65" s="63"/>
      <c r="E65" s="11"/>
      <c r="G65" s="11"/>
      <c r="H65" s="63"/>
      <c r="I65" s="63"/>
    </row>
    <row r="66" spans="1:9" x14ac:dyDescent="0.2">
      <c r="A66" s="63"/>
      <c r="B66" s="63"/>
      <c r="C66" s="63"/>
      <c r="D66" s="63"/>
      <c r="E66" s="11"/>
      <c r="G66" s="11"/>
      <c r="H66" s="63"/>
      <c r="I66" s="63"/>
    </row>
    <row r="67" spans="1:9" x14ac:dyDescent="0.2">
      <c r="A67" s="63"/>
      <c r="B67" s="63"/>
      <c r="C67" s="63"/>
      <c r="D67" s="63"/>
      <c r="E67" s="11"/>
      <c r="G67" s="11"/>
      <c r="H67" s="63"/>
      <c r="I67" s="63"/>
    </row>
    <row r="68" spans="1:9" x14ac:dyDescent="0.2">
      <c r="A68" s="63"/>
      <c r="B68" s="63"/>
      <c r="C68" s="63"/>
      <c r="D68" s="63"/>
      <c r="E68" s="11"/>
      <c r="G68" s="11"/>
      <c r="H68" s="63"/>
      <c r="I68" s="63"/>
    </row>
    <row r="69" spans="1:9" x14ac:dyDescent="0.2">
      <c r="A69" s="63"/>
      <c r="B69" s="63"/>
      <c r="C69" s="63"/>
      <c r="D69" s="63"/>
      <c r="E69" s="11"/>
      <c r="G69" s="11"/>
      <c r="H69" s="63"/>
      <c r="I69" s="63"/>
    </row>
    <row r="70" spans="1:9" x14ac:dyDescent="0.2">
      <c r="A70" s="63"/>
      <c r="B70" s="63"/>
      <c r="C70" s="63"/>
      <c r="D70" s="63"/>
      <c r="E70" s="11"/>
      <c r="G70" s="11"/>
      <c r="H70" s="63"/>
      <c r="I70" s="63"/>
    </row>
    <row r="71" spans="1:9" x14ac:dyDescent="0.2">
      <c r="A71" s="63"/>
      <c r="B71" s="63"/>
      <c r="C71" s="63"/>
      <c r="D71" s="63"/>
      <c r="E71" s="11"/>
      <c r="G71" s="11"/>
      <c r="H71" s="63"/>
      <c r="I71" s="63"/>
    </row>
    <row r="72" spans="1:9" x14ac:dyDescent="0.2">
      <c r="A72" s="63"/>
      <c r="B72" s="63"/>
      <c r="C72" s="63"/>
      <c r="D72" s="63"/>
      <c r="E72" s="11"/>
      <c r="G72" s="11"/>
      <c r="H72" s="63"/>
      <c r="I72" s="63"/>
    </row>
    <row r="73" spans="1:9" x14ac:dyDescent="0.2">
      <c r="A73" s="62" t="s">
        <v>1404</v>
      </c>
      <c r="B73" s="63"/>
      <c r="C73" s="63"/>
      <c r="D73" s="63"/>
      <c r="E73" s="11"/>
      <c r="G73" s="11"/>
      <c r="H73" s="63"/>
      <c r="I73" s="63"/>
    </row>
    <row r="74" spans="1:9" x14ac:dyDescent="0.2">
      <c r="A74" s="63"/>
      <c r="B74" s="63"/>
      <c r="C74" s="63"/>
      <c r="D74" s="63"/>
      <c r="E74" s="11"/>
      <c r="G74" s="11"/>
      <c r="H74" s="63"/>
      <c r="I74" s="63"/>
    </row>
    <row r="75" spans="1:9" x14ac:dyDescent="0.2">
      <c r="A75" s="62" t="s">
        <v>1164</v>
      </c>
      <c r="B75" s="63"/>
      <c r="C75" s="63"/>
      <c r="D75" s="63"/>
      <c r="E75" s="11"/>
      <c r="G75" s="11"/>
      <c r="H75" s="63"/>
      <c r="I75" s="63"/>
    </row>
    <row r="76" spans="1:9" x14ac:dyDescent="0.2">
      <c r="A76" s="63"/>
      <c r="B76" s="63"/>
      <c r="C76" s="63"/>
      <c r="D76" s="63"/>
      <c r="E76" s="11"/>
      <c r="G76" s="11"/>
      <c r="H76" s="63"/>
      <c r="I76" s="63"/>
    </row>
    <row r="77" spans="1:9" x14ac:dyDescent="0.2">
      <c r="A77" s="63"/>
      <c r="B77" s="63"/>
      <c r="C77" s="63"/>
      <c r="D77" s="63"/>
      <c r="E77" s="11"/>
      <c r="G77" s="11"/>
      <c r="H77" s="63"/>
      <c r="I77" s="63"/>
    </row>
    <row r="78" spans="1:9" x14ac:dyDescent="0.2">
      <c r="A78" s="63"/>
      <c r="B78" s="63"/>
      <c r="C78" s="63"/>
      <c r="D78" s="63"/>
      <c r="E78" s="11"/>
      <c r="G78" s="11"/>
      <c r="H78" s="63"/>
      <c r="I78" s="63"/>
    </row>
    <row r="79" spans="1:9" x14ac:dyDescent="0.2">
      <c r="A79" s="63"/>
      <c r="B79" s="63"/>
      <c r="C79" s="63"/>
      <c r="D79" s="63"/>
      <c r="E79" s="11"/>
      <c r="G79" s="11"/>
      <c r="H79" s="63"/>
      <c r="I79" s="63"/>
    </row>
    <row r="80" spans="1:9" x14ac:dyDescent="0.2">
      <c r="A80" s="63"/>
      <c r="B80" s="63"/>
      <c r="C80" s="63"/>
      <c r="D80" s="63"/>
      <c r="E80" s="11"/>
      <c r="G80" s="11"/>
      <c r="H80" s="63"/>
      <c r="I80" s="63"/>
    </row>
    <row r="81" spans="1:9" x14ac:dyDescent="0.2">
      <c r="A81" s="63"/>
      <c r="B81" s="63"/>
      <c r="C81" s="63"/>
      <c r="D81" s="63"/>
      <c r="E81" s="11"/>
      <c r="G81" s="11"/>
      <c r="H81" s="63"/>
      <c r="I81" s="63"/>
    </row>
    <row r="82" spans="1:9" x14ac:dyDescent="0.2">
      <c r="A82" s="63"/>
      <c r="B82" s="63"/>
      <c r="C82" s="63"/>
      <c r="D82" s="63"/>
      <c r="E82" s="11"/>
      <c r="G82" s="11"/>
      <c r="H82" s="63"/>
      <c r="I82" s="63"/>
    </row>
    <row r="83" spans="1:9" x14ac:dyDescent="0.2">
      <c r="A83" s="63"/>
      <c r="B83" s="63"/>
      <c r="C83" s="63"/>
      <c r="D83" s="63"/>
      <c r="E83" s="11"/>
      <c r="G83" s="11"/>
      <c r="H83" s="63"/>
      <c r="I83" s="63"/>
    </row>
    <row r="84" spans="1:9" x14ac:dyDescent="0.2">
      <c r="A84" s="63"/>
      <c r="B84" s="63"/>
      <c r="C84" s="63"/>
      <c r="D84" s="63"/>
      <c r="E84" s="11"/>
      <c r="G84" s="11"/>
      <c r="H84" s="63"/>
      <c r="I84" s="63"/>
    </row>
    <row r="85" spans="1:9" x14ac:dyDescent="0.2">
      <c r="A85" s="63"/>
      <c r="B85" s="63"/>
      <c r="C85" s="63"/>
      <c r="D85" s="63"/>
      <c r="E85" s="11"/>
      <c r="G85" s="11"/>
      <c r="H85" s="63"/>
      <c r="I85" s="63"/>
    </row>
    <row r="86" spans="1:9" x14ac:dyDescent="0.2">
      <c r="A86" s="63"/>
      <c r="B86" s="63"/>
      <c r="C86" s="63"/>
      <c r="D86" s="63"/>
      <c r="E86" s="11"/>
      <c r="G86" s="11"/>
      <c r="H86" s="63"/>
      <c r="I86" s="63"/>
    </row>
    <row r="87" spans="1:9" x14ac:dyDescent="0.2">
      <c r="A87" s="63"/>
      <c r="B87" s="63"/>
      <c r="C87" s="63"/>
      <c r="D87" s="63"/>
      <c r="E87" s="11"/>
      <c r="G87" s="11"/>
      <c r="H87" s="63"/>
      <c r="I87" s="63"/>
    </row>
    <row r="88" spans="1:9" x14ac:dyDescent="0.2">
      <c r="A88" s="63"/>
      <c r="B88" s="63"/>
      <c r="C88" s="63"/>
      <c r="D88" s="63"/>
      <c r="E88" s="11"/>
      <c r="G88" s="11"/>
      <c r="H88" s="63"/>
      <c r="I88" s="63"/>
    </row>
    <row r="89" spans="1:9" x14ac:dyDescent="0.2">
      <c r="A89" s="63"/>
      <c r="B89" s="63"/>
      <c r="C89" s="63"/>
      <c r="D89" s="63"/>
      <c r="E89" s="11"/>
      <c r="G89" s="11"/>
      <c r="H89" s="63"/>
      <c r="I89" s="63"/>
    </row>
    <row r="90" spans="1:9" x14ac:dyDescent="0.2">
      <c r="A90" s="63"/>
      <c r="B90" s="63"/>
      <c r="C90" s="63"/>
      <c r="D90" s="63"/>
      <c r="E90" s="11"/>
      <c r="G90" s="11"/>
      <c r="H90" s="63"/>
      <c r="I90" s="63"/>
    </row>
    <row r="91" spans="1:9" x14ac:dyDescent="0.2">
      <c r="A91" s="63" t="s">
        <v>1014</v>
      </c>
      <c r="B91" s="63"/>
      <c r="C91" s="63"/>
      <c r="D91" s="63"/>
      <c r="E91" s="11"/>
      <c r="G91" s="11"/>
      <c r="H91" s="63"/>
      <c r="I91" s="63"/>
    </row>
    <row r="92" spans="1:9" x14ac:dyDescent="0.2">
      <c r="A92" s="63"/>
      <c r="B92" s="63"/>
      <c r="C92" s="63"/>
      <c r="D92" s="63"/>
      <c r="E92" s="11"/>
      <c r="G92" s="11"/>
      <c r="H92" s="63"/>
      <c r="I92" s="63"/>
    </row>
    <row r="93" spans="1:9" x14ac:dyDescent="0.2">
      <c r="A93" s="63"/>
      <c r="B93" s="63"/>
      <c r="C93" s="63"/>
      <c r="D93" s="63"/>
      <c r="E93" s="11"/>
      <c r="G93" s="11"/>
      <c r="H93" s="63"/>
      <c r="I93" s="63"/>
    </row>
    <row r="94" spans="1:9" x14ac:dyDescent="0.2">
      <c r="A94" s="63"/>
      <c r="B94" s="63"/>
      <c r="C94" s="63"/>
      <c r="D94" s="63"/>
      <c r="E94" s="11"/>
      <c r="G94" s="11"/>
      <c r="H94" s="63"/>
      <c r="I94" s="63"/>
    </row>
    <row r="95" spans="1:9" x14ac:dyDescent="0.2">
      <c r="A95" s="63"/>
      <c r="B95" s="63"/>
      <c r="C95" s="63"/>
      <c r="D95" s="63"/>
      <c r="E95" s="11"/>
      <c r="G95" s="11"/>
      <c r="H95" s="63"/>
      <c r="I95" s="63"/>
    </row>
    <row r="96" spans="1:9" x14ac:dyDescent="0.2">
      <c r="A96" s="66"/>
      <c r="B96" s="63"/>
      <c r="C96" s="63"/>
      <c r="D96" s="63"/>
      <c r="E96" s="11"/>
      <c r="G96" s="11"/>
      <c r="H96" s="63"/>
      <c r="I96" s="63"/>
    </row>
    <row r="97" spans="1:9" x14ac:dyDescent="0.2">
      <c r="A97" s="63"/>
      <c r="B97" s="63"/>
      <c r="C97" s="63"/>
      <c r="D97" s="63"/>
      <c r="E97" s="11"/>
      <c r="G97" s="11"/>
      <c r="H97" s="63"/>
      <c r="I97" s="63"/>
    </row>
    <row r="98" spans="1:9" x14ac:dyDescent="0.2">
      <c r="A98" s="63"/>
      <c r="B98" s="63"/>
      <c r="C98" s="63"/>
      <c r="D98" s="63"/>
      <c r="E98" s="11"/>
      <c r="G98" s="11"/>
      <c r="H98" s="63"/>
      <c r="I98" s="63"/>
    </row>
    <row r="99" spans="1:9" x14ac:dyDescent="0.2">
      <c r="A99" s="63"/>
      <c r="B99" s="63"/>
      <c r="C99" s="63"/>
      <c r="D99" s="63"/>
      <c r="E99" s="11"/>
      <c r="G99" s="11"/>
      <c r="H99" s="63"/>
      <c r="I99" s="63"/>
    </row>
    <row r="100" spans="1:9" x14ac:dyDescent="0.2">
      <c r="A100" s="63"/>
      <c r="B100" s="63"/>
      <c r="C100" s="63"/>
      <c r="D100" s="63"/>
      <c r="E100" s="11"/>
      <c r="G100" s="11"/>
      <c r="H100" s="63"/>
      <c r="I100" s="63"/>
    </row>
    <row r="101" spans="1:9" x14ac:dyDescent="0.2">
      <c r="A101" s="63"/>
      <c r="B101" s="63"/>
      <c r="C101" s="63"/>
      <c r="D101" s="63"/>
      <c r="E101" s="11"/>
      <c r="G101" s="11"/>
      <c r="H101" s="63"/>
      <c r="I101" s="63"/>
    </row>
  </sheetData>
  <mergeCells count="4">
    <mergeCell ref="A1:G1"/>
    <mergeCell ref="A45:B45"/>
    <mergeCell ref="A46:B46"/>
    <mergeCell ref="A47:B47"/>
  </mergeCells>
  <conditionalFormatting sqref="F2:F3">
    <cfRule type="cellIs" dxfId="101" priority="2" stopIfTrue="1" operator="between">
      <formula>0.009</formula>
      <formula>-0.009</formula>
    </cfRule>
  </conditionalFormatting>
  <conditionalFormatting sqref="F5:F65536">
    <cfRule type="cellIs" dxfId="10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0"/>
  <sheetViews>
    <sheetView workbookViewId="0">
      <selection sqref="A1:G1"/>
    </sheetView>
  </sheetViews>
  <sheetFormatPr defaultColWidth="9.140625" defaultRowHeight="11.25" x14ac:dyDescent="0.2"/>
  <cols>
    <col min="1" max="1" width="38.7109375" style="7" bestFit="1" customWidth="1"/>
    <col min="2" max="2" width="54.2851562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7" s="1" customFormat="1" ht="15" x14ac:dyDescent="0.2">
      <c r="A1" s="104" t="s">
        <v>1405</v>
      </c>
      <c r="B1" s="105"/>
      <c r="C1" s="105"/>
      <c r="D1" s="105"/>
      <c r="E1" s="105"/>
      <c r="F1" s="105"/>
      <c r="G1" s="105"/>
    </row>
    <row r="2" spans="1:7" s="1" customFormat="1" ht="12" x14ac:dyDescent="0.2">
      <c r="E2" s="5"/>
      <c r="F2" s="9"/>
      <c r="G2" s="10"/>
    </row>
    <row r="3" spans="1:7" s="1" customFormat="1" ht="12" x14ac:dyDescent="0.2">
      <c r="A3" s="8" t="s">
        <v>7</v>
      </c>
      <c r="B3" s="2"/>
      <c r="C3" s="3"/>
      <c r="D3" s="3"/>
      <c r="E3" s="4"/>
      <c r="F3" s="9"/>
      <c r="G3" s="10"/>
    </row>
    <row r="4" spans="1:7" s="1" customFormat="1" ht="22.5" customHeight="1" x14ac:dyDescent="0.2">
      <c r="A4" s="6" t="s">
        <v>2</v>
      </c>
      <c r="B4" s="6" t="s">
        <v>0</v>
      </c>
      <c r="C4" s="13" t="s">
        <v>1052</v>
      </c>
      <c r="D4" s="13" t="s">
        <v>1</v>
      </c>
      <c r="E4" s="52" t="s">
        <v>6</v>
      </c>
      <c r="F4" s="12" t="s">
        <v>3</v>
      </c>
      <c r="G4" s="12" t="s">
        <v>5</v>
      </c>
    </row>
    <row r="5" spans="1:7" x14ac:dyDescent="0.2">
      <c r="A5" s="16" t="s">
        <v>19</v>
      </c>
      <c r="B5" s="17"/>
      <c r="C5" s="17"/>
      <c r="D5" s="17"/>
      <c r="E5" s="18"/>
      <c r="F5" s="19"/>
      <c r="G5" s="18"/>
    </row>
    <row r="6" spans="1:7" x14ac:dyDescent="0.2">
      <c r="A6" s="20" t="s">
        <v>20</v>
      </c>
      <c r="B6" s="21"/>
      <c r="C6" s="21"/>
      <c r="D6" s="21"/>
      <c r="E6" s="22"/>
      <c r="F6" s="23"/>
      <c r="G6" s="22"/>
    </row>
    <row r="7" spans="1:7" x14ac:dyDescent="0.2">
      <c r="A7" s="21" t="s">
        <v>25</v>
      </c>
      <c r="B7" s="21" t="s">
        <v>24</v>
      </c>
      <c r="C7" s="21" t="s">
        <v>26</v>
      </c>
      <c r="D7" s="24">
        <v>2627</v>
      </c>
      <c r="E7" s="22">
        <v>2805.620238</v>
      </c>
      <c r="F7" s="23">
        <v>6.6980540718177304</v>
      </c>
      <c r="G7" s="22">
        <v>8.1472999999999995</v>
      </c>
    </row>
    <row r="8" spans="1:7" x14ac:dyDescent="0.2">
      <c r="A8" s="21" t="s">
        <v>1406</v>
      </c>
      <c r="B8" s="21" t="s">
        <v>1407</v>
      </c>
      <c r="C8" s="21" t="s">
        <v>1311</v>
      </c>
      <c r="D8" s="24">
        <v>2500</v>
      </c>
      <c r="E8" s="22">
        <v>2656.7807192</v>
      </c>
      <c r="F8" s="23">
        <v>6.3427190441318704</v>
      </c>
      <c r="G8" s="22">
        <v>6.6249000000000002</v>
      </c>
    </row>
    <row r="9" spans="1:7" x14ac:dyDescent="0.2">
      <c r="A9" s="21" t="s">
        <v>1408</v>
      </c>
      <c r="B9" s="21" t="s">
        <v>1409</v>
      </c>
      <c r="C9" s="21" t="s">
        <v>68</v>
      </c>
      <c r="D9" s="24">
        <v>2500</v>
      </c>
      <c r="E9" s="22">
        <v>2648.8686985999998</v>
      </c>
      <c r="F9" s="23">
        <v>6.3238301221465099</v>
      </c>
      <c r="G9" s="22">
        <v>6.2550999999999997</v>
      </c>
    </row>
    <row r="10" spans="1:7" x14ac:dyDescent="0.2">
      <c r="A10" s="21" t="s">
        <v>1410</v>
      </c>
      <c r="B10" s="21" t="s">
        <v>1411</v>
      </c>
      <c r="C10" s="21" t="s">
        <v>68</v>
      </c>
      <c r="D10" s="24">
        <v>2500</v>
      </c>
      <c r="E10" s="22">
        <v>2648.0506507</v>
      </c>
      <c r="F10" s="23">
        <v>6.3218771389902999</v>
      </c>
      <c r="G10" s="22">
        <v>6.6599000000000004</v>
      </c>
    </row>
    <row r="11" spans="1:7" x14ac:dyDescent="0.2">
      <c r="A11" s="21" t="s">
        <v>1307</v>
      </c>
      <c r="B11" s="21" t="s">
        <v>1308</v>
      </c>
      <c r="C11" s="21" t="s">
        <v>21</v>
      </c>
      <c r="D11" s="24">
        <v>250</v>
      </c>
      <c r="E11" s="22">
        <v>2601.7996575000002</v>
      </c>
      <c r="F11" s="23">
        <v>6.21145889737193</v>
      </c>
      <c r="G11" s="22">
        <v>6.5224000000000002</v>
      </c>
    </row>
    <row r="12" spans="1:7" x14ac:dyDescent="0.2">
      <c r="A12" s="21" t="s">
        <v>1412</v>
      </c>
      <c r="B12" s="21" t="s">
        <v>1413</v>
      </c>
      <c r="C12" s="21" t="s">
        <v>21</v>
      </c>
      <c r="D12" s="24">
        <v>2500</v>
      </c>
      <c r="E12" s="22">
        <v>2575.9904110000002</v>
      </c>
      <c r="F12" s="23">
        <v>6.1498426721007897</v>
      </c>
      <c r="G12" s="22">
        <v>6.49</v>
      </c>
    </row>
    <row r="13" spans="1:7" x14ac:dyDescent="0.2">
      <c r="A13" s="21" t="s">
        <v>1356</v>
      </c>
      <c r="B13" s="21" t="s">
        <v>1357</v>
      </c>
      <c r="C13" s="21" t="s">
        <v>21</v>
      </c>
      <c r="D13" s="24">
        <v>2500</v>
      </c>
      <c r="E13" s="22">
        <v>2560.6528767</v>
      </c>
      <c r="F13" s="23">
        <v>6.1132263001918901</v>
      </c>
      <c r="G13" s="22">
        <v>6.5750000000000002</v>
      </c>
    </row>
    <row r="14" spans="1:7" x14ac:dyDescent="0.2">
      <c r="A14" s="21" t="s">
        <v>1414</v>
      </c>
      <c r="B14" s="21" t="s">
        <v>1415</v>
      </c>
      <c r="C14" s="21" t="s">
        <v>21</v>
      </c>
      <c r="D14" s="24">
        <v>250</v>
      </c>
      <c r="E14" s="22">
        <v>2533.9826026999999</v>
      </c>
      <c r="F14" s="23">
        <v>6.0495544835494703</v>
      </c>
      <c r="G14" s="22">
        <v>6.6750999999999996</v>
      </c>
    </row>
    <row r="15" spans="1:7" x14ac:dyDescent="0.2">
      <c r="A15" s="21" t="s">
        <v>1416</v>
      </c>
      <c r="B15" s="21" t="s">
        <v>1417</v>
      </c>
      <c r="C15" s="21" t="s">
        <v>21</v>
      </c>
      <c r="D15" s="24">
        <v>250</v>
      </c>
      <c r="E15" s="22">
        <v>2527.0558219</v>
      </c>
      <c r="F15" s="23">
        <v>6.03301769367547</v>
      </c>
      <c r="G15" s="22">
        <v>6.7187999999999999</v>
      </c>
    </row>
    <row r="16" spans="1:7" x14ac:dyDescent="0.2">
      <c r="A16" s="21" t="s">
        <v>67</v>
      </c>
      <c r="B16" s="21" t="s">
        <v>66</v>
      </c>
      <c r="C16" s="21" t="s">
        <v>21</v>
      </c>
      <c r="D16" s="24">
        <v>2000</v>
      </c>
      <c r="E16" s="22">
        <v>2020.0744384</v>
      </c>
      <c r="F16" s="23">
        <v>4.8226654606488601</v>
      </c>
      <c r="G16" s="22">
        <v>7.52</v>
      </c>
    </row>
    <row r="17" spans="1:9" x14ac:dyDescent="0.2">
      <c r="A17" s="21" t="s">
        <v>28</v>
      </c>
      <c r="B17" s="21" t="s">
        <v>27</v>
      </c>
      <c r="C17" s="21" t="s">
        <v>26</v>
      </c>
      <c r="D17" s="24">
        <v>1660</v>
      </c>
      <c r="E17" s="22">
        <v>1767.23434</v>
      </c>
      <c r="F17" s="23">
        <v>4.2190425512938301</v>
      </c>
      <c r="G17" s="22">
        <v>8.1072000000000006</v>
      </c>
    </row>
    <row r="18" spans="1:9" x14ac:dyDescent="0.2">
      <c r="A18" s="21" t="s">
        <v>72</v>
      </c>
      <c r="B18" s="21" t="s">
        <v>71</v>
      </c>
      <c r="C18" s="21" t="s">
        <v>21</v>
      </c>
      <c r="D18" s="24">
        <v>1000</v>
      </c>
      <c r="E18" s="22">
        <v>1048.2738767000001</v>
      </c>
      <c r="F18" s="23">
        <v>2.5026177859394898</v>
      </c>
      <c r="G18" s="22">
        <v>7.6</v>
      </c>
    </row>
    <row r="19" spans="1:9" x14ac:dyDescent="0.2">
      <c r="A19" s="20" t="s">
        <v>29</v>
      </c>
      <c r="B19" s="20"/>
      <c r="C19" s="20"/>
      <c r="D19" s="20"/>
      <c r="E19" s="25">
        <f>SUM(E6:E18)</f>
        <v>28394.384331399997</v>
      </c>
      <c r="F19" s="26">
        <f>SUM(F6:F18)</f>
        <v>67.787906221858137</v>
      </c>
      <c r="G19" s="25"/>
      <c r="H19" s="14"/>
      <c r="I19" s="14"/>
    </row>
    <row r="20" spans="1:9" x14ac:dyDescent="0.2">
      <c r="A20" s="21"/>
      <c r="B20" s="21"/>
      <c r="C20" s="21"/>
      <c r="D20" s="21"/>
      <c r="E20" s="22"/>
      <c r="F20" s="23"/>
      <c r="G20" s="22"/>
    </row>
    <row r="21" spans="1:9" x14ac:dyDescent="0.2">
      <c r="A21" s="20" t="s">
        <v>30</v>
      </c>
      <c r="B21" s="21"/>
      <c r="C21" s="21"/>
      <c r="D21" s="21"/>
      <c r="E21" s="22"/>
      <c r="F21" s="23"/>
      <c r="G21" s="22"/>
    </row>
    <row r="22" spans="1:9" x14ac:dyDescent="0.2">
      <c r="A22" s="20" t="s">
        <v>31</v>
      </c>
      <c r="B22" s="21"/>
      <c r="C22" s="21"/>
      <c r="D22" s="21"/>
      <c r="E22" s="22"/>
      <c r="F22" s="23"/>
      <c r="G22" s="22"/>
    </row>
    <row r="23" spans="1:9" x14ac:dyDescent="0.2">
      <c r="A23" s="21" t="s">
        <v>1220</v>
      </c>
      <c r="B23" s="21" t="s">
        <v>1221</v>
      </c>
      <c r="C23" s="21" t="s">
        <v>32</v>
      </c>
      <c r="D23" s="24">
        <v>700</v>
      </c>
      <c r="E23" s="22">
        <v>3306.0439999999999</v>
      </c>
      <c r="F23" s="23">
        <v>7.8927508348720998</v>
      </c>
      <c r="G23" s="22">
        <v>6.4499000000000004</v>
      </c>
    </row>
    <row r="24" spans="1:9" x14ac:dyDescent="0.2">
      <c r="A24" s="21" t="s">
        <v>1168</v>
      </c>
      <c r="B24" s="21" t="s">
        <v>1169</v>
      </c>
      <c r="C24" s="21" t="s">
        <v>1063</v>
      </c>
      <c r="D24" s="24">
        <v>100</v>
      </c>
      <c r="E24" s="22">
        <v>492.84949999999998</v>
      </c>
      <c r="F24" s="23">
        <v>1.17661419587619</v>
      </c>
      <c r="G24" s="22">
        <v>5.8840000000000003</v>
      </c>
    </row>
    <row r="25" spans="1:9" x14ac:dyDescent="0.2">
      <c r="A25" s="20" t="s">
        <v>29</v>
      </c>
      <c r="B25" s="20"/>
      <c r="C25" s="20"/>
      <c r="D25" s="20"/>
      <c r="E25" s="25">
        <f>SUM(E22:E24)</f>
        <v>3798.8934999999997</v>
      </c>
      <c r="F25" s="26">
        <f>SUM(F22:F24)</f>
        <v>9.0693650307482905</v>
      </c>
      <c r="G25" s="25"/>
      <c r="H25" s="14"/>
      <c r="I25" s="14"/>
    </row>
    <row r="26" spans="1:9" x14ac:dyDescent="0.2">
      <c r="A26" s="21"/>
      <c r="B26" s="21"/>
      <c r="C26" s="21"/>
      <c r="D26" s="21"/>
      <c r="E26" s="22"/>
      <c r="F26" s="23"/>
      <c r="G26" s="22"/>
    </row>
    <row r="27" spans="1:9" x14ac:dyDescent="0.2">
      <c r="A27" s="20" t="s">
        <v>38</v>
      </c>
      <c r="B27" s="21"/>
      <c r="C27" s="21"/>
      <c r="D27" s="21"/>
      <c r="E27" s="22"/>
      <c r="F27" s="23"/>
      <c r="G27" s="22"/>
    </row>
    <row r="28" spans="1:9" x14ac:dyDescent="0.2">
      <c r="A28" s="21" t="s">
        <v>1279</v>
      </c>
      <c r="B28" s="21" t="s">
        <v>1280</v>
      </c>
      <c r="C28" s="21" t="s">
        <v>39</v>
      </c>
      <c r="D28" s="24">
        <v>2500000</v>
      </c>
      <c r="E28" s="22">
        <v>2567.6824999999999</v>
      </c>
      <c r="F28" s="23">
        <v>6.1300086131828504</v>
      </c>
      <c r="G28" s="22">
        <v>6.8401334450000002</v>
      </c>
    </row>
    <row r="29" spans="1:9" x14ac:dyDescent="0.2">
      <c r="A29" s="21" t="s">
        <v>74</v>
      </c>
      <c r="B29" s="21" t="s">
        <v>73</v>
      </c>
      <c r="C29" s="21" t="s">
        <v>39</v>
      </c>
      <c r="D29" s="24">
        <v>2500000</v>
      </c>
      <c r="E29" s="22">
        <v>2558.8052778000001</v>
      </c>
      <c r="F29" s="23">
        <v>6.1088153976871098</v>
      </c>
      <c r="G29" s="22">
        <v>7.2027454149999999</v>
      </c>
    </row>
    <row r="30" spans="1:9" x14ac:dyDescent="0.2">
      <c r="A30" s="21" t="s">
        <v>1418</v>
      </c>
      <c r="B30" s="21" t="s">
        <v>1419</v>
      </c>
      <c r="C30" s="21" t="s">
        <v>39</v>
      </c>
      <c r="D30" s="24">
        <v>1500000</v>
      </c>
      <c r="E30" s="22">
        <v>1517.7515000000001</v>
      </c>
      <c r="F30" s="23">
        <v>3.6234346605046399</v>
      </c>
      <c r="G30" s="22">
        <v>5.8378295649999998</v>
      </c>
    </row>
    <row r="31" spans="1:9" x14ac:dyDescent="0.2">
      <c r="A31" s="21" t="s">
        <v>1420</v>
      </c>
      <c r="B31" s="21" t="s">
        <v>1421</v>
      </c>
      <c r="C31" s="21" t="s">
        <v>39</v>
      </c>
      <c r="D31" s="24">
        <v>1000000</v>
      </c>
      <c r="E31" s="22">
        <v>1040.7422222</v>
      </c>
      <c r="F31" s="23">
        <v>2.4846369386359299</v>
      </c>
      <c r="G31" s="22">
        <v>6.1570610400000003</v>
      </c>
    </row>
    <row r="32" spans="1:9" x14ac:dyDescent="0.2">
      <c r="A32" s="21" t="s">
        <v>1285</v>
      </c>
      <c r="B32" s="21" t="s">
        <v>1286</v>
      </c>
      <c r="C32" s="21" t="s">
        <v>39</v>
      </c>
      <c r="D32" s="24">
        <v>400000</v>
      </c>
      <c r="E32" s="22">
        <v>408.8609333</v>
      </c>
      <c r="F32" s="23">
        <v>0.97610239689797296</v>
      </c>
      <c r="G32" s="22">
        <v>6.3982635334524502</v>
      </c>
    </row>
    <row r="33" spans="1:9" x14ac:dyDescent="0.2">
      <c r="A33" s="20" t="s">
        <v>29</v>
      </c>
      <c r="B33" s="20"/>
      <c r="C33" s="20"/>
      <c r="D33" s="20"/>
      <c r="E33" s="25">
        <f>SUM(E28:E32)</f>
        <v>8093.8424333000003</v>
      </c>
      <c r="F33" s="26">
        <f>SUM(F28:F32)</f>
        <v>19.322998006908502</v>
      </c>
      <c r="G33" s="25"/>
      <c r="H33" s="14"/>
      <c r="I33" s="14"/>
    </row>
    <row r="34" spans="1:9" x14ac:dyDescent="0.2">
      <c r="A34" s="21"/>
      <c r="B34" s="21"/>
      <c r="C34" s="21"/>
      <c r="D34" s="21"/>
      <c r="E34" s="22"/>
      <c r="F34" s="23"/>
      <c r="G34" s="22"/>
    </row>
    <row r="35" spans="1:9" x14ac:dyDescent="0.2">
      <c r="A35" s="20" t="s">
        <v>1125</v>
      </c>
      <c r="B35" s="21"/>
      <c r="C35" s="21"/>
      <c r="D35" s="21"/>
      <c r="E35" s="22"/>
      <c r="F35" s="23"/>
      <c r="G35" s="22"/>
    </row>
    <row r="36" spans="1:9" x14ac:dyDescent="0.2">
      <c r="A36" s="21" t="s">
        <v>1126</v>
      </c>
      <c r="B36" s="21" t="s">
        <v>1127</v>
      </c>
      <c r="C36" s="21" t="s">
        <v>1128</v>
      </c>
      <c r="D36" s="24">
        <v>681.13800000000003</v>
      </c>
      <c r="E36" s="22">
        <v>78.265683699999997</v>
      </c>
      <c r="F36" s="23">
        <v>0.18684915880278999</v>
      </c>
      <c r="G36" s="22">
        <v>5.49</v>
      </c>
    </row>
    <row r="37" spans="1:9" x14ac:dyDescent="0.2">
      <c r="A37" s="20" t="s">
        <v>29</v>
      </c>
      <c r="B37" s="20"/>
      <c r="C37" s="20"/>
      <c r="D37" s="20"/>
      <c r="E37" s="25">
        <f>SUM(E36:E36)</f>
        <v>78.265683699999997</v>
      </c>
      <c r="F37" s="26">
        <f>SUM(F36:F36)</f>
        <v>0.18684915880278999</v>
      </c>
      <c r="G37" s="25"/>
      <c r="H37" s="14"/>
      <c r="I37" s="14"/>
    </row>
    <row r="38" spans="1:9" x14ac:dyDescent="0.2">
      <c r="A38" s="21"/>
      <c r="B38" s="21"/>
      <c r="C38" s="21"/>
      <c r="D38" s="21"/>
      <c r="E38" s="22"/>
      <c r="F38" s="23"/>
      <c r="G38" s="22"/>
    </row>
    <row r="39" spans="1:9" x14ac:dyDescent="0.2">
      <c r="A39" s="20" t="s">
        <v>41</v>
      </c>
      <c r="B39" s="20"/>
      <c r="C39" s="20"/>
      <c r="D39" s="20"/>
      <c r="E39" s="25">
        <f>E19+E25+E33+E37</f>
        <v>40365.385948399999</v>
      </c>
      <c r="F39" s="26">
        <f>F19+F25+F33+F37</f>
        <v>96.367118418317716</v>
      </c>
      <c r="G39" s="25"/>
      <c r="H39" s="14"/>
      <c r="I39" s="14"/>
    </row>
    <row r="40" spans="1:9" x14ac:dyDescent="0.2">
      <c r="A40" s="20"/>
      <c r="B40" s="20"/>
      <c r="C40" s="20"/>
      <c r="D40" s="20"/>
      <c r="E40" s="25"/>
      <c r="F40" s="26"/>
      <c r="G40" s="25"/>
      <c r="H40" s="14"/>
      <c r="I40" s="14"/>
    </row>
    <row r="41" spans="1:9" x14ac:dyDescent="0.2">
      <c r="A41" s="20" t="s">
        <v>298</v>
      </c>
      <c r="B41" s="20"/>
      <c r="C41" s="20"/>
      <c r="D41" s="20"/>
      <c r="E41" s="25">
        <v>4.0266211650000008</v>
      </c>
      <c r="F41" s="26">
        <f>+E41/E45*100</f>
        <v>9.6130352656429979E-3</v>
      </c>
      <c r="G41" s="25"/>
      <c r="H41" s="14"/>
      <c r="I41" s="14"/>
    </row>
    <row r="42" spans="1:9" x14ac:dyDescent="0.2">
      <c r="A42" s="20"/>
      <c r="B42" s="20"/>
      <c r="C42" s="20"/>
      <c r="D42" s="20"/>
      <c r="E42" s="25"/>
      <c r="F42" s="26"/>
      <c r="G42" s="25"/>
      <c r="H42" s="14"/>
      <c r="I42" s="14"/>
    </row>
    <row r="43" spans="1:9" x14ac:dyDescent="0.2">
      <c r="A43" s="20" t="s">
        <v>43</v>
      </c>
      <c r="B43" s="20"/>
      <c r="C43" s="20"/>
      <c r="D43" s="20"/>
      <c r="E43" s="25">
        <f>E45-(E19+E25+E33+E37+E41)</f>
        <v>1517.681919634997</v>
      </c>
      <c r="F43" s="26">
        <f>F45-(F19+F25+F33+F37+F41)</f>
        <v>3.6232685464166394</v>
      </c>
      <c r="G43" s="25"/>
      <c r="H43" s="14"/>
      <c r="I43" s="14"/>
    </row>
    <row r="44" spans="1:9" x14ac:dyDescent="0.2">
      <c r="A44" s="20"/>
      <c r="B44" s="20"/>
      <c r="C44" s="20"/>
      <c r="D44" s="20"/>
      <c r="E44" s="25"/>
      <c r="F44" s="26"/>
      <c r="G44" s="25"/>
      <c r="H44" s="14"/>
      <c r="I44" s="14"/>
    </row>
    <row r="45" spans="1:9" x14ac:dyDescent="0.2">
      <c r="A45" s="27" t="s">
        <v>42</v>
      </c>
      <c r="B45" s="27"/>
      <c r="C45" s="27"/>
      <c r="D45" s="27"/>
      <c r="E45" s="28">
        <v>41887.094489199997</v>
      </c>
      <c r="F45" s="29">
        <v>100</v>
      </c>
      <c r="G45" s="28"/>
      <c r="H45" s="14"/>
      <c r="I45" s="14"/>
    </row>
    <row r="47" spans="1:9" x14ac:dyDescent="0.2">
      <c r="A47" s="72" t="s">
        <v>1287</v>
      </c>
      <c r="B47" s="72"/>
      <c r="C47" s="72"/>
      <c r="D47" s="72"/>
      <c r="E47" s="73"/>
      <c r="F47" s="73"/>
      <c r="G47" s="73"/>
    </row>
    <row r="48" spans="1:9" x14ac:dyDescent="0.2">
      <c r="A48" s="74"/>
      <c r="B48" s="74"/>
      <c r="C48" s="74"/>
      <c r="D48" s="74"/>
      <c r="E48" s="26"/>
      <c r="F48" s="26"/>
      <c r="G48" s="26"/>
    </row>
    <row r="49" spans="1:7" x14ac:dyDescent="0.2">
      <c r="A49" s="75" t="s">
        <v>1288</v>
      </c>
      <c r="B49" s="76"/>
      <c r="C49" s="76"/>
      <c r="D49" s="74"/>
      <c r="E49" s="77" t="s">
        <v>1289</v>
      </c>
      <c r="F49" s="75" t="s">
        <v>3</v>
      </c>
      <c r="G49" s="26"/>
    </row>
    <row r="50" spans="1:7" x14ac:dyDescent="0.2">
      <c r="A50" s="76" t="s">
        <v>1290</v>
      </c>
      <c r="B50" s="76"/>
      <c r="C50" s="76"/>
      <c r="D50" s="76"/>
      <c r="E50" s="23">
        <v>2500</v>
      </c>
      <c r="F50" s="23">
        <f t="shared" ref="F50:F55" si="0">E50/$E$45*100</f>
        <v>5.96842543147649</v>
      </c>
      <c r="G50" s="23"/>
    </row>
    <row r="51" spans="1:7" x14ac:dyDescent="0.2">
      <c r="A51" s="76" t="s">
        <v>1290</v>
      </c>
      <c r="B51" s="76"/>
      <c r="C51" s="76"/>
      <c r="D51" s="76"/>
      <c r="E51" s="23">
        <v>2500</v>
      </c>
      <c r="F51" s="23">
        <f t="shared" si="0"/>
        <v>5.96842543147649</v>
      </c>
      <c r="G51" s="23"/>
    </row>
    <row r="52" spans="1:7" x14ac:dyDescent="0.2">
      <c r="A52" s="76" t="s">
        <v>1342</v>
      </c>
      <c r="B52" s="76"/>
      <c r="C52" s="76"/>
      <c r="D52" s="76"/>
      <c r="E52" s="23">
        <v>2500</v>
      </c>
      <c r="F52" s="23">
        <f t="shared" si="0"/>
        <v>5.96842543147649</v>
      </c>
      <c r="G52" s="23"/>
    </row>
    <row r="53" spans="1:7" x14ac:dyDescent="0.2">
      <c r="A53" s="76" t="s">
        <v>1290</v>
      </c>
      <c r="B53" s="76"/>
      <c r="C53" s="76"/>
      <c r="D53" s="76"/>
      <c r="E53" s="23">
        <v>2000</v>
      </c>
      <c r="F53" s="23">
        <f t="shared" si="0"/>
        <v>4.7747403451811925</v>
      </c>
      <c r="G53" s="23"/>
    </row>
    <row r="54" spans="1:7" x14ac:dyDescent="0.2">
      <c r="A54" s="76" t="s">
        <v>1342</v>
      </c>
      <c r="B54" s="76"/>
      <c r="C54" s="76"/>
      <c r="D54" s="76"/>
      <c r="E54" s="23">
        <v>1000</v>
      </c>
      <c r="F54" s="23">
        <f t="shared" si="0"/>
        <v>2.3873701725905963</v>
      </c>
      <c r="G54" s="23"/>
    </row>
    <row r="55" spans="1:7" x14ac:dyDescent="0.2">
      <c r="A55" s="76" t="s">
        <v>1290</v>
      </c>
      <c r="B55" s="76"/>
      <c r="C55" s="76"/>
      <c r="D55" s="76"/>
      <c r="E55" s="23">
        <v>500</v>
      </c>
      <c r="F55" s="23">
        <f t="shared" si="0"/>
        <v>1.1936850862952981</v>
      </c>
      <c r="G55" s="23"/>
    </row>
    <row r="56" spans="1:7" x14ac:dyDescent="0.2">
      <c r="A56" s="80" t="s">
        <v>1292</v>
      </c>
      <c r="B56" s="81"/>
      <c r="C56" s="81"/>
      <c r="D56" s="80"/>
      <c r="E56" s="82">
        <f>SUM(E50:E55)</f>
        <v>11000</v>
      </c>
      <c r="F56" s="82">
        <f>SUM(F50:F55)</f>
        <v>26.261071898496557</v>
      </c>
      <c r="G56" s="29"/>
    </row>
    <row r="58" spans="1:7" x14ac:dyDescent="0.2">
      <c r="A58" s="14" t="s">
        <v>45</v>
      </c>
    </row>
    <row r="59" spans="1:7" x14ac:dyDescent="0.2">
      <c r="A59" s="14" t="s">
        <v>1129</v>
      </c>
    </row>
    <row r="60" spans="1:7" x14ac:dyDescent="0.2">
      <c r="A60" s="14" t="s">
        <v>1293</v>
      </c>
    </row>
    <row r="61" spans="1:7" x14ac:dyDescent="0.2">
      <c r="A61" s="14"/>
    </row>
    <row r="62" spans="1:7" ht="33.75" customHeight="1" x14ac:dyDescent="0.2">
      <c r="A62" s="108" t="s">
        <v>1294</v>
      </c>
      <c r="B62" s="108"/>
      <c r="C62" s="108"/>
      <c r="D62" s="108"/>
      <c r="E62" s="108"/>
      <c r="F62" s="108"/>
      <c r="G62" s="108"/>
    </row>
    <row r="64" spans="1:7" x14ac:dyDescent="0.2">
      <c r="A64" s="14" t="s">
        <v>46</v>
      </c>
    </row>
    <row r="65" spans="1:4" x14ac:dyDescent="0.2">
      <c r="A65" s="14" t="s">
        <v>47</v>
      </c>
    </row>
    <row r="66" spans="1:4" x14ac:dyDescent="0.2">
      <c r="A66" s="14" t="s">
        <v>48</v>
      </c>
      <c r="B66" s="14"/>
      <c r="C66" s="30" t="s">
        <v>50</v>
      </c>
      <c r="D66" s="14" t="s">
        <v>49</v>
      </c>
    </row>
    <row r="67" spans="1:4" x14ac:dyDescent="0.2">
      <c r="A67" s="7" t="s">
        <v>51</v>
      </c>
      <c r="C67" s="31">
        <v>10.240500000000001</v>
      </c>
      <c r="D67" s="31">
        <v>10.579000000000001</v>
      </c>
    </row>
    <row r="68" spans="1:4" x14ac:dyDescent="0.2">
      <c r="A68" s="7" t="s">
        <v>52</v>
      </c>
      <c r="C68" s="31">
        <v>10.240500000000001</v>
      </c>
      <c r="D68" s="31">
        <v>10.4777</v>
      </c>
    </row>
    <row r="69" spans="1:4" x14ac:dyDescent="0.2">
      <c r="A69" s="7" t="s">
        <v>53</v>
      </c>
      <c r="C69" s="31">
        <v>10.2554</v>
      </c>
      <c r="D69" s="31">
        <v>10.625500000000001</v>
      </c>
    </row>
    <row r="70" spans="1:4" x14ac:dyDescent="0.2">
      <c r="A70" s="7" t="s">
        <v>54</v>
      </c>
      <c r="C70" s="31">
        <v>10.2554</v>
      </c>
      <c r="D70" s="31">
        <v>10.519</v>
      </c>
    </row>
    <row r="72" spans="1:4" x14ac:dyDescent="0.2">
      <c r="A72" s="14" t="s">
        <v>55</v>
      </c>
    </row>
    <row r="73" spans="1:4" x14ac:dyDescent="0.2">
      <c r="A73" s="106" t="s">
        <v>56</v>
      </c>
      <c r="B73" s="107"/>
      <c r="C73" s="32" t="s">
        <v>57</v>
      </c>
    </row>
    <row r="74" spans="1:4" x14ac:dyDescent="0.2">
      <c r="A74" s="102" t="s">
        <v>52</v>
      </c>
      <c r="B74" s="103"/>
      <c r="C74" s="33">
        <v>0.1</v>
      </c>
    </row>
    <row r="75" spans="1:4" x14ac:dyDescent="0.2">
      <c r="A75" s="102" t="s">
        <v>54</v>
      </c>
      <c r="B75" s="103"/>
      <c r="C75" s="33">
        <v>0.105</v>
      </c>
    </row>
    <row r="76" spans="1:4" x14ac:dyDescent="0.2">
      <c r="A76" s="7" t="s">
        <v>58</v>
      </c>
    </row>
    <row r="77" spans="1:4" x14ac:dyDescent="0.2">
      <c r="A77" s="7" t="s">
        <v>59</v>
      </c>
    </row>
    <row r="79" spans="1:4" x14ac:dyDescent="0.2">
      <c r="A79" s="62" t="s">
        <v>1295</v>
      </c>
    </row>
    <row r="80" spans="1:4" x14ac:dyDescent="0.2">
      <c r="A80" s="62"/>
    </row>
    <row r="81" spans="1:9" x14ac:dyDescent="0.2">
      <c r="A81" s="63" t="s">
        <v>1422</v>
      </c>
    </row>
    <row r="82" spans="1:9" x14ac:dyDescent="0.2">
      <c r="A82" s="63" t="s">
        <v>1423</v>
      </c>
    </row>
    <row r="84" spans="1:9" x14ac:dyDescent="0.2">
      <c r="A84" s="14" t="s">
        <v>381</v>
      </c>
      <c r="D84" s="34">
        <v>1.56674288988359</v>
      </c>
      <c r="E84" s="10" t="s">
        <v>60</v>
      </c>
    </row>
    <row r="86" spans="1:9" x14ac:dyDescent="0.2">
      <c r="A86" s="14" t="s">
        <v>1485</v>
      </c>
      <c r="D86" s="30" t="s">
        <v>61</v>
      </c>
    </row>
    <row r="88" spans="1:9" x14ac:dyDescent="0.2">
      <c r="A88" s="62" t="s">
        <v>1025</v>
      </c>
      <c r="B88" s="63"/>
      <c r="C88" s="63"/>
      <c r="D88" s="63"/>
      <c r="E88" s="11"/>
      <c r="G88" s="11"/>
      <c r="H88" s="63"/>
      <c r="I88" s="63"/>
    </row>
    <row r="89" spans="1:9" x14ac:dyDescent="0.2">
      <c r="A89" s="63"/>
      <c r="B89" s="63"/>
      <c r="C89" s="63"/>
      <c r="D89" s="63"/>
      <c r="E89" s="11"/>
      <c r="G89" s="11"/>
      <c r="H89" s="63"/>
      <c r="I89" s="63"/>
    </row>
    <row r="90" spans="1:9" x14ac:dyDescent="0.2">
      <c r="A90" s="62" t="s">
        <v>1486</v>
      </c>
      <c r="B90" s="63"/>
      <c r="C90" s="63"/>
      <c r="D90" s="63"/>
      <c r="E90" s="11"/>
      <c r="G90" s="11"/>
      <c r="H90" s="63"/>
      <c r="I90" s="63"/>
    </row>
    <row r="91" spans="1:9" x14ac:dyDescent="0.2">
      <c r="A91" s="66"/>
      <c r="B91" s="63"/>
      <c r="C91" s="63"/>
      <c r="D91" s="63"/>
      <c r="E91" s="11"/>
      <c r="G91" s="11"/>
      <c r="H91" s="63"/>
      <c r="I91" s="63"/>
    </row>
    <row r="92" spans="1:9" x14ac:dyDescent="0.2">
      <c r="A92" s="63"/>
      <c r="B92" s="63"/>
      <c r="C92" s="63"/>
      <c r="D92" s="63"/>
      <c r="E92" s="11"/>
      <c r="G92" s="11"/>
      <c r="H92" s="63"/>
      <c r="I92" s="63"/>
    </row>
    <row r="93" spans="1:9" x14ac:dyDescent="0.2">
      <c r="A93" s="63"/>
      <c r="B93" s="63"/>
      <c r="C93" s="63"/>
      <c r="D93" s="63"/>
      <c r="E93" s="11"/>
      <c r="G93" s="11"/>
      <c r="H93" s="63"/>
      <c r="I93" s="63"/>
    </row>
    <row r="94" spans="1:9" x14ac:dyDescent="0.2">
      <c r="A94" s="63"/>
      <c r="B94" s="63"/>
      <c r="C94" s="63"/>
      <c r="D94" s="63"/>
      <c r="E94" s="11"/>
      <c r="G94" s="11"/>
      <c r="H94" s="63"/>
      <c r="I94" s="63"/>
    </row>
    <row r="95" spans="1:9" x14ac:dyDescent="0.2">
      <c r="A95" s="63"/>
      <c r="B95" s="63"/>
      <c r="C95" s="63"/>
      <c r="D95" s="63"/>
      <c r="E95" s="11"/>
      <c r="G95" s="11"/>
      <c r="H95" s="63"/>
      <c r="I95" s="63"/>
    </row>
    <row r="96" spans="1:9" x14ac:dyDescent="0.2">
      <c r="A96" s="63"/>
      <c r="B96" s="63"/>
      <c r="C96" s="63"/>
      <c r="D96" s="63"/>
      <c r="E96" s="11"/>
      <c r="G96" s="11"/>
      <c r="H96" s="63"/>
      <c r="I96" s="63"/>
    </row>
    <row r="97" spans="1:9" x14ac:dyDescent="0.2">
      <c r="A97" s="63"/>
      <c r="B97" s="63"/>
      <c r="C97" s="63"/>
      <c r="D97" s="63"/>
      <c r="E97" s="11"/>
      <c r="G97" s="11"/>
      <c r="H97" s="63"/>
      <c r="I97" s="63"/>
    </row>
    <row r="98" spans="1:9" x14ac:dyDescent="0.2">
      <c r="A98" s="63"/>
      <c r="B98" s="63"/>
      <c r="C98" s="63"/>
      <c r="D98" s="63"/>
      <c r="E98" s="11"/>
      <c r="G98" s="11"/>
      <c r="H98" s="63"/>
      <c r="I98" s="63"/>
    </row>
    <row r="99" spans="1:9" x14ac:dyDescent="0.2">
      <c r="A99" s="63"/>
      <c r="B99" s="63"/>
      <c r="C99" s="63"/>
      <c r="D99" s="63"/>
      <c r="E99" s="11"/>
      <c r="G99" s="11"/>
      <c r="H99" s="63"/>
      <c r="I99" s="63"/>
    </row>
    <row r="100" spans="1:9" x14ac:dyDescent="0.2">
      <c r="A100" s="63"/>
      <c r="B100" s="63"/>
      <c r="C100" s="63"/>
      <c r="D100" s="63"/>
      <c r="E100" s="11"/>
      <c r="G100" s="11"/>
      <c r="H100" s="63"/>
      <c r="I100" s="63"/>
    </row>
    <row r="101" spans="1:9" x14ac:dyDescent="0.2">
      <c r="A101" s="63"/>
      <c r="B101" s="63"/>
      <c r="C101" s="63"/>
      <c r="D101" s="63"/>
      <c r="E101" s="11"/>
      <c r="G101" s="11"/>
      <c r="H101" s="63"/>
      <c r="I101" s="63"/>
    </row>
    <row r="102" spans="1:9" x14ac:dyDescent="0.2">
      <c r="A102" s="63"/>
      <c r="B102" s="63"/>
      <c r="C102" s="63"/>
      <c r="D102" s="63"/>
      <c r="E102" s="11"/>
      <c r="G102" s="11"/>
      <c r="H102" s="63"/>
      <c r="I102" s="63"/>
    </row>
    <row r="103" spans="1:9" x14ac:dyDescent="0.2">
      <c r="A103" s="63"/>
      <c r="B103" s="63"/>
      <c r="C103" s="63"/>
      <c r="D103" s="63"/>
      <c r="E103" s="11"/>
      <c r="G103" s="11"/>
      <c r="H103" s="63"/>
      <c r="I103" s="63"/>
    </row>
    <row r="104" spans="1:9" x14ac:dyDescent="0.2">
      <c r="A104" s="63"/>
      <c r="B104" s="63"/>
      <c r="C104" s="63"/>
      <c r="D104" s="63"/>
      <c r="E104" s="11"/>
      <c r="G104" s="11"/>
      <c r="H104" s="63"/>
      <c r="I104" s="63"/>
    </row>
    <row r="105" spans="1:9" x14ac:dyDescent="0.2">
      <c r="A105" s="63"/>
      <c r="B105" s="63"/>
      <c r="C105" s="63"/>
      <c r="D105" s="63"/>
      <c r="E105" s="11"/>
      <c r="G105" s="11"/>
      <c r="H105" s="63"/>
      <c r="I105" s="63"/>
    </row>
    <row r="106" spans="1:9" x14ac:dyDescent="0.2">
      <c r="A106" s="62" t="s">
        <v>1424</v>
      </c>
      <c r="B106" s="63"/>
      <c r="C106" s="63"/>
      <c r="D106" s="63"/>
      <c r="E106" s="11"/>
      <c r="G106" s="11"/>
      <c r="H106" s="63"/>
      <c r="I106" s="63"/>
    </row>
    <row r="107" spans="1:9" x14ac:dyDescent="0.2">
      <c r="A107" s="63"/>
      <c r="B107" s="63"/>
      <c r="C107" s="63"/>
      <c r="D107" s="63"/>
      <c r="E107" s="11"/>
      <c r="G107" s="11"/>
      <c r="H107" s="63"/>
      <c r="I107" s="63"/>
    </row>
    <row r="108" spans="1:9" x14ac:dyDescent="0.2">
      <c r="A108" s="62" t="s">
        <v>1488</v>
      </c>
      <c r="B108" s="63"/>
      <c r="C108" s="63"/>
      <c r="D108" s="63"/>
      <c r="E108" s="11"/>
      <c r="G108" s="11"/>
      <c r="H108" s="63"/>
      <c r="I108" s="63"/>
    </row>
    <row r="109" spans="1:9" x14ac:dyDescent="0.2">
      <c r="A109" s="63"/>
      <c r="B109" s="63"/>
      <c r="C109" s="63"/>
      <c r="D109" s="63"/>
      <c r="E109" s="11"/>
      <c r="G109" s="11"/>
      <c r="H109" s="63"/>
      <c r="I109" s="63"/>
    </row>
    <row r="110" spans="1:9" x14ac:dyDescent="0.2">
      <c r="A110" s="63"/>
      <c r="B110" s="63"/>
      <c r="C110" s="63"/>
      <c r="D110" s="63"/>
      <c r="E110" s="11"/>
      <c r="G110" s="11"/>
      <c r="H110" s="63"/>
      <c r="I110" s="63"/>
    </row>
    <row r="111" spans="1:9" x14ac:dyDescent="0.2">
      <c r="A111" s="63"/>
      <c r="B111" s="63"/>
      <c r="C111" s="63"/>
      <c r="D111" s="63"/>
      <c r="E111" s="11"/>
      <c r="G111" s="11"/>
      <c r="H111" s="63"/>
      <c r="I111" s="63"/>
    </row>
    <row r="112" spans="1:9" x14ac:dyDescent="0.2">
      <c r="A112" s="63"/>
      <c r="B112" s="63"/>
      <c r="C112" s="63"/>
      <c r="D112" s="63"/>
      <c r="E112" s="11"/>
      <c r="G112" s="11"/>
      <c r="H112" s="63"/>
      <c r="I112" s="63"/>
    </row>
    <row r="113" spans="1:9" x14ac:dyDescent="0.2">
      <c r="A113" s="63"/>
      <c r="B113" s="63"/>
      <c r="C113" s="63"/>
      <c r="D113" s="63"/>
      <c r="E113" s="11"/>
      <c r="G113" s="11"/>
      <c r="H113" s="63"/>
      <c r="I113" s="63"/>
    </row>
    <row r="114" spans="1:9" x14ac:dyDescent="0.2">
      <c r="A114" s="63"/>
      <c r="B114" s="63"/>
      <c r="C114" s="63"/>
      <c r="D114" s="63"/>
      <c r="E114" s="11"/>
      <c r="G114" s="11"/>
      <c r="H114" s="63"/>
      <c r="I114" s="63"/>
    </row>
    <row r="115" spans="1:9" x14ac:dyDescent="0.2">
      <c r="A115" s="63"/>
      <c r="B115" s="63"/>
      <c r="C115" s="63"/>
      <c r="D115" s="63"/>
      <c r="E115" s="11"/>
      <c r="G115" s="11"/>
      <c r="H115" s="63"/>
      <c r="I115" s="63"/>
    </row>
    <row r="116" spans="1:9" x14ac:dyDescent="0.2">
      <c r="A116" s="63"/>
      <c r="B116" s="63"/>
      <c r="C116" s="63"/>
      <c r="D116" s="63"/>
      <c r="E116" s="11"/>
      <c r="G116" s="11"/>
      <c r="H116" s="63"/>
      <c r="I116" s="63"/>
    </row>
    <row r="117" spans="1:9" x14ac:dyDescent="0.2">
      <c r="A117" s="63"/>
      <c r="B117" s="63"/>
      <c r="C117" s="63"/>
      <c r="D117" s="63"/>
      <c r="E117" s="11"/>
      <c r="G117" s="11"/>
      <c r="H117" s="63"/>
      <c r="I117" s="63"/>
    </row>
    <row r="118" spans="1:9" x14ac:dyDescent="0.2">
      <c r="A118" s="63"/>
      <c r="B118" s="63"/>
      <c r="C118" s="63"/>
      <c r="D118" s="63"/>
      <c r="E118" s="11"/>
      <c r="G118" s="11"/>
      <c r="H118" s="63"/>
      <c r="I118" s="63"/>
    </row>
    <row r="119" spans="1:9" x14ac:dyDescent="0.2">
      <c r="A119" s="63"/>
      <c r="B119" s="63"/>
      <c r="C119" s="63"/>
      <c r="D119" s="63"/>
      <c r="E119" s="11"/>
      <c r="G119" s="11"/>
      <c r="H119" s="63"/>
      <c r="I119" s="63"/>
    </row>
    <row r="120" spans="1:9" x14ac:dyDescent="0.2">
      <c r="A120" s="63"/>
      <c r="B120" s="63"/>
      <c r="C120" s="63"/>
      <c r="D120" s="63"/>
      <c r="E120" s="11"/>
      <c r="G120" s="11"/>
      <c r="H120" s="63"/>
      <c r="I120" s="63"/>
    </row>
    <row r="121" spans="1:9" x14ac:dyDescent="0.2">
      <c r="A121" s="63"/>
      <c r="B121" s="63"/>
      <c r="C121" s="63"/>
      <c r="D121" s="63"/>
      <c r="E121" s="11"/>
      <c r="G121" s="11"/>
      <c r="H121" s="63"/>
      <c r="I121" s="63"/>
    </row>
    <row r="122" spans="1:9" x14ac:dyDescent="0.2">
      <c r="A122" s="63"/>
      <c r="B122" s="63"/>
      <c r="C122" s="63"/>
      <c r="D122" s="63"/>
      <c r="E122" s="11"/>
      <c r="G122" s="11"/>
      <c r="H122" s="63"/>
      <c r="I122" s="63"/>
    </row>
    <row r="123" spans="1:9" x14ac:dyDescent="0.2">
      <c r="A123" s="63"/>
      <c r="B123" s="63"/>
      <c r="C123" s="63"/>
      <c r="D123" s="63"/>
      <c r="E123" s="11"/>
      <c r="G123" s="11"/>
      <c r="H123" s="63"/>
      <c r="I123" s="63"/>
    </row>
    <row r="124" spans="1:9" x14ac:dyDescent="0.2">
      <c r="A124" s="63" t="s">
        <v>1014</v>
      </c>
      <c r="B124" s="63"/>
      <c r="C124" s="63"/>
      <c r="D124" s="63"/>
      <c r="E124" s="11"/>
      <c r="G124" s="11"/>
      <c r="H124" s="63"/>
      <c r="I124" s="63"/>
    </row>
    <row r="125" spans="1:9" x14ac:dyDescent="0.2">
      <c r="A125" s="63"/>
      <c r="B125" s="63"/>
      <c r="C125" s="63"/>
      <c r="D125" s="63"/>
      <c r="E125" s="11"/>
      <c r="G125" s="11"/>
      <c r="H125" s="63"/>
      <c r="I125" s="63"/>
    </row>
    <row r="126" spans="1:9" x14ac:dyDescent="0.2">
      <c r="A126" s="66"/>
      <c r="B126" s="63"/>
      <c r="C126" s="63"/>
      <c r="D126" s="63"/>
      <c r="E126" s="11"/>
      <c r="G126" s="11"/>
      <c r="H126" s="63"/>
      <c r="I126" s="63"/>
    </row>
    <row r="127" spans="1:9" x14ac:dyDescent="0.2">
      <c r="A127" s="63"/>
      <c r="B127" s="63"/>
      <c r="C127" s="63"/>
      <c r="D127" s="63"/>
      <c r="E127" s="11"/>
      <c r="G127" s="11"/>
      <c r="H127" s="63"/>
      <c r="I127" s="63"/>
    </row>
    <row r="128" spans="1:9" x14ac:dyDescent="0.2">
      <c r="A128" s="63"/>
      <c r="B128" s="63"/>
      <c r="C128" s="63"/>
      <c r="D128" s="63"/>
      <c r="E128" s="11"/>
      <c r="G128" s="11"/>
      <c r="H128" s="63"/>
      <c r="I128" s="63"/>
    </row>
    <row r="129" spans="1:9" x14ac:dyDescent="0.2">
      <c r="A129" s="66"/>
      <c r="B129" s="63"/>
      <c r="C129" s="63"/>
      <c r="D129" s="63"/>
      <c r="E129" s="11"/>
      <c r="G129" s="11"/>
      <c r="H129" s="63"/>
      <c r="I129" s="63"/>
    </row>
    <row r="130" spans="1:9" x14ac:dyDescent="0.2">
      <c r="A130" s="63"/>
      <c r="B130" s="63"/>
      <c r="C130" s="63"/>
      <c r="D130" s="63"/>
      <c r="E130" s="11"/>
      <c r="G130" s="11"/>
      <c r="H130" s="63"/>
      <c r="I130" s="63"/>
    </row>
  </sheetData>
  <mergeCells count="5">
    <mergeCell ref="A1:G1"/>
    <mergeCell ref="A62:G62"/>
    <mergeCell ref="A73:B73"/>
    <mergeCell ref="A74:B74"/>
    <mergeCell ref="A75:B75"/>
  </mergeCells>
  <conditionalFormatting sqref="F2:F3 F57:F61">
    <cfRule type="cellIs" dxfId="99" priority="3" stopIfTrue="1" operator="between">
      <formula>0.009</formula>
      <formula>-0.009</formula>
    </cfRule>
  </conditionalFormatting>
  <conditionalFormatting sqref="F5:F55">
    <cfRule type="cellIs" dxfId="98" priority="2" stopIfTrue="1" operator="between">
      <formula>0.009</formula>
      <formula>-0.009</formula>
    </cfRule>
  </conditionalFormatting>
  <conditionalFormatting sqref="F63:F65536">
    <cfRule type="cellIs" dxfId="9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2"/>
  <sheetViews>
    <sheetView workbookViewId="0">
      <selection sqref="A1:G1"/>
    </sheetView>
  </sheetViews>
  <sheetFormatPr defaultColWidth="9.140625" defaultRowHeight="11.25" x14ac:dyDescent="0.2"/>
  <cols>
    <col min="1" max="1" width="36.85546875" style="7" bestFit="1" customWidth="1"/>
    <col min="2" max="2" width="32.710937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9" s="1" customFormat="1" ht="15" x14ac:dyDescent="0.2">
      <c r="A1" s="104" t="s">
        <v>1425</v>
      </c>
      <c r="B1" s="105"/>
      <c r="C1" s="105"/>
      <c r="D1" s="105"/>
      <c r="E1" s="105"/>
      <c r="F1" s="105"/>
      <c r="G1" s="105"/>
    </row>
    <row r="2" spans="1:9" s="1" customFormat="1" ht="12" x14ac:dyDescent="0.2">
      <c r="E2" s="5"/>
      <c r="F2" s="9"/>
      <c r="G2" s="10"/>
    </row>
    <row r="3" spans="1:9" s="1" customFormat="1" ht="12" x14ac:dyDescent="0.2">
      <c r="A3" s="8" t="s">
        <v>7</v>
      </c>
      <c r="B3" s="2"/>
      <c r="C3" s="3"/>
      <c r="D3" s="3"/>
      <c r="E3" s="4"/>
      <c r="F3" s="9"/>
      <c r="G3" s="10"/>
    </row>
    <row r="4" spans="1:9" s="1" customFormat="1" ht="22.5" customHeight="1" x14ac:dyDescent="0.2">
      <c r="A4" s="6" t="s">
        <v>2</v>
      </c>
      <c r="B4" s="6" t="s">
        <v>0</v>
      </c>
      <c r="C4" s="13" t="s">
        <v>1052</v>
      </c>
      <c r="D4" s="13" t="s">
        <v>1</v>
      </c>
      <c r="E4" s="52" t="s">
        <v>6</v>
      </c>
      <c r="F4" s="12" t="s">
        <v>3</v>
      </c>
      <c r="G4" s="12" t="s">
        <v>5</v>
      </c>
    </row>
    <row r="5" spans="1:9" x14ac:dyDescent="0.2">
      <c r="A5" s="16" t="s">
        <v>38</v>
      </c>
      <c r="B5" s="17"/>
      <c r="C5" s="17"/>
      <c r="D5" s="17"/>
      <c r="E5" s="18"/>
      <c r="F5" s="19"/>
      <c r="G5" s="18"/>
    </row>
    <row r="6" spans="1:9" x14ac:dyDescent="0.2">
      <c r="A6" s="21" t="s">
        <v>70</v>
      </c>
      <c r="B6" s="21" t="s">
        <v>69</v>
      </c>
      <c r="C6" s="21" t="s">
        <v>39</v>
      </c>
      <c r="D6" s="24">
        <v>1277300</v>
      </c>
      <c r="E6" s="22">
        <v>1208.3837047</v>
      </c>
      <c r="F6" s="23">
        <v>47.935724704013403</v>
      </c>
      <c r="G6" s="22">
        <v>7.5245800270125001</v>
      </c>
    </row>
    <row r="7" spans="1:9" x14ac:dyDescent="0.2">
      <c r="A7" s="21" t="s">
        <v>1394</v>
      </c>
      <c r="B7" s="21" t="s">
        <v>1395</v>
      </c>
      <c r="C7" s="21" t="s">
        <v>39</v>
      </c>
      <c r="D7" s="24">
        <v>500000</v>
      </c>
      <c r="E7" s="22">
        <v>538.13199999999995</v>
      </c>
      <c r="F7" s="23">
        <v>21.3473148521349</v>
      </c>
      <c r="G7" s="22">
        <v>7.1446870000000002</v>
      </c>
    </row>
    <row r="8" spans="1:9" x14ac:dyDescent="0.2">
      <c r="A8" s="21" t="s">
        <v>76</v>
      </c>
      <c r="B8" s="21" t="s">
        <v>75</v>
      </c>
      <c r="C8" s="21" t="s">
        <v>39</v>
      </c>
      <c r="D8" s="24">
        <v>500000</v>
      </c>
      <c r="E8" s="22">
        <v>527.82111110000005</v>
      </c>
      <c r="F8" s="23">
        <v>20.938289200893799</v>
      </c>
      <c r="G8" s="22">
        <v>7.5784011250000001</v>
      </c>
    </row>
    <row r="9" spans="1:9" x14ac:dyDescent="0.2">
      <c r="A9" s="20" t="s">
        <v>29</v>
      </c>
      <c r="B9" s="20"/>
      <c r="C9" s="20"/>
      <c r="D9" s="20"/>
      <c r="E9" s="25">
        <f>SUM(E6:E8)</f>
        <v>2274.3368157999998</v>
      </c>
      <c r="F9" s="26">
        <f>SUM(F6:F8)</f>
        <v>90.221328757042102</v>
      </c>
      <c r="G9" s="25"/>
      <c r="H9" s="14"/>
      <c r="I9" s="14"/>
    </row>
    <row r="10" spans="1:9" x14ac:dyDescent="0.2">
      <c r="A10" s="21"/>
      <c r="B10" s="21"/>
      <c r="C10" s="21"/>
      <c r="D10" s="21"/>
      <c r="E10" s="22"/>
      <c r="F10" s="23"/>
      <c r="G10" s="22"/>
    </row>
    <row r="11" spans="1:9" x14ac:dyDescent="0.2">
      <c r="A11" s="20" t="s">
        <v>1125</v>
      </c>
      <c r="B11" s="21"/>
      <c r="C11" s="21"/>
      <c r="D11" s="21"/>
      <c r="E11" s="22"/>
      <c r="F11" s="23"/>
      <c r="G11" s="22"/>
    </row>
    <row r="12" spans="1:9" x14ac:dyDescent="0.2">
      <c r="A12" s="21" t="s">
        <v>1126</v>
      </c>
      <c r="B12" s="21" t="s">
        <v>1127</v>
      </c>
      <c r="C12" s="21" t="s">
        <v>1128</v>
      </c>
      <c r="D12" s="24">
        <v>72.486999999999995</v>
      </c>
      <c r="E12" s="22">
        <v>8.3290678000000007</v>
      </c>
      <c r="F12" s="23">
        <v>0.33040821350779898</v>
      </c>
      <c r="G12" s="22">
        <v>5.49</v>
      </c>
    </row>
    <row r="13" spans="1:9" x14ac:dyDescent="0.2">
      <c r="A13" s="20" t="s">
        <v>29</v>
      </c>
      <c r="B13" s="20"/>
      <c r="C13" s="20"/>
      <c r="D13" s="20"/>
      <c r="E13" s="25">
        <f>SUM(E12:E12)</f>
        <v>8.3290678000000007</v>
      </c>
      <c r="F13" s="26">
        <f>SUM(F12:F12)</f>
        <v>0.33040821350779898</v>
      </c>
      <c r="G13" s="25"/>
      <c r="H13" s="14"/>
      <c r="I13" s="14"/>
    </row>
    <row r="14" spans="1:9" x14ac:dyDescent="0.2">
      <c r="A14" s="21"/>
      <c r="B14" s="21"/>
      <c r="C14" s="21"/>
      <c r="D14" s="21"/>
      <c r="E14" s="22"/>
      <c r="F14" s="23"/>
      <c r="G14" s="22"/>
    </row>
    <row r="15" spans="1:9" x14ac:dyDescent="0.2">
      <c r="A15" s="20" t="s">
        <v>41</v>
      </c>
      <c r="B15" s="20"/>
      <c r="C15" s="20"/>
      <c r="D15" s="20"/>
      <c r="E15" s="25">
        <f>E9+E13</f>
        <v>2282.6658835999997</v>
      </c>
      <c r="F15" s="26">
        <f>F9+F13</f>
        <v>90.551736970549896</v>
      </c>
      <c r="G15" s="25"/>
      <c r="H15" s="14"/>
      <c r="I15" s="14"/>
    </row>
    <row r="16" spans="1:9" x14ac:dyDescent="0.2">
      <c r="A16" s="20"/>
      <c r="B16" s="20"/>
      <c r="C16" s="20"/>
      <c r="D16" s="20"/>
      <c r="E16" s="25"/>
      <c r="F16" s="26"/>
      <c r="G16" s="25"/>
      <c r="H16" s="14"/>
      <c r="I16" s="14"/>
    </row>
    <row r="17" spans="1:9" x14ac:dyDescent="0.2">
      <c r="A17" s="20" t="s">
        <v>298</v>
      </c>
      <c r="B17" s="20"/>
      <c r="C17" s="20"/>
      <c r="D17" s="20"/>
      <c r="E17" s="25">
        <v>0.38832737000000006</v>
      </c>
      <c r="F17" s="26">
        <f>+E17/E21*100</f>
        <v>1.5404671406070439E-2</v>
      </c>
      <c r="G17" s="25"/>
      <c r="H17" s="14"/>
      <c r="I17" s="14"/>
    </row>
    <row r="18" spans="1:9" x14ac:dyDescent="0.2">
      <c r="A18" s="20"/>
      <c r="B18" s="20"/>
      <c r="C18" s="20"/>
      <c r="D18" s="20"/>
      <c r="E18" s="25"/>
      <c r="F18" s="26"/>
      <c r="G18" s="25"/>
      <c r="H18" s="14"/>
      <c r="I18" s="14"/>
    </row>
    <row r="19" spans="1:9" x14ac:dyDescent="0.2">
      <c r="A19" s="20" t="s">
        <v>43</v>
      </c>
      <c r="B19" s="20"/>
      <c r="C19" s="20"/>
      <c r="D19" s="20"/>
      <c r="E19" s="25">
        <f>E21-(E9+E13+E17)</f>
        <v>237.78742053000042</v>
      </c>
      <c r="F19" s="26">
        <f>F21-(F9+F13+F17)</f>
        <v>9.4328583580440295</v>
      </c>
      <c r="G19" s="25"/>
      <c r="H19" s="14"/>
      <c r="I19" s="14"/>
    </row>
    <row r="20" spans="1:9" x14ac:dyDescent="0.2">
      <c r="A20" s="20"/>
      <c r="B20" s="20"/>
      <c r="C20" s="20"/>
      <c r="D20" s="20"/>
      <c r="E20" s="25"/>
      <c r="F20" s="26"/>
      <c r="G20" s="25"/>
      <c r="H20" s="14"/>
      <c r="I20" s="14"/>
    </row>
    <row r="21" spans="1:9" x14ac:dyDescent="0.2">
      <c r="A21" s="27" t="s">
        <v>42</v>
      </c>
      <c r="B21" s="27"/>
      <c r="C21" s="27"/>
      <c r="D21" s="27"/>
      <c r="E21" s="28">
        <v>2520.8416314999999</v>
      </c>
      <c r="F21" s="29">
        <v>100</v>
      </c>
      <c r="G21" s="28"/>
      <c r="H21" s="14"/>
      <c r="I21" s="14"/>
    </row>
    <row r="23" spans="1:9" x14ac:dyDescent="0.2">
      <c r="A23" s="72" t="s">
        <v>1287</v>
      </c>
      <c r="B23" s="72"/>
      <c r="C23" s="72"/>
      <c r="D23" s="72"/>
      <c r="E23" s="73"/>
      <c r="F23" s="73"/>
      <c r="G23" s="73"/>
    </row>
    <row r="24" spans="1:9" x14ac:dyDescent="0.2">
      <c r="A24" s="74"/>
      <c r="B24" s="74"/>
      <c r="C24" s="74"/>
      <c r="D24" s="74"/>
      <c r="E24" s="26"/>
      <c r="F24" s="26"/>
      <c r="G24" s="26"/>
    </row>
    <row r="25" spans="1:9" x14ac:dyDescent="0.2">
      <c r="A25" s="75" t="s">
        <v>1288</v>
      </c>
      <c r="B25" s="76"/>
      <c r="C25" s="76"/>
      <c r="D25" s="74"/>
      <c r="E25" s="77" t="s">
        <v>1289</v>
      </c>
      <c r="F25" s="75" t="s">
        <v>3</v>
      </c>
      <c r="G25" s="26"/>
    </row>
    <row r="26" spans="1:9" x14ac:dyDescent="0.2">
      <c r="A26" s="76" t="s">
        <v>1291</v>
      </c>
      <c r="B26" s="76"/>
      <c r="C26" s="76"/>
      <c r="D26" s="76"/>
      <c r="E26" s="23">
        <v>500</v>
      </c>
      <c r="F26" s="23">
        <f>E26/$E$21*100</f>
        <v>19.834645451427278</v>
      </c>
      <c r="G26" s="23"/>
    </row>
    <row r="27" spans="1:9" x14ac:dyDescent="0.2">
      <c r="A27" s="80" t="s">
        <v>1292</v>
      </c>
      <c r="B27" s="81"/>
      <c r="C27" s="81"/>
      <c r="D27" s="80"/>
      <c r="E27" s="82">
        <f>SUM(E26:E26)</f>
        <v>500</v>
      </c>
      <c r="F27" s="82">
        <f>SUM(F26:F26)</f>
        <v>19.834645451427278</v>
      </c>
      <c r="G27" s="29"/>
    </row>
    <row r="29" spans="1:9" x14ac:dyDescent="0.2">
      <c r="A29" s="14" t="s">
        <v>1129</v>
      </c>
    </row>
    <row r="30" spans="1:9" x14ac:dyDescent="0.2">
      <c r="A30" s="14"/>
    </row>
    <row r="31" spans="1:9" ht="33.75" customHeight="1" x14ac:dyDescent="0.2">
      <c r="A31" s="108" t="s">
        <v>1294</v>
      </c>
      <c r="B31" s="108"/>
      <c r="C31" s="108"/>
      <c r="D31" s="108"/>
      <c r="E31" s="108"/>
      <c r="F31" s="108"/>
      <c r="G31" s="108"/>
    </row>
    <row r="33" spans="1:4" x14ac:dyDescent="0.2">
      <c r="A33" s="14" t="s">
        <v>46</v>
      </c>
    </row>
    <row r="34" spans="1:4" x14ac:dyDescent="0.2">
      <c r="A34" s="14" t="s">
        <v>47</v>
      </c>
    </row>
    <row r="35" spans="1:4" x14ac:dyDescent="0.2">
      <c r="A35" s="14" t="s">
        <v>48</v>
      </c>
      <c r="B35" s="14"/>
      <c r="C35" s="30" t="s">
        <v>50</v>
      </c>
      <c r="D35" s="14" t="s">
        <v>49</v>
      </c>
    </row>
    <row r="36" spans="1:4" x14ac:dyDescent="0.2">
      <c r="A36" s="7" t="s">
        <v>51</v>
      </c>
      <c r="C36" s="31">
        <v>10.5733</v>
      </c>
      <c r="D36" s="31">
        <v>10.4771</v>
      </c>
    </row>
    <row r="37" spans="1:4" x14ac:dyDescent="0.2">
      <c r="A37" s="7" t="s">
        <v>52</v>
      </c>
      <c r="C37" s="31">
        <v>10.5733</v>
      </c>
      <c r="D37" s="31">
        <v>10.376099999999999</v>
      </c>
    </row>
    <row r="38" spans="1:4" x14ac:dyDescent="0.2">
      <c r="A38" s="7" t="s">
        <v>53</v>
      </c>
      <c r="C38" s="31">
        <v>10.6005</v>
      </c>
      <c r="D38" s="31">
        <v>10.529400000000001</v>
      </c>
    </row>
    <row r="39" spans="1:4" x14ac:dyDescent="0.2">
      <c r="A39" s="7" t="s">
        <v>54</v>
      </c>
      <c r="C39" s="31">
        <v>10.6005</v>
      </c>
      <c r="D39" s="31">
        <v>10.428000000000001</v>
      </c>
    </row>
    <row r="41" spans="1:4" x14ac:dyDescent="0.2">
      <c r="A41" s="14" t="s">
        <v>55</v>
      </c>
    </row>
    <row r="42" spans="1:4" x14ac:dyDescent="0.2">
      <c r="A42" s="106" t="s">
        <v>56</v>
      </c>
      <c r="B42" s="107"/>
      <c r="C42" s="32" t="s">
        <v>57</v>
      </c>
    </row>
    <row r="43" spans="1:4" x14ac:dyDescent="0.2">
      <c r="A43" s="102" t="s">
        <v>52</v>
      </c>
      <c r="B43" s="103"/>
      <c r="C43" s="33">
        <v>0.1</v>
      </c>
    </row>
    <row r="44" spans="1:4" x14ac:dyDescent="0.2">
      <c r="A44" s="102" t="s">
        <v>54</v>
      </c>
      <c r="B44" s="103"/>
      <c r="C44" s="33">
        <v>0.1</v>
      </c>
    </row>
    <row r="45" spans="1:4" x14ac:dyDescent="0.2">
      <c r="A45" s="7" t="s">
        <v>58</v>
      </c>
    </row>
    <row r="46" spans="1:4" x14ac:dyDescent="0.2">
      <c r="A46" s="7" t="s">
        <v>59</v>
      </c>
    </row>
    <row r="48" spans="1:4" x14ac:dyDescent="0.2">
      <c r="A48" s="62" t="s">
        <v>1295</v>
      </c>
    </row>
    <row r="49" spans="1:9" x14ac:dyDescent="0.2">
      <c r="A49" s="62"/>
    </row>
    <row r="50" spans="1:9" x14ac:dyDescent="0.2">
      <c r="A50" s="63" t="s">
        <v>1426</v>
      </c>
    </row>
    <row r="51" spans="1:9" x14ac:dyDescent="0.2">
      <c r="A51" s="63" t="s">
        <v>1427</v>
      </c>
    </row>
    <row r="53" spans="1:9" x14ac:dyDescent="0.2">
      <c r="A53" s="14" t="s">
        <v>381</v>
      </c>
      <c r="D53" s="34">
        <v>23.883827433817402</v>
      </c>
      <c r="E53" s="10" t="s">
        <v>60</v>
      </c>
    </row>
    <row r="55" spans="1:9" x14ac:dyDescent="0.2">
      <c r="A55" s="14" t="s">
        <v>1485</v>
      </c>
      <c r="D55" s="30" t="s">
        <v>61</v>
      </c>
    </row>
    <row r="57" spans="1:9" x14ac:dyDescent="0.2">
      <c r="A57" s="62" t="s">
        <v>1025</v>
      </c>
      <c r="B57" s="63"/>
      <c r="C57" s="63"/>
      <c r="D57" s="63"/>
      <c r="E57" s="11"/>
      <c r="G57" s="11"/>
      <c r="H57" s="63"/>
      <c r="I57" s="63"/>
    </row>
    <row r="58" spans="1:9" x14ac:dyDescent="0.2">
      <c r="A58" s="62"/>
      <c r="B58" s="63"/>
      <c r="C58" s="63"/>
      <c r="D58" s="63"/>
      <c r="E58" s="11"/>
      <c r="G58" s="11"/>
      <c r="H58" s="63"/>
      <c r="I58" s="63"/>
    </row>
    <row r="59" spans="1:9" x14ac:dyDescent="0.2">
      <c r="A59" s="62" t="s">
        <v>1486</v>
      </c>
      <c r="B59" s="63"/>
      <c r="C59" s="63"/>
      <c r="D59" s="63"/>
      <c r="E59" s="11"/>
      <c r="G59" s="11"/>
      <c r="H59" s="63"/>
      <c r="I59" s="63"/>
    </row>
    <row r="60" spans="1:9" x14ac:dyDescent="0.2">
      <c r="A60" s="63"/>
      <c r="B60" s="63"/>
      <c r="C60" s="63"/>
      <c r="D60" s="63"/>
      <c r="E60" s="11"/>
      <c r="G60" s="11"/>
      <c r="H60" s="63"/>
      <c r="I60" s="63"/>
    </row>
    <row r="61" spans="1:9" x14ac:dyDescent="0.2">
      <c r="A61" s="63"/>
      <c r="B61" s="63"/>
      <c r="C61" s="63"/>
      <c r="D61" s="63"/>
      <c r="E61" s="11"/>
      <c r="G61" s="11"/>
      <c r="H61" s="63"/>
      <c r="I61" s="63"/>
    </row>
    <row r="62" spans="1:9" x14ac:dyDescent="0.2">
      <c r="A62" s="63"/>
      <c r="B62" s="63"/>
      <c r="C62" s="63"/>
      <c r="D62" s="63"/>
      <c r="E62" s="11"/>
      <c r="G62" s="11"/>
      <c r="H62" s="63"/>
      <c r="I62" s="63"/>
    </row>
    <row r="63" spans="1:9" x14ac:dyDescent="0.2">
      <c r="A63" s="63"/>
      <c r="B63" s="63"/>
      <c r="C63" s="63"/>
      <c r="D63" s="63"/>
      <c r="E63" s="11"/>
      <c r="G63" s="11"/>
      <c r="H63" s="63"/>
      <c r="I63" s="63"/>
    </row>
    <row r="64" spans="1:9" x14ac:dyDescent="0.2">
      <c r="A64" s="63"/>
      <c r="B64" s="63"/>
      <c r="C64" s="63"/>
      <c r="D64" s="63"/>
      <c r="E64" s="11"/>
      <c r="G64" s="11"/>
      <c r="H64" s="63"/>
      <c r="I64" s="63"/>
    </row>
    <row r="65" spans="1:9" x14ac:dyDescent="0.2">
      <c r="A65" s="63"/>
      <c r="B65" s="63"/>
      <c r="C65" s="63"/>
      <c r="D65" s="63"/>
      <c r="E65" s="11"/>
      <c r="G65" s="11"/>
      <c r="H65" s="63"/>
      <c r="I65" s="63"/>
    </row>
    <row r="66" spans="1:9" x14ac:dyDescent="0.2">
      <c r="A66" s="63"/>
      <c r="B66" s="63"/>
      <c r="C66" s="63"/>
      <c r="D66" s="63"/>
      <c r="E66" s="11"/>
      <c r="G66" s="11"/>
      <c r="H66" s="63"/>
      <c r="I66" s="63"/>
    </row>
    <row r="67" spans="1:9" x14ac:dyDescent="0.2">
      <c r="A67" s="63"/>
      <c r="B67" s="63"/>
      <c r="C67" s="63"/>
      <c r="D67" s="63"/>
      <c r="E67" s="11"/>
      <c r="G67" s="11"/>
      <c r="H67" s="63"/>
      <c r="I67" s="63"/>
    </row>
    <row r="68" spans="1:9" x14ac:dyDescent="0.2">
      <c r="A68" s="63"/>
      <c r="B68" s="63"/>
      <c r="C68" s="63"/>
      <c r="D68" s="63"/>
      <c r="E68" s="11"/>
      <c r="G68" s="11"/>
      <c r="H68" s="63"/>
      <c r="I68" s="63"/>
    </row>
    <row r="69" spans="1:9" x14ac:dyDescent="0.2">
      <c r="A69" s="63"/>
      <c r="B69" s="63"/>
      <c r="C69" s="63"/>
      <c r="D69" s="63"/>
      <c r="E69" s="11"/>
      <c r="G69" s="11"/>
      <c r="H69" s="63"/>
      <c r="I69" s="63"/>
    </row>
    <row r="70" spans="1:9" x14ac:dyDescent="0.2">
      <c r="A70" s="63"/>
      <c r="B70" s="63"/>
      <c r="C70" s="63"/>
      <c r="D70" s="63"/>
      <c r="E70" s="11"/>
      <c r="G70" s="11"/>
      <c r="H70" s="63"/>
      <c r="I70" s="63"/>
    </row>
    <row r="71" spans="1:9" x14ac:dyDescent="0.2">
      <c r="A71" s="63"/>
      <c r="B71" s="63"/>
      <c r="C71" s="63"/>
      <c r="D71" s="63"/>
      <c r="E71" s="11"/>
      <c r="G71" s="11"/>
      <c r="H71" s="63"/>
      <c r="I71" s="63"/>
    </row>
    <row r="72" spans="1:9" x14ac:dyDescent="0.2">
      <c r="A72" s="63"/>
      <c r="B72" s="63"/>
      <c r="C72" s="63"/>
      <c r="D72" s="63"/>
      <c r="E72" s="11"/>
      <c r="G72" s="11"/>
      <c r="H72" s="63"/>
      <c r="I72" s="63"/>
    </row>
    <row r="73" spans="1:9" x14ac:dyDescent="0.2">
      <c r="A73" s="63"/>
      <c r="B73" s="63"/>
      <c r="C73" s="63"/>
      <c r="D73" s="63"/>
      <c r="E73" s="11"/>
      <c r="G73" s="11"/>
      <c r="H73" s="63"/>
      <c r="I73" s="63"/>
    </row>
    <row r="74" spans="1:9" x14ac:dyDescent="0.2">
      <c r="A74" s="63"/>
      <c r="B74" s="63"/>
      <c r="C74" s="63"/>
      <c r="D74" s="63"/>
      <c r="E74" s="11"/>
      <c r="G74" s="11"/>
      <c r="H74" s="63"/>
      <c r="I74" s="63"/>
    </row>
    <row r="75" spans="1:9" x14ac:dyDescent="0.2">
      <c r="A75" s="63"/>
      <c r="B75" s="63"/>
      <c r="C75" s="63"/>
      <c r="D75" s="63"/>
      <c r="E75" s="11"/>
      <c r="G75" s="11"/>
      <c r="H75" s="63"/>
      <c r="I75" s="63"/>
    </row>
    <row r="76" spans="1:9" x14ac:dyDescent="0.2">
      <c r="A76" s="62" t="s">
        <v>1428</v>
      </c>
      <c r="B76" s="63"/>
      <c r="C76" s="63"/>
      <c r="D76" s="63"/>
      <c r="E76" s="11"/>
      <c r="G76" s="11"/>
      <c r="H76" s="63"/>
      <c r="I76" s="63"/>
    </row>
    <row r="77" spans="1:9" x14ac:dyDescent="0.2">
      <c r="A77" s="63"/>
      <c r="B77" s="63"/>
      <c r="C77" s="63"/>
      <c r="D77" s="63"/>
      <c r="E77" s="11"/>
      <c r="G77" s="11"/>
      <c r="H77" s="63"/>
      <c r="I77" s="63"/>
    </row>
    <row r="78" spans="1:9" x14ac:dyDescent="0.2">
      <c r="A78" s="62" t="s">
        <v>1164</v>
      </c>
      <c r="B78" s="63"/>
      <c r="C78" s="63"/>
      <c r="D78" s="63"/>
      <c r="E78" s="11"/>
      <c r="G78" s="11"/>
      <c r="H78" s="63"/>
      <c r="I78" s="63"/>
    </row>
    <row r="79" spans="1:9" x14ac:dyDescent="0.2">
      <c r="A79" s="63"/>
      <c r="B79" s="63"/>
      <c r="C79" s="63"/>
      <c r="D79" s="63"/>
      <c r="E79" s="11"/>
      <c r="G79" s="11"/>
      <c r="H79" s="63"/>
      <c r="I79" s="63"/>
    </row>
    <row r="80" spans="1:9" x14ac:dyDescent="0.2">
      <c r="A80" s="63"/>
      <c r="B80" s="63"/>
      <c r="C80" s="63"/>
      <c r="D80" s="63"/>
      <c r="E80" s="11"/>
      <c r="G80" s="11"/>
      <c r="H80" s="63"/>
      <c r="I80" s="63"/>
    </row>
    <row r="81" spans="1:9" x14ac:dyDescent="0.2">
      <c r="A81" s="63"/>
      <c r="B81" s="63"/>
      <c r="C81" s="63"/>
      <c r="D81" s="63"/>
      <c r="E81" s="11"/>
      <c r="G81" s="11"/>
      <c r="H81" s="63"/>
      <c r="I81" s="63"/>
    </row>
    <row r="82" spans="1:9" x14ac:dyDescent="0.2">
      <c r="A82" s="63"/>
      <c r="B82" s="63"/>
      <c r="C82" s="63"/>
      <c r="D82" s="63"/>
      <c r="E82" s="11"/>
      <c r="G82" s="11"/>
      <c r="H82" s="63"/>
      <c r="I82" s="63"/>
    </row>
    <row r="83" spans="1:9" x14ac:dyDescent="0.2">
      <c r="A83" s="63"/>
      <c r="B83" s="63"/>
      <c r="C83" s="63"/>
      <c r="D83" s="63"/>
      <c r="E83" s="11"/>
      <c r="G83" s="11"/>
      <c r="H83" s="63"/>
      <c r="I83" s="63"/>
    </row>
    <row r="84" spans="1:9" x14ac:dyDescent="0.2">
      <c r="A84" s="63"/>
      <c r="B84" s="63"/>
      <c r="C84" s="63"/>
      <c r="D84" s="63"/>
      <c r="E84" s="11"/>
      <c r="G84" s="11"/>
      <c r="H84" s="63"/>
      <c r="I84" s="63"/>
    </row>
    <row r="85" spans="1:9" x14ac:dyDescent="0.2">
      <c r="A85" s="63"/>
      <c r="B85" s="63"/>
      <c r="C85" s="63"/>
      <c r="D85" s="63"/>
      <c r="E85" s="11"/>
      <c r="G85" s="11"/>
      <c r="H85" s="63"/>
      <c r="I85" s="63"/>
    </row>
    <row r="86" spans="1:9" x14ac:dyDescent="0.2">
      <c r="A86" s="63"/>
      <c r="B86" s="63"/>
      <c r="C86" s="63"/>
      <c r="D86" s="63"/>
      <c r="E86" s="11"/>
      <c r="G86" s="11"/>
      <c r="H86" s="63"/>
      <c r="I86" s="63"/>
    </row>
    <row r="87" spans="1:9" x14ac:dyDescent="0.2">
      <c r="A87" s="63"/>
      <c r="B87" s="63"/>
      <c r="C87" s="63"/>
      <c r="D87" s="63"/>
      <c r="E87" s="11"/>
      <c r="G87" s="11"/>
      <c r="H87" s="63"/>
      <c r="I87" s="63"/>
    </row>
    <row r="88" spans="1:9" x14ac:dyDescent="0.2">
      <c r="A88" s="63"/>
      <c r="B88" s="63"/>
      <c r="C88" s="63"/>
      <c r="D88" s="63"/>
      <c r="E88" s="11"/>
      <c r="G88" s="11"/>
      <c r="H88" s="63"/>
      <c r="I88" s="63"/>
    </row>
    <row r="89" spans="1:9" x14ac:dyDescent="0.2">
      <c r="A89" s="63"/>
      <c r="B89" s="63"/>
      <c r="C89" s="63"/>
      <c r="D89" s="63"/>
      <c r="E89" s="11"/>
      <c r="G89" s="11"/>
      <c r="H89" s="63"/>
      <c r="I89" s="63"/>
    </row>
    <row r="90" spans="1:9" x14ac:dyDescent="0.2">
      <c r="A90" s="63"/>
      <c r="B90" s="63"/>
      <c r="C90" s="63"/>
      <c r="D90" s="63"/>
      <c r="E90" s="11"/>
      <c r="G90" s="11"/>
      <c r="H90" s="63"/>
      <c r="I90" s="63"/>
    </row>
    <row r="91" spans="1:9" x14ac:dyDescent="0.2">
      <c r="A91" s="63"/>
      <c r="B91" s="63"/>
      <c r="C91" s="63"/>
      <c r="D91" s="63"/>
      <c r="E91" s="11"/>
      <c r="G91" s="11"/>
      <c r="H91" s="63"/>
      <c r="I91" s="63"/>
    </row>
    <row r="92" spans="1:9" x14ac:dyDescent="0.2">
      <c r="A92" s="63"/>
      <c r="B92" s="63"/>
      <c r="C92" s="63"/>
      <c r="D92" s="63"/>
      <c r="E92" s="11"/>
      <c r="G92" s="11"/>
      <c r="H92" s="63"/>
      <c r="I92" s="63"/>
    </row>
    <row r="93" spans="1:9" x14ac:dyDescent="0.2">
      <c r="A93" s="63"/>
      <c r="B93" s="63"/>
      <c r="C93" s="63"/>
      <c r="D93" s="63"/>
      <c r="E93" s="11"/>
      <c r="G93" s="11"/>
      <c r="H93" s="63"/>
      <c r="I93" s="63"/>
    </row>
    <row r="94" spans="1:9" x14ac:dyDescent="0.2">
      <c r="A94" s="109"/>
      <c r="B94" s="109"/>
      <c r="C94" s="109"/>
      <c r="D94" s="109"/>
      <c r="E94" s="109"/>
      <c r="F94" s="109"/>
      <c r="G94" s="109"/>
      <c r="H94" s="63"/>
      <c r="I94" s="63"/>
    </row>
    <row r="95" spans="1:9" x14ac:dyDescent="0.2">
      <c r="A95" s="63" t="s">
        <v>1014</v>
      </c>
      <c r="B95" s="63"/>
      <c r="C95" s="63"/>
      <c r="D95" s="63"/>
      <c r="E95" s="11"/>
      <c r="G95" s="11"/>
      <c r="H95" s="63"/>
      <c r="I95" s="63"/>
    </row>
    <row r="96" spans="1:9" x14ac:dyDescent="0.2">
      <c r="A96" s="63"/>
      <c r="B96" s="63"/>
      <c r="C96" s="63"/>
      <c r="D96" s="63"/>
      <c r="E96" s="11"/>
      <c r="G96" s="11"/>
      <c r="H96" s="63"/>
      <c r="I96" s="63"/>
    </row>
    <row r="97" spans="1:9" x14ac:dyDescent="0.2">
      <c r="A97" s="63"/>
      <c r="B97" s="63"/>
      <c r="C97" s="63"/>
      <c r="D97" s="63"/>
      <c r="E97" s="11"/>
      <c r="G97" s="11"/>
      <c r="H97" s="63"/>
      <c r="I97" s="63"/>
    </row>
    <row r="98" spans="1:9" x14ac:dyDescent="0.2">
      <c r="A98" s="63"/>
      <c r="B98" s="63"/>
      <c r="C98" s="63"/>
      <c r="D98" s="63"/>
      <c r="E98" s="11"/>
      <c r="G98" s="11"/>
      <c r="H98" s="63"/>
      <c r="I98" s="63"/>
    </row>
    <row r="99" spans="1:9" x14ac:dyDescent="0.2">
      <c r="A99" s="63"/>
      <c r="B99" s="63"/>
      <c r="C99" s="63"/>
      <c r="D99" s="63"/>
      <c r="E99" s="11"/>
      <c r="G99" s="11"/>
      <c r="H99" s="63"/>
      <c r="I99" s="63"/>
    </row>
    <row r="100" spans="1:9" x14ac:dyDescent="0.2">
      <c r="A100" s="63"/>
      <c r="B100" s="63"/>
      <c r="C100" s="63"/>
      <c r="D100" s="63"/>
      <c r="E100" s="11"/>
      <c r="G100" s="11"/>
      <c r="H100" s="63"/>
      <c r="I100" s="63"/>
    </row>
    <row r="101" spans="1:9" x14ac:dyDescent="0.2">
      <c r="A101" s="66"/>
      <c r="B101" s="63"/>
      <c r="C101" s="63"/>
      <c r="D101" s="63"/>
      <c r="E101" s="11"/>
      <c r="G101" s="11"/>
      <c r="H101" s="63"/>
      <c r="I101" s="63"/>
    </row>
    <row r="102" spans="1:9" x14ac:dyDescent="0.2">
      <c r="A102" s="63"/>
      <c r="B102" s="63"/>
      <c r="C102" s="63"/>
      <c r="D102" s="63"/>
      <c r="E102" s="11"/>
      <c r="G102" s="11"/>
      <c r="H102" s="63"/>
      <c r="I102" s="63"/>
    </row>
  </sheetData>
  <mergeCells count="6">
    <mergeCell ref="A94:G94"/>
    <mergeCell ref="A1:G1"/>
    <mergeCell ref="A31:G31"/>
    <mergeCell ref="A42:B42"/>
    <mergeCell ref="A43:B43"/>
    <mergeCell ref="A44:B44"/>
  </mergeCells>
  <conditionalFormatting sqref="F2:F3 F28:F30">
    <cfRule type="cellIs" dxfId="96" priority="4" stopIfTrue="1" operator="between">
      <formula>0.009</formula>
      <formula>-0.009</formula>
    </cfRule>
  </conditionalFormatting>
  <conditionalFormatting sqref="F5:F26">
    <cfRule type="cellIs" dxfId="95" priority="3" stopIfTrue="1" operator="between">
      <formula>0.009</formula>
      <formula>-0.009</formula>
    </cfRule>
  </conditionalFormatting>
  <conditionalFormatting sqref="F32:F93">
    <cfRule type="cellIs" dxfId="94" priority="1" stopIfTrue="1" operator="between">
      <formula>0.009</formula>
      <formula>-0.009</formula>
    </cfRule>
  </conditionalFormatting>
  <conditionalFormatting sqref="F95:F65536">
    <cfRule type="cellIs" dxfId="93"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6"/>
  <sheetViews>
    <sheetView workbookViewId="0">
      <selection sqref="A1:G1"/>
    </sheetView>
  </sheetViews>
  <sheetFormatPr defaultColWidth="9.140625" defaultRowHeight="11.25" x14ac:dyDescent="0.2"/>
  <cols>
    <col min="1" max="1" width="36.85546875" style="7" bestFit="1" customWidth="1"/>
    <col min="2" max="2" width="32.7109375" style="7" bestFit="1" customWidth="1"/>
    <col min="3" max="3" width="24.710937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9" s="1" customFormat="1" ht="15" x14ac:dyDescent="0.2">
      <c r="A1" s="104" t="s">
        <v>1429</v>
      </c>
      <c r="B1" s="105"/>
      <c r="C1" s="105"/>
      <c r="D1" s="105"/>
      <c r="E1" s="105"/>
      <c r="F1" s="105"/>
      <c r="G1" s="105"/>
    </row>
    <row r="2" spans="1:9" s="1" customFormat="1" ht="12" x14ac:dyDescent="0.2">
      <c r="E2" s="5"/>
      <c r="F2" s="9"/>
      <c r="G2" s="10"/>
    </row>
    <row r="3" spans="1:9" s="1" customFormat="1" ht="12" x14ac:dyDescent="0.2">
      <c r="A3" s="8" t="s">
        <v>7</v>
      </c>
      <c r="B3" s="2"/>
      <c r="C3" s="3"/>
      <c r="D3" s="3"/>
      <c r="E3" s="4"/>
      <c r="F3" s="9"/>
      <c r="G3" s="10"/>
    </row>
    <row r="4" spans="1:9" s="1" customFormat="1" ht="22.5" customHeight="1" x14ac:dyDescent="0.2">
      <c r="A4" s="6" t="s">
        <v>2</v>
      </c>
      <c r="B4" s="6" t="s">
        <v>0</v>
      </c>
      <c r="C4" s="13" t="s">
        <v>1052</v>
      </c>
      <c r="D4" s="13" t="s">
        <v>1</v>
      </c>
      <c r="E4" s="52" t="s">
        <v>6</v>
      </c>
      <c r="F4" s="12" t="s">
        <v>3</v>
      </c>
      <c r="G4" s="12" t="s">
        <v>5</v>
      </c>
    </row>
    <row r="5" spans="1:9" x14ac:dyDescent="0.2">
      <c r="A5" s="16" t="s">
        <v>38</v>
      </c>
      <c r="B5" s="17"/>
      <c r="C5" s="17"/>
      <c r="D5" s="17"/>
      <c r="E5" s="18"/>
      <c r="F5" s="19"/>
      <c r="G5" s="18"/>
    </row>
    <row r="6" spans="1:9" x14ac:dyDescent="0.2">
      <c r="A6" s="21" t="s">
        <v>70</v>
      </c>
      <c r="B6" s="21" t="s">
        <v>69</v>
      </c>
      <c r="C6" s="21" t="s">
        <v>39</v>
      </c>
      <c r="D6" s="24">
        <v>8829400</v>
      </c>
      <c r="E6" s="22">
        <v>8353.0126662999992</v>
      </c>
      <c r="F6" s="23">
        <v>44.615296521801902</v>
      </c>
      <c r="G6" s="22">
        <v>7.5245800270125001</v>
      </c>
    </row>
    <row r="7" spans="1:9" x14ac:dyDescent="0.2">
      <c r="A7" s="21" t="s">
        <v>78</v>
      </c>
      <c r="B7" s="21" t="s">
        <v>77</v>
      </c>
      <c r="C7" s="21" t="s">
        <v>39</v>
      </c>
      <c r="D7" s="24">
        <v>2500000</v>
      </c>
      <c r="E7" s="22">
        <v>2390.6794444000002</v>
      </c>
      <c r="F7" s="23">
        <v>12.769150073338601</v>
      </c>
      <c r="G7" s="22">
        <v>7.5682098400499997</v>
      </c>
    </row>
    <row r="8" spans="1:9" x14ac:dyDescent="0.2">
      <c r="A8" s="21" t="s">
        <v>76</v>
      </c>
      <c r="B8" s="21" t="s">
        <v>75</v>
      </c>
      <c r="C8" s="21" t="s">
        <v>39</v>
      </c>
      <c r="D8" s="24">
        <v>2000000</v>
      </c>
      <c r="E8" s="22">
        <v>2111.2844444000002</v>
      </c>
      <c r="F8" s="23">
        <v>11.276839302399599</v>
      </c>
      <c r="G8" s="22">
        <v>7.5784011250000001</v>
      </c>
    </row>
    <row r="9" spans="1:9" x14ac:dyDescent="0.2">
      <c r="A9" s="21" t="s">
        <v>74</v>
      </c>
      <c r="B9" s="21" t="s">
        <v>73</v>
      </c>
      <c r="C9" s="21" t="s">
        <v>39</v>
      </c>
      <c r="D9" s="24">
        <v>2000000</v>
      </c>
      <c r="E9" s="22">
        <v>2047.0442221999999</v>
      </c>
      <c r="F9" s="23">
        <v>10.9337180027466</v>
      </c>
      <c r="G9" s="22">
        <v>7.2027454149999999</v>
      </c>
    </row>
    <row r="10" spans="1:9" x14ac:dyDescent="0.2">
      <c r="A10" s="21" t="s">
        <v>1336</v>
      </c>
      <c r="B10" s="21" t="s">
        <v>1337</v>
      </c>
      <c r="C10" s="21" t="s">
        <v>39</v>
      </c>
      <c r="D10" s="24">
        <v>1500000</v>
      </c>
      <c r="E10" s="22">
        <v>1573.021</v>
      </c>
      <c r="F10" s="23">
        <v>8.4018546545683908</v>
      </c>
      <c r="G10" s="22">
        <v>7.1647024899999998</v>
      </c>
    </row>
    <row r="11" spans="1:9" x14ac:dyDescent="0.2">
      <c r="A11" s="21" t="s">
        <v>1394</v>
      </c>
      <c r="B11" s="21" t="s">
        <v>1395</v>
      </c>
      <c r="C11" s="21" t="s">
        <v>39</v>
      </c>
      <c r="D11" s="24">
        <v>1000000</v>
      </c>
      <c r="E11" s="22">
        <v>1076.2639999999999</v>
      </c>
      <c r="F11" s="23">
        <v>5.7485651481730997</v>
      </c>
      <c r="G11" s="22">
        <v>7.1446870000000002</v>
      </c>
    </row>
    <row r="12" spans="1:9" x14ac:dyDescent="0.2">
      <c r="A12" s="21" t="s">
        <v>1340</v>
      </c>
      <c r="B12" s="21" t="s">
        <v>1341</v>
      </c>
      <c r="C12" s="21" t="s">
        <v>39</v>
      </c>
      <c r="D12" s="24">
        <v>500000</v>
      </c>
      <c r="E12" s="22">
        <v>511.96974999999998</v>
      </c>
      <c r="F12" s="23">
        <v>2.7345441841117899</v>
      </c>
      <c r="G12" s="22">
        <v>7.1581932449999996</v>
      </c>
    </row>
    <row r="13" spans="1:9" x14ac:dyDescent="0.2">
      <c r="A13" s="21" t="s">
        <v>80</v>
      </c>
      <c r="B13" s="21" t="s">
        <v>79</v>
      </c>
      <c r="C13" s="21" t="s">
        <v>39</v>
      </c>
      <c r="D13" s="24">
        <v>52560</v>
      </c>
      <c r="E13" s="22">
        <v>53.657295099999999</v>
      </c>
      <c r="F13" s="23">
        <v>0.28659553469882798</v>
      </c>
      <c r="G13" s="22">
        <v>7.4000720449999999</v>
      </c>
    </row>
    <row r="14" spans="1:9" x14ac:dyDescent="0.2">
      <c r="A14" s="21" t="s">
        <v>82</v>
      </c>
      <c r="B14" s="21" t="s">
        <v>81</v>
      </c>
      <c r="C14" s="21" t="s">
        <v>39</v>
      </c>
      <c r="D14" s="24">
        <v>50000</v>
      </c>
      <c r="E14" s="22">
        <v>51.099049999999998</v>
      </c>
      <c r="F14" s="23">
        <v>0.27293137922921701</v>
      </c>
      <c r="G14" s="22">
        <v>7.3886312099999998</v>
      </c>
    </row>
    <row r="15" spans="1:9" x14ac:dyDescent="0.2">
      <c r="A15" s="21" t="s">
        <v>84</v>
      </c>
      <c r="B15" s="21" t="s">
        <v>83</v>
      </c>
      <c r="C15" s="21" t="s">
        <v>39</v>
      </c>
      <c r="D15" s="24">
        <v>41700</v>
      </c>
      <c r="E15" s="22">
        <v>40.970958899999999</v>
      </c>
      <c r="F15" s="23">
        <v>0.218834994406365</v>
      </c>
      <c r="G15" s="22">
        <v>7.5449370499999997</v>
      </c>
    </row>
    <row r="16" spans="1:9" x14ac:dyDescent="0.2">
      <c r="A16" s="20" t="s">
        <v>29</v>
      </c>
      <c r="B16" s="20"/>
      <c r="C16" s="20"/>
      <c r="D16" s="20"/>
      <c r="E16" s="25">
        <f>SUM(E6:E15)</f>
        <v>18209.002831300004</v>
      </c>
      <c r="F16" s="26">
        <f>SUM(F6:F15)</f>
        <v>97.258329795474395</v>
      </c>
      <c r="G16" s="25"/>
      <c r="H16" s="14"/>
      <c r="I16" s="14"/>
    </row>
    <row r="17" spans="1:9" x14ac:dyDescent="0.2">
      <c r="A17" s="21"/>
      <c r="B17" s="21"/>
      <c r="C17" s="21"/>
      <c r="D17" s="21"/>
      <c r="E17" s="22"/>
      <c r="F17" s="23"/>
      <c r="G17" s="22"/>
    </row>
    <row r="18" spans="1:9" x14ac:dyDescent="0.2">
      <c r="A18" s="20" t="s">
        <v>41</v>
      </c>
      <c r="B18" s="20"/>
      <c r="C18" s="20"/>
      <c r="D18" s="20"/>
      <c r="E18" s="25">
        <f>E16</f>
        <v>18209.002831300004</v>
      </c>
      <c r="F18" s="26">
        <f>F16</f>
        <v>97.258329795474395</v>
      </c>
      <c r="G18" s="25"/>
      <c r="H18" s="14"/>
      <c r="I18" s="14"/>
    </row>
    <row r="19" spans="1:9" x14ac:dyDescent="0.2">
      <c r="A19" s="20"/>
      <c r="B19" s="20"/>
      <c r="C19" s="20"/>
      <c r="D19" s="20"/>
      <c r="E19" s="25"/>
      <c r="F19" s="26"/>
      <c r="G19" s="25"/>
      <c r="H19" s="14"/>
      <c r="I19" s="14"/>
    </row>
    <row r="20" spans="1:9" x14ac:dyDescent="0.2">
      <c r="A20" s="20" t="s">
        <v>298</v>
      </c>
      <c r="B20" s="20"/>
      <c r="C20" s="20"/>
      <c r="D20" s="20"/>
      <c r="E20" s="25">
        <v>7.1008983700000012</v>
      </c>
      <c r="F20" s="26">
        <f>+E20/E24*100</f>
        <v>3.7927475870698224E-2</v>
      </c>
      <c r="G20" s="25"/>
      <c r="H20" s="14"/>
      <c r="I20" s="14"/>
    </row>
    <row r="21" spans="1:9" x14ac:dyDescent="0.2">
      <c r="A21" s="20"/>
      <c r="B21" s="20"/>
      <c r="C21" s="20"/>
      <c r="D21" s="20"/>
      <c r="E21" s="25"/>
      <c r="F21" s="26"/>
      <c r="G21" s="25"/>
      <c r="H21" s="14"/>
      <c r="I21" s="14"/>
    </row>
    <row r="22" spans="1:9" x14ac:dyDescent="0.2">
      <c r="A22" s="20" t="s">
        <v>43</v>
      </c>
      <c r="B22" s="20"/>
      <c r="C22" s="20"/>
      <c r="D22" s="20"/>
      <c r="E22" s="25">
        <f>E24-(E16+E20)</f>
        <v>506.20300702999521</v>
      </c>
      <c r="F22" s="26">
        <f>F24-(F16+F20)</f>
        <v>2.7037427286549018</v>
      </c>
      <c r="G22" s="25"/>
      <c r="H22" s="14"/>
      <c r="I22" s="14"/>
    </row>
    <row r="23" spans="1:9" x14ac:dyDescent="0.2">
      <c r="A23" s="20"/>
      <c r="B23" s="20"/>
      <c r="C23" s="20"/>
      <c r="D23" s="20"/>
      <c r="E23" s="25"/>
      <c r="F23" s="26"/>
      <c r="G23" s="25"/>
      <c r="H23" s="14"/>
      <c r="I23" s="14"/>
    </row>
    <row r="24" spans="1:9" x14ac:dyDescent="0.2">
      <c r="A24" s="27" t="s">
        <v>42</v>
      </c>
      <c r="B24" s="27"/>
      <c r="C24" s="27"/>
      <c r="D24" s="27"/>
      <c r="E24" s="28">
        <v>18722.3067367</v>
      </c>
      <c r="F24" s="29">
        <v>100</v>
      </c>
      <c r="G24" s="28"/>
      <c r="H24" s="14"/>
      <c r="I24" s="14"/>
    </row>
    <row r="26" spans="1:9" x14ac:dyDescent="0.2">
      <c r="A26" s="72" t="s">
        <v>1287</v>
      </c>
      <c r="B26" s="72"/>
      <c r="C26" s="72"/>
      <c r="D26" s="72"/>
      <c r="E26" s="73"/>
      <c r="F26" s="73"/>
      <c r="G26" s="73"/>
    </row>
    <row r="27" spans="1:9" x14ac:dyDescent="0.2">
      <c r="A27" s="74"/>
      <c r="B27" s="74"/>
      <c r="C27" s="74"/>
      <c r="D27" s="74"/>
      <c r="E27" s="26"/>
      <c r="F27" s="26"/>
      <c r="G27" s="26"/>
    </row>
    <row r="28" spans="1:9" x14ac:dyDescent="0.2">
      <c r="A28" s="75" t="s">
        <v>1288</v>
      </c>
      <c r="B28" s="76"/>
      <c r="C28" s="76"/>
      <c r="D28" s="74"/>
      <c r="E28" s="77" t="s">
        <v>1289</v>
      </c>
      <c r="F28" s="75" t="s">
        <v>3</v>
      </c>
      <c r="G28" s="26"/>
    </row>
    <row r="29" spans="1:9" x14ac:dyDescent="0.2">
      <c r="A29" s="76" t="s">
        <v>1342</v>
      </c>
      <c r="B29" s="76"/>
      <c r="C29" s="76"/>
      <c r="D29" s="76"/>
      <c r="E29" s="23">
        <v>1500</v>
      </c>
      <c r="F29" s="23">
        <f>E29/$E$24*100</f>
        <v>8.0118332697736285</v>
      </c>
      <c r="G29" s="23"/>
    </row>
    <row r="30" spans="1:9" x14ac:dyDescent="0.2">
      <c r="A30" s="76" t="s">
        <v>1290</v>
      </c>
      <c r="B30" s="76"/>
      <c r="C30" s="76"/>
      <c r="D30" s="76"/>
      <c r="E30" s="23">
        <v>1500</v>
      </c>
      <c r="F30" s="23">
        <f t="shared" ref="F30:F35" si="0">E30/$E$24*100</f>
        <v>8.0118332697736285</v>
      </c>
      <c r="G30" s="23"/>
    </row>
    <row r="31" spans="1:9" x14ac:dyDescent="0.2">
      <c r="A31" s="76" t="s">
        <v>1290</v>
      </c>
      <c r="B31" s="76"/>
      <c r="C31" s="76"/>
      <c r="D31" s="76"/>
      <c r="E31" s="23">
        <v>1500</v>
      </c>
      <c r="F31" s="23">
        <f t="shared" si="0"/>
        <v>8.0118332697736285</v>
      </c>
      <c r="G31" s="23"/>
    </row>
    <row r="32" spans="1:9" x14ac:dyDescent="0.2">
      <c r="A32" s="76" t="s">
        <v>1291</v>
      </c>
      <c r="B32" s="76"/>
      <c r="C32" s="76"/>
      <c r="D32" s="76"/>
      <c r="E32" s="23">
        <v>1000</v>
      </c>
      <c r="F32" s="23">
        <f t="shared" si="0"/>
        <v>5.341222179849086</v>
      </c>
      <c r="G32" s="23"/>
    </row>
    <row r="33" spans="1:7" x14ac:dyDescent="0.2">
      <c r="A33" s="76" t="s">
        <v>1342</v>
      </c>
      <c r="B33" s="76"/>
      <c r="C33" s="76"/>
      <c r="D33" s="76"/>
      <c r="E33" s="23">
        <v>1000</v>
      </c>
      <c r="F33" s="23">
        <f t="shared" si="0"/>
        <v>5.341222179849086</v>
      </c>
      <c r="G33" s="23"/>
    </row>
    <row r="34" spans="1:7" x14ac:dyDescent="0.2">
      <c r="A34" s="76" t="s">
        <v>1290</v>
      </c>
      <c r="B34" s="76"/>
      <c r="C34" s="76"/>
      <c r="D34" s="76"/>
      <c r="E34" s="23">
        <v>1000</v>
      </c>
      <c r="F34" s="23">
        <f t="shared" si="0"/>
        <v>5.341222179849086</v>
      </c>
      <c r="G34" s="23"/>
    </row>
    <row r="35" spans="1:7" x14ac:dyDescent="0.2">
      <c r="A35" s="76" t="s">
        <v>1290</v>
      </c>
      <c r="B35" s="76"/>
      <c r="C35" s="76"/>
      <c r="D35" s="76"/>
      <c r="E35" s="23">
        <v>1000</v>
      </c>
      <c r="F35" s="23">
        <f t="shared" si="0"/>
        <v>5.341222179849086</v>
      </c>
      <c r="G35" s="23"/>
    </row>
    <row r="36" spans="1:7" x14ac:dyDescent="0.2">
      <c r="A36" s="80" t="s">
        <v>1292</v>
      </c>
      <c r="B36" s="81"/>
      <c r="C36" s="81"/>
      <c r="D36" s="80"/>
      <c r="E36" s="82">
        <f>SUM(E29:E35)</f>
        <v>8500</v>
      </c>
      <c r="F36" s="82">
        <f>SUM(F29:F35)</f>
        <v>45.400388528717222</v>
      </c>
      <c r="G36" s="29"/>
    </row>
    <row r="38" spans="1:7" ht="34.5" customHeight="1" x14ac:dyDescent="0.2">
      <c r="A38" s="108" t="s">
        <v>1294</v>
      </c>
      <c r="B38" s="108"/>
      <c r="C38" s="108"/>
      <c r="D38" s="108"/>
      <c r="E38" s="108"/>
      <c r="F38" s="108"/>
      <c r="G38" s="108"/>
    </row>
    <row r="40" spans="1:7" x14ac:dyDescent="0.2">
      <c r="A40" s="14" t="s">
        <v>46</v>
      </c>
    </row>
    <row r="41" spans="1:7" x14ac:dyDescent="0.2">
      <c r="A41" s="14" t="s">
        <v>47</v>
      </c>
    </row>
    <row r="42" spans="1:7" x14ac:dyDescent="0.2">
      <c r="A42" s="14" t="s">
        <v>48</v>
      </c>
      <c r="B42" s="14"/>
      <c r="C42" s="30" t="s">
        <v>50</v>
      </c>
      <c r="D42" s="14" t="s">
        <v>49</v>
      </c>
    </row>
    <row r="43" spans="1:7" x14ac:dyDescent="0.2">
      <c r="A43" s="7" t="s">
        <v>1430</v>
      </c>
      <c r="C43" s="31">
        <v>59.235700000000001</v>
      </c>
      <c r="D43" s="31">
        <v>59.068399999999997</v>
      </c>
    </row>
    <row r="44" spans="1:7" x14ac:dyDescent="0.2">
      <c r="A44" s="7" t="s">
        <v>1431</v>
      </c>
      <c r="C44" s="31">
        <v>10.9979</v>
      </c>
      <c r="D44" s="31">
        <v>10.694699999999999</v>
      </c>
    </row>
    <row r="45" spans="1:7" x14ac:dyDescent="0.2">
      <c r="A45" s="7" t="s">
        <v>1432</v>
      </c>
      <c r="C45" s="31">
        <v>64.874399999999994</v>
      </c>
      <c r="D45" s="31">
        <v>64.864099999999993</v>
      </c>
    </row>
    <row r="46" spans="1:7" x14ac:dyDescent="0.2">
      <c r="A46" s="7" t="s">
        <v>1433</v>
      </c>
      <c r="C46" s="31">
        <v>12.308400000000001</v>
      </c>
      <c r="D46" s="31">
        <v>11.932499999999999</v>
      </c>
    </row>
    <row r="48" spans="1:7" x14ac:dyDescent="0.2">
      <c r="A48" s="14" t="s">
        <v>55</v>
      </c>
    </row>
    <row r="49" spans="1:9" x14ac:dyDescent="0.2">
      <c r="A49" s="106" t="s">
        <v>56</v>
      </c>
      <c r="B49" s="107"/>
      <c r="C49" s="32" t="s">
        <v>57</v>
      </c>
    </row>
    <row r="50" spans="1:9" x14ac:dyDescent="0.2">
      <c r="A50" s="102" t="s">
        <v>1431</v>
      </c>
      <c r="B50" s="103"/>
      <c r="C50" s="33">
        <v>0.27</v>
      </c>
    </row>
    <row r="51" spans="1:9" x14ac:dyDescent="0.2">
      <c r="A51" s="102" t="s">
        <v>1433</v>
      </c>
      <c r="B51" s="103"/>
      <c r="C51" s="33">
        <v>0.37</v>
      </c>
    </row>
    <row r="52" spans="1:9" x14ac:dyDescent="0.2">
      <c r="A52" s="7" t="s">
        <v>58</v>
      </c>
    </row>
    <row r="53" spans="1:9" x14ac:dyDescent="0.2">
      <c r="A53" s="7" t="s">
        <v>59</v>
      </c>
    </row>
    <row r="55" spans="1:9" x14ac:dyDescent="0.2">
      <c r="A55" s="62" t="s">
        <v>1295</v>
      </c>
    </row>
    <row r="56" spans="1:9" x14ac:dyDescent="0.2">
      <c r="A56" s="62"/>
    </row>
    <row r="57" spans="1:9" x14ac:dyDescent="0.2">
      <c r="A57" s="63" t="s">
        <v>1434</v>
      </c>
      <c r="H57" s="11"/>
    </row>
    <row r="58" spans="1:9" x14ac:dyDescent="0.2">
      <c r="A58" s="63" t="s">
        <v>1435</v>
      </c>
      <c r="H58" s="11"/>
    </row>
    <row r="60" spans="1:9" x14ac:dyDescent="0.2">
      <c r="A60" s="14" t="s">
        <v>381</v>
      </c>
      <c r="D60" s="34">
        <v>27.664190593841301</v>
      </c>
      <c r="E60" s="10" t="s">
        <v>60</v>
      </c>
    </row>
    <row r="62" spans="1:9" x14ac:dyDescent="0.2">
      <c r="A62" s="14" t="s">
        <v>1485</v>
      </c>
      <c r="D62" s="30" t="s">
        <v>61</v>
      </c>
    </row>
    <row r="64" spans="1:9" x14ac:dyDescent="0.2">
      <c r="A64" s="62" t="s">
        <v>1298</v>
      </c>
      <c r="B64" s="63"/>
      <c r="C64" s="63"/>
      <c r="D64" s="63"/>
      <c r="E64" s="11"/>
      <c r="G64" s="11"/>
      <c r="H64" s="63"/>
      <c r="I64" s="63"/>
    </row>
    <row r="65" spans="1:9" x14ac:dyDescent="0.2">
      <c r="A65" s="62"/>
      <c r="B65" s="63"/>
      <c r="C65" s="63"/>
      <c r="D65" s="63"/>
      <c r="E65" s="11"/>
      <c r="G65" s="11"/>
      <c r="H65" s="63"/>
      <c r="I65" s="63"/>
    </row>
    <row r="66" spans="1:9" x14ac:dyDescent="0.2">
      <c r="A66" s="62" t="s">
        <v>1486</v>
      </c>
      <c r="B66" s="63"/>
      <c r="C66" s="63"/>
      <c r="D66" s="63"/>
      <c r="E66" s="11"/>
      <c r="G66" s="11"/>
      <c r="H66" s="63"/>
      <c r="I66" s="63"/>
    </row>
    <row r="67" spans="1:9" x14ac:dyDescent="0.2">
      <c r="A67" s="66"/>
      <c r="B67" s="63"/>
      <c r="C67" s="63"/>
      <c r="D67" s="63"/>
      <c r="E67" s="11"/>
      <c r="G67" s="11"/>
      <c r="H67" s="63"/>
      <c r="I67" s="63"/>
    </row>
    <row r="68" spans="1:9" x14ac:dyDescent="0.2">
      <c r="A68" s="63"/>
      <c r="B68" s="63"/>
      <c r="C68" s="63"/>
      <c r="D68" s="63"/>
      <c r="E68" s="11"/>
      <c r="G68" s="11"/>
      <c r="H68" s="63"/>
      <c r="I68" s="63"/>
    </row>
    <row r="69" spans="1:9" x14ac:dyDescent="0.2">
      <c r="A69" s="63"/>
      <c r="B69" s="63"/>
      <c r="C69" s="63"/>
      <c r="D69" s="63"/>
      <c r="E69" s="11"/>
      <c r="G69" s="11"/>
      <c r="H69" s="63"/>
      <c r="I69" s="63"/>
    </row>
    <row r="70" spans="1:9" x14ac:dyDescent="0.2">
      <c r="A70" s="63"/>
      <c r="B70" s="63"/>
      <c r="C70" s="63"/>
      <c r="D70" s="63"/>
      <c r="E70" s="11"/>
      <c r="G70" s="11"/>
      <c r="H70" s="63"/>
      <c r="I70" s="63"/>
    </row>
    <row r="71" spans="1:9" x14ac:dyDescent="0.2">
      <c r="A71" s="63"/>
      <c r="B71" s="63"/>
      <c r="C71" s="63"/>
      <c r="D71" s="63"/>
      <c r="E71" s="11"/>
      <c r="G71" s="11"/>
      <c r="H71" s="63"/>
      <c r="I71" s="63"/>
    </row>
    <row r="72" spans="1:9" x14ac:dyDescent="0.2">
      <c r="A72" s="63"/>
      <c r="B72" s="63"/>
      <c r="C72" s="63"/>
      <c r="D72" s="63"/>
      <c r="E72" s="11"/>
      <c r="G72" s="11"/>
      <c r="H72" s="63"/>
      <c r="I72" s="63"/>
    </row>
    <row r="73" spans="1:9" x14ac:dyDescent="0.2">
      <c r="A73" s="63"/>
      <c r="B73" s="63"/>
      <c r="C73" s="63"/>
      <c r="D73" s="63"/>
      <c r="E73" s="11"/>
      <c r="G73" s="11"/>
      <c r="H73" s="63"/>
      <c r="I73" s="63"/>
    </row>
    <row r="74" spans="1:9" x14ac:dyDescent="0.2">
      <c r="A74" s="63"/>
      <c r="B74" s="63"/>
      <c r="C74" s="63"/>
      <c r="D74" s="63"/>
      <c r="E74" s="11"/>
      <c r="G74" s="11"/>
      <c r="H74" s="63"/>
      <c r="I74" s="63"/>
    </row>
    <row r="75" spans="1:9" x14ac:dyDescent="0.2">
      <c r="A75" s="63"/>
      <c r="B75" s="63"/>
      <c r="C75" s="63"/>
      <c r="D75" s="63"/>
      <c r="E75" s="11"/>
      <c r="G75" s="11"/>
      <c r="H75" s="63"/>
      <c r="I75" s="63"/>
    </row>
    <row r="76" spans="1:9" x14ac:dyDescent="0.2">
      <c r="A76" s="63"/>
      <c r="B76" s="63"/>
      <c r="C76" s="63"/>
      <c r="D76" s="63"/>
      <c r="E76" s="11"/>
      <c r="G76" s="11"/>
      <c r="H76" s="63"/>
      <c r="I76" s="63"/>
    </row>
    <row r="77" spans="1:9" x14ac:dyDescent="0.2">
      <c r="A77" s="63"/>
      <c r="B77" s="63"/>
      <c r="C77" s="63"/>
      <c r="D77" s="63"/>
      <c r="E77" s="11"/>
      <c r="G77" s="11"/>
      <c r="H77" s="63"/>
      <c r="I77" s="63"/>
    </row>
    <row r="78" spans="1:9" x14ac:dyDescent="0.2">
      <c r="A78" s="63"/>
      <c r="B78" s="63"/>
      <c r="C78" s="63"/>
      <c r="D78" s="63"/>
      <c r="E78" s="11"/>
      <c r="G78" s="11"/>
      <c r="H78" s="63"/>
      <c r="I78" s="63"/>
    </row>
    <row r="79" spans="1:9" x14ac:dyDescent="0.2">
      <c r="A79" s="63"/>
      <c r="B79" s="63"/>
      <c r="C79" s="63"/>
      <c r="D79" s="63"/>
      <c r="E79" s="11"/>
      <c r="G79" s="11"/>
      <c r="H79" s="63"/>
      <c r="I79" s="63"/>
    </row>
    <row r="80" spans="1:9" x14ac:dyDescent="0.2">
      <c r="A80" s="63"/>
      <c r="B80" s="63"/>
      <c r="C80" s="63"/>
      <c r="D80" s="63"/>
      <c r="E80" s="11"/>
      <c r="G80" s="11"/>
      <c r="H80" s="63"/>
      <c r="I80" s="63"/>
    </row>
    <row r="81" spans="1:9" x14ac:dyDescent="0.2">
      <c r="A81" s="92" t="s">
        <v>1436</v>
      </c>
      <c r="B81" s="93"/>
      <c r="C81" s="93"/>
      <c r="D81" s="93"/>
      <c r="E81" s="93"/>
      <c r="F81" s="93"/>
      <c r="G81" s="93"/>
      <c r="H81" s="63"/>
      <c r="I81" s="63"/>
    </row>
    <row r="82" spans="1:9" x14ac:dyDescent="0.2">
      <c r="A82" s="63"/>
      <c r="B82" s="63"/>
      <c r="C82" s="63"/>
      <c r="D82" s="63"/>
      <c r="E82" s="11"/>
      <c r="G82" s="11"/>
      <c r="H82" s="63"/>
      <c r="I82" s="63"/>
    </row>
    <row r="83" spans="1:9" x14ac:dyDescent="0.2">
      <c r="A83" s="62" t="s">
        <v>1488</v>
      </c>
      <c r="B83" s="63"/>
      <c r="C83" s="63"/>
      <c r="D83" s="63"/>
      <c r="E83" s="11"/>
      <c r="G83" s="11"/>
      <c r="H83" s="63"/>
      <c r="I83" s="63"/>
    </row>
    <row r="84" spans="1:9" x14ac:dyDescent="0.2">
      <c r="A84" s="63"/>
      <c r="B84" s="63"/>
      <c r="C84" s="63"/>
      <c r="D84" s="63"/>
      <c r="E84" s="11"/>
      <c r="G84" s="11"/>
      <c r="H84" s="63"/>
      <c r="I84" s="63"/>
    </row>
    <row r="85" spans="1:9" x14ac:dyDescent="0.2">
      <c r="A85" s="63"/>
      <c r="B85" s="63"/>
      <c r="C85" s="63"/>
      <c r="D85" s="63"/>
      <c r="E85" s="11"/>
      <c r="G85" s="11"/>
      <c r="H85" s="63"/>
      <c r="I85" s="63"/>
    </row>
    <row r="86" spans="1:9" x14ac:dyDescent="0.2">
      <c r="A86" s="63"/>
      <c r="B86" s="63"/>
      <c r="C86" s="63"/>
      <c r="D86" s="63"/>
      <c r="E86" s="11"/>
      <c r="G86" s="11"/>
      <c r="H86" s="63"/>
      <c r="I86" s="63"/>
    </row>
    <row r="87" spans="1:9" x14ac:dyDescent="0.2">
      <c r="A87" s="63"/>
      <c r="B87" s="63"/>
      <c r="C87" s="63"/>
      <c r="D87" s="63"/>
      <c r="E87" s="11"/>
      <c r="G87" s="11"/>
      <c r="H87" s="63"/>
      <c r="I87" s="63"/>
    </row>
    <row r="88" spans="1:9" x14ac:dyDescent="0.2">
      <c r="A88" s="63"/>
      <c r="B88" s="63"/>
      <c r="C88" s="63"/>
      <c r="D88" s="63"/>
      <c r="E88" s="11"/>
      <c r="G88" s="11"/>
      <c r="H88" s="63"/>
      <c r="I88" s="63"/>
    </row>
    <row r="89" spans="1:9" x14ac:dyDescent="0.2">
      <c r="A89" s="63"/>
      <c r="B89" s="63"/>
      <c r="C89" s="63"/>
      <c r="D89" s="63"/>
      <c r="E89" s="11"/>
      <c r="G89" s="11"/>
      <c r="H89" s="63"/>
      <c r="I89" s="63"/>
    </row>
    <row r="90" spans="1:9" x14ac:dyDescent="0.2">
      <c r="A90" s="63"/>
      <c r="B90" s="63"/>
      <c r="C90" s="63"/>
      <c r="D90" s="63"/>
      <c r="E90" s="11"/>
      <c r="G90" s="11"/>
      <c r="H90" s="63"/>
      <c r="I90" s="63"/>
    </row>
    <row r="91" spans="1:9" x14ac:dyDescent="0.2">
      <c r="A91" s="63"/>
      <c r="B91" s="63"/>
      <c r="C91" s="63"/>
      <c r="D91" s="63"/>
      <c r="E91" s="11"/>
      <c r="G91" s="11"/>
      <c r="H91" s="63"/>
      <c r="I91" s="63"/>
    </row>
    <row r="92" spans="1:9" x14ac:dyDescent="0.2">
      <c r="A92" s="63"/>
      <c r="B92" s="63"/>
      <c r="C92" s="63"/>
      <c r="D92" s="63"/>
      <c r="E92" s="11"/>
      <c r="G92" s="11"/>
      <c r="H92" s="63"/>
      <c r="I92" s="63"/>
    </row>
    <row r="93" spans="1:9" x14ac:dyDescent="0.2">
      <c r="A93" s="63"/>
      <c r="B93" s="63"/>
      <c r="C93" s="63"/>
      <c r="D93" s="63"/>
      <c r="E93" s="11"/>
      <c r="G93" s="11"/>
      <c r="H93" s="63"/>
      <c r="I93" s="63"/>
    </row>
    <row r="94" spans="1:9" x14ac:dyDescent="0.2">
      <c r="A94" s="63"/>
      <c r="B94" s="63"/>
      <c r="C94" s="63"/>
      <c r="D94" s="63"/>
      <c r="E94" s="11"/>
      <c r="G94" s="11"/>
      <c r="H94" s="63"/>
      <c r="I94" s="63"/>
    </row>
    <row r="95" spans="1:9" x14ac:dyDescent="0.2">
      <c r="A95" s="63"/>
      <c r="B95" s="63"/>
      <c r="C95" s="63"/>
      <c r="D95" s="63"/>
      <c r="E95" s="11"/>
      <c r="G95" s="11"/>
      <c r="H95" s="63"/>
      <c r="I95" s="63"/>
    </row>
    <row r="96" spans="1:9" x14ac:dyDescent="0.2">
      <c r="A96" s="63"/>
      <c r="B96" s="63"/>
      <c r="C96" s="63"/>
      <c r="D96" s="63"/>
      <c r="E96" s="11"/>
      <c r="G96" s="11"/>
      <c r="H96" s="63"/>
      <c r="I96" s="63"/>
    </row>
    <row r="97" spans="1:9" x14ac:dyDescent="0.2">
      <c r="A97" s="63"/>
      <c r="B97" s="63"/>
      <c r="C97" s="63"/>
      <c r="D97" s="63"/>
      <c r="E97" s="11"/>
      <c r="G97" s="11"/>
      <c r="H97" s="63"/>
      <c r="I97" s="63"/>
    </row>
    <row r="98" spans="1:9" x14ac:dyDescent="0.2">
      <c r="A98" s="63"/>
      <c r="B98" s="63"/>
      <c r="C98" s="63"/>
      <c r="D98" s="63"/>
      <c r="E98" s="11"/>
      <c r="G98" s="11"/>
      <c r="H98" s="63"/>
      <c r="I98" s="63"/>
    </row>
    <row r="99" spans="1:9" x14ac:dyDescent="0.2">
      <c r="A99" s="63"/>
      <c r="B99" s="63"/>
      <c r="C99" s="63"/>
      <c r="D99" s="63"/>
      <c r="E99" s="11"/>
      <c r="G99" s="11"/>
      <c r="H99" s="63"/>
      <c r="I99" s="63"/>
    </row>
    <row r="100" spans="1:9" x14ac:dyDescent="0.2">
      <c r="A100" s="63" t="s">
        <v>1014</v>
      </c>
      <c r="B100" s="63"/>
      <c r="C100" s="63"/>
      <c r="D100" s="63"/>
      <c r="E100" s="11"/>
      <c r="G100" s="11"/>
      <c r="H100" s="63"/>
      <c r="I100" s="63"/>
    </row>
    <row r="101" spans="1:9" x14ac:dyDescent="0.2">
      <c r="A101" s="66"/>
      <c r="B101" s="63"/>
      <c r="C101" s="63"/>
      <c r="D101" s="63"/>
      <c r="E101" s="11"/>
      <c r="G101" s="11"/>
      <c r="H101" s="63"/>
      <c r="I101" s="63"/>
    </row>
    <row r="102" spans="1:9" x14ac:dyDescent="0.2">
      <c r="A102" s="63"/>
      <c r="B102" s="63"/>
      <c r="C102" s="63"/>
      <c r="D102" s="63"/>
      <c r="E102" s="11"/>
      <c r="G102" s="11"/>
      <c r="H102" s="63"/>
      <c r="I102" s="63"/>
    </row>
    <row r="105" spans="1:9" x14ac:dyDescent="0.2">
      <c r="A105" s="63"/>
    </row>
    <row r="106" spans="1:9" x14ac:dyDescent="0.2">
      <c r="A106" s="66"/>
    </row>
  </sheetData>
  <mergeCells count="5">
    <mergeCell ref="A1:G1"/>
    <mergeCell ref="A38:G38"/>
    <mergeCell ref="A49:B49"/>
    <mergeCell ref="A50:B50"/>
    <mergeCell ref="A51:B51"/>
  </mergeCells>
  <conditionalFormatting sqref="F2:F3 F37">
    <cfRule type="cellIs" dxfId="92" priority="5" stopIfTrue="1" operator="between">
      <formula>0.009</formula>
      <formula>-0.009</formula>
    </cfRule>
  </conditionalFormatting>
  <conditionalFormatting sqref="F5:F35">
    <cfRule type="cellIs" dxfId="91" priority="4" stopIfTrue="1" operator="between">
      <formula>0.009</formula>
      <formula>-0.009</formula>
    </cfRule>
  </conditionalFormatting>
  <conditionalFormatting sqref="F39:F80">
    <cfRule type="cellIs" dxfId="90" priority="1" stopIfTrue="1" operator="between">
      <formula>0.009</formula>
      <formula>-0.009</formula>
    </cfRule>
  </conditionalFormatting>
  <conditionalFormatting sqref="F82:F65536">
    <cfRule type="cellIs" dxfId="89" priority="2" stopIfTrue="1" operator="between">
      <formula>0.009</formula>
      <formula>-0.009</formula>
    </cfRule>
  </conditionalFormatting>
  <conditionalFormatting sqref="H57:H58">
    <cfRule type="cellIs" dxfId="88" priority="3"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46"/>
  <sheetViews>
    <sheetView workbookViewId="0">
      <selection sqref="A1:G1"/>
    </sheetView>
  </sheetViews>
  <sheetFormatPr defaultColWidth="9.140625" defaultRowHeight="11.25" x14ac:dyDescent="0.2"/>
  <cols>
    <col min="1" max="1" width="38.7109375" style="7" bestFit="1" customWidth="1"/>
    <col min="2" max="2" width="60.42578125" style="7" bestFit="1" customWidth="1"/>
    <col min="3" max="3" width="25.570312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7" s="1" customFormat="1" ht="15" x14ac:dyDescent="0.2">
      <c r="A1" s="104" t="s">
        <v>1437</v>
      </c>
      <c r="B1" s="105"/>
      <c r="C1" s="105"/>
      <c r="D1" s="105"/>
      <c r="E1" s="105"/>
      <c r="F1" s="105"/>
      <c r="G1" s="105"/>
    </row>
    <row r="2" spans="1:7" s="1" customFormat="1" ht="12" x14ac:dyDescent="0.2">
      <c r="E2" s="5"/>
      <c r="F2" s="9"/>
      <c r="G2" s="10"/>
    </row>
    <row r="3" spans="1:7" s="1" customFormat="1" ht="12" x14ac:dyDescent="0.2">
      <c r="A3" s="8" t="s">
        <v>7</v>
      </c>
      <c r="B3" s="2"/>
      <c r="C3" s="3"/>
      <c r="D3" s="3"/>
      <c r="E3" s="4"/>
      <c r="F3" s="9"/>
      <c r="G3" s="10"/>
    </row>
    <row r="4" spans="1:7" s="1" customFormat="1" ht="22.5" customHeight="1" x14ac:dyDescent="0.2">
      <c r="A4" s="6" t="s">
        <v>2</v>
      </c>
      <c r="B4" s="6" t="s">
        <v>0</v>
      </c>
      <c r="C4" s="13" t="s">
        <v>4</v>
      </c>
      <c r="D4" s="13" t="s">
        <v>1</v>
      </c>
      <c r="E4" s="52" t="s">
        <v>6</v>
      </c>
      <c r="F4" s="12" t="s">
        <v>3</v>
      </c>
      <c r="G4" s="12" t="s">
        <v>5</v>
      </c>
    </row>
    <row r="5" spans="1:7" x14ac:dyDescent="0.2">
      <c r="A5" s="16" t="s">
        <v>114</v>
      </c>
      <c r="B5" s="17"/>
      <c r="C5" s="17"/>
      <c r="D5" s="17"/>
      <c r="E5" s="18"/>
      <c r="F5" s="19"/>
      <c r="G5" s="18"/>
    </row>
    <row r="6" spans="1:7" x14ac:dyDescent="0.2">
      <c r="A6" s="20" t="s">
        <v>20</v>
      </c>
      <c r="B6" s="21"/>
      <c r="C6" s="21"/>
      <c r="D6" s="21"/>
      <c r="E6" s="22"/>
      <c r="F6" s="23"/>
      <c r="G6" s="22"/>
    </row>
    <row r="7" spans="1:7" x14ac:dyDescent="0.2">
      <c r="A7" s="21" t="s">
        <v>116</v>
      </c>
      <c r="B7" s="21" t="s">
        <v>115</v>
      </c>
      <c r="C7" s="21" t="s">
        <v>117</v>
      </c>
      <c r="D7" s="24">
        <v>220000</v>
      </c>
      <c r="E7" s="22">
        <v>2216.7199999999998</v>
      </c>
      <c r="F7" s="23">
        <v>4.2505598608208697</v>
      </c>
      <c r="G7" s="22"/>
    </row>
    <row r="8" spans="1:7" x14ac:dyDescent="0.2">
      <c r="A8" s="21" t="s">
        <v>119</v>
      </c>
      <c r="B8" s="21" t="s">
        <v>118</v>
      </c>
      <c r="C8" s="21" t="s">
        <v>117</v>
      </c>
      <c r="D8" s="24">
        <v>90000</v>
      </c>
      <c r="E8" s="22">
        <v>1249.92</v>
      </c>
      <c r="F8" s="23">
        <v>2.39672118320637</v>
      </c>
      <c r="G8" s="22"/>
    </row>
    <row r="9" spans="1:7" x14ac:dyDescent="0.2">
      <c r="A9" s="21" t="s">
        <v>121</v>
      </c>
      <c r="B9" s="21" t="s">
        <v>120</v>
      </c>
      <c r="C9" s="21" t="s">
        <v>122</v>
      </c>
      <c r="D9" s="24">
        <v>27100</v>
      </c>
      <c r="E9" s="22">
        <v>1102.8616</v>
      </c>
      <c r="F9" s="23">
        <v>2.1147367502439098</v>
      </c>
      <c r="G9" s="22"/>
    </row>
    <row r="10" spans="1:7" x14ac:dyDescent="0.2">
      <c r="A10" s="21" t="s">
        <v>124</v>
      </c>
      <c r="B10" s="21" t="s">
        <v>123</v>
      </c>
      <c r="C10" s="21" t="s">
        <v>125</v>
      </c>
      <c r="D10" s="24">
        <v>48000</v>
      </c>
      <c r="E10" s="22">
        <v>1008.768</v>
      </c>
      <c r="F10" s="23">
        <v>1.9343123036200101</v>
      </c>
      <c r="G10" s="22"/>
    </row>
    <row r="11" spans="1:7" x14ac:dyDescent="0.2">
      <c r="A11" s="21" t="s">
        <v>127</v>
      </c>
      <c r="B11" s="21" t="s">
        <v>126</v>
      </c>
      <c r="C11" s="21" t="s">
        <v>128</v>
      </c>
      <c r="D11" s="24">
        <v>60000</v>
      </c>
      <c r="E11" s="22">
        <v>940.5</v>
      </c>
      <c r="F11" s="23">
        <v>1.8034084363844001</v>
      </c>
      <c r="G11" s="22"/>
    </row>
    <row r="12" spans="1:7" x14ac:dyDescent="0.2">
      <c r="A12" s="21" t="s">
        <v>130</v>
      </c>
      <c r="B12" s="21" t="s">
        <v>129</v>
      </c>
      <c r="C12" s="21" t="s">
        <v>131</v>
      </c>
      <c r="D12" s="24">
        <v>58000</v>
      </c>
      <c r="E12" s="22">
        <v>904.85799999999995</v>
      </c>
      <c r="F12" s="23">
        <v>1.73506491326945</v>
      </c>
      <c r="G12" s="22"/>
    </row>
    <row r="13" spans="1:7" x14ac:dyDescent="0.2">
      <c r="A13" s="21" t="s">
        <v>133</v>
      </c>
      <c r="B13" s="21" t="s">
        <v>132</v>
      </c>
      <c r="C13" s="21" t="s">
        <v>117</v>
      </c>
      <c r="D13" s="24">
        <v>66000</v>
      </c>
      <c r="E13" s="22">
        <v>844.60199999999998</v>
      </c>
      <c r="F13" s="23">
        <v>1.61952405336219</v>
      </c>
      <c r="G13" s="22"/>
    </row>
    <row r="14" spans="1:7" x14ac:dyDescent="0.2">
      <c r="A14" s="21" t="s">
        <v>135</v>
      </c>
      <c r="B14" s="21" t="s">
        <v>134</v>
      </c>
      <c r="C14" s="21" t="s">
        <v>131</v>
      </c>
      <c r="D14" s="24">
        <v>41000</v>
      </c>
      <c r="E14" s="22">
        <v>665.92200000000003</v>
      </c>
      <c r="F14" s="23">
        <v>1.27690521294415</v>
      </c>
      <c r="G14" s="22"/>
    </row>
    <row r="15" spans="1:7" x14ac:dyDescent="0.2">
      <c r="A15" s="21" t="s">
        <v>137</v>
      </c>
      <c r="B15" s="21" t="s">
        <v>136</v>
      </c>
      <c r="C15" s="21" t="s">
        <v>138</v>
      </c>
      <c r="D15" s="24">
        <v>200000</v>
      </c>
      <c r="E15" s="22">
        <v>600.20000000000005</v>
      </c>
      <c r="F15" s="23">
        <v>1.1508832998595599</v>
      </c>
      <c r="G15" s="22"/>
    </row>
    <row r="16" spans="1:7" x14ac:dyDescent="0.2">
      <c r="A16" s="21" t="s">
        <v>140</v>
      </c>
      <c r="B16" s="21" t="s">
        <v>139</v>
      </c>
      <c r="C16" s="21" t="s">
        <v>117</v>
      </c>
      <c r="D16" s="24">
        <v>60000</v>
      </c>
      <c r="E16" s="22">
        <v>587.4</v>
      </c>
      <c r="F16" s="23">
        <v>1.1263393041278</v>
      </c>
      <c r="G16" s="22"/>
    </row>
    <row r="17" spans="1:7" x14ac:dyDescent="0.2">
      <c r="A17" s="21" t="s">
        <v>142</v>
      </c>
      <c r="B17" s="21" t="s">
        <v>141</v>
      </c>
      <c r="C17" s="21" t="s">
        <v>143</v>
      </c>
      <c r="D17" s="24">
        <v>3900</v>
      </c>
      <c r="E17" s="22">
        <v>452.4</v>
      </c>
      <c r="F17" s="23">
        <v>0.86747684914439505</v>
      </c>
      <c r="G17" s="22"/>
    </row>
    <row r="18" spans="1:7" x14ac:dyDescent="0.2">
      <c r="A18" s="21" t="s">
        <v>145</v>
      </c>
      <c r="B18" s="21" t="s">
        <v>144</v>
      </c>
      <c r="C18" s="21" t="s">
        <v>146</v>
      </c>
      <c r="D18" s="24">
        <v>135000</v>
      </c>
      <c r="E18" s="22">
        <v>440.70749999999998</v>
      </c>
      <c r="F18" s="23">
        <v>0.84505648429333202</v>
      </c>
      <c r="G18" s="22"/>
    </row>
    <row r="19" spans="1:7" x14ac:dyDescent="0.2">
      <c r="A19" s="21" t="s">
        <v>148</v>
      </c>
      <c r="B19" s="21" t="s">
        <v>147</v>
      </c>
      <c r="C19" s="21" t="s">
        <v>149</v>
      </c>
      <c r="D19" s="24">
        <v>6000</v>
      </c>
      <c r="E19" s="22">
        <v>440.13</v>
      </c>
      <c r="F19" s="23">
        <v>0.84394912823590296</v>
      </c>
      <c r="G19" s="22"/>
    </row>
    <row r="20" spans="1:7" x14ac:dyDescent="0.2">
      <c r="A20" s="21" t="s">
        <v>151</v>
      </c>
      <c r="B20" s="21" t="s">
        <v>150</v>
      </c>
      <c r="C20" s="21" t="s">
        <v>152</v>
      </c>
      <c r="D20" s="24">
        <v>24000</v>
      </c>
      <c r="E20" s="22">
        <v>439.584</v>
      </c>
      <c r="F20" s="23">
        <v>0.84290217341797002</v>
      </c>
      <c r="G20" s="22"/>
    </row>
    <row r="21" spans="1:7" x14ac:dyDescent="0.2">
      <c r="A21" s="21" t="s">
        <v>154</v>
      </c>
      <c r="B21" s="21" t="s">
        <v>153</v>
      </c>
      <c r="C21" s="21" t="s">
        <v>155</v>
      </c>
      <c r="D21" s="24">
        <v>11500</v>
      </c>
      <c r="E21" s="22">
        <v>432.08949999999999</v>
      </c>
      <c r="F21" s="23">
        <v>0.82853147216705803</v>
      </c>
      <c r="G21" s="22"/>
    </row>
    <row r="22" spans="1:7" x14ac:dyDescent="0.2">
      <c r="A22" s="21" t="s">
        <v>157</v>
      </c>
      <c r="B22" s="21" t="s">
        <v>156</v>
      </c>
      <c r="C22" s="21" t="s">
        <v>158</v>
      </c>
      <c r="D22" s="24">
        <v>21000</v>
      </c>
      <c r="E22" s="22">
        <v>381.96899999999999</v>
      </c>
      <c r="F22" s="23">
        <v>0.73242543013005101</v>
      </c>
      <c r="G22" s="22"/>
    </row>
    <row r="23" spans="1:7" x14ac:dyDescent="0.2">
      <c r="A23" s="21" t="s">
        <v>160</v>
      </c>
      <c r="B23" s="21" t="s">
        <v>159</v>
      </c>
      <c r="C23" s="21" t="s">
        <v>161</v>
      </c>
      <c r="D23" s="24">
        <v>200000</v>
      </c>
      <c r="E23" s="22">
        <v>352.18</v>
      </c>
      <c r="F23" s="23">
        <v>0.67530503256337904</v>
      </c>
      <c r="G23" s="22"/>
    </row>
    <row r="24" spans="1:7" x14ac:dyDescent="0.2">
      <c r="A24" s="21" t="s">
        <v>163</v>
      </c>
      <c r="B24" s="21" t="s">
        <v>162</v>
      </c>
      <c r="C24" s="21" t="s">
        <v>164</v>
      </c>
      <c r="D24" s="24">
        <v>6000</v>
      </c>
      <c r="E24" s="22">
        <v>350.76</v>
      </c>
      <c r="F24" s="23">
        <v>0.67258218303688699</v>
      </c>
      <c r="G24" s="22"/>
    </row>
    <row r="25" spans="1:7" x14ac:dyDescent="0.2">
      <c r="A25" s="21" t="s">
        <v>166</v>
      </c>
      <c r="B25" s="21" t="s">
        <v>165</v>
      </c>
      <c r="C25" s="21" t="s">
        <v>167</v>
      </c>
      <c r="D25" s="24">
        <v>45000</v>
      </c>
      <c r="E25" s="22">
        <v>343.935</v>
      </c>
      <c r="F25" s="23">
        <v>0.65949524781272595</v>
      </c>
      <c r="G25" s="22"/>
    </row>
    <row r="26" spans="1:7" x14ac:dyDescent="0.2">
      <c r="A26" s="21" t="s">
        <v>169</v>
      </c>
      <c r="B26" s="21" t="s">
        <v>168</v>
      </c>
      <c r="C26" s="21" t="s">
        <v>170</v>
      </c>
      <c r="D26" s="24">
        <v>5000</v>
      </c>
      <c r="E26" s="22">
        <v>295.07499999999999</v>
      </c>
      <c r="F26" s="23">
        <v>0.565806214105398</v>
      </c>
      <c r="G26" s="22"/>
    </row>
    <row r="27" spans="1:7" x14ac:dyDescent="0.2">
      <c r="A27" s="21" t="s">
        <v>172</v>
      </c>
      <c r="B27" s="21" t="s">
        <v>171</v>
      </c>
      <c r="C27" s="21" t="s">
        <v>173</v>
      </c>
      <c r="D27" s="24">
        <v>8500</v>
      </c>
      <c r="E27" s="22">
        <v>288.62599999999998</v>
      </c>
      <c r="F27" s="23">
        <v>0.55344025875585801</v>
      </c>
      <c r="G27" s="22"/>
    </row>
    <row r="28" spans="1:7" x14ac:dyDescent="0.2">
      <c r="A28" s="21" t="s">
        <v>175</v>
      </c>
      <c r="B28" s="21" t="s">
        <v>174</v>
      </c>
      <c r="C28" s="21" t="s">
        <v>176</v>
      </c>
      <c r="D28" s="24">
        <v>70000</v>
      </c>
      <c r="E28" s="22">
        <v>288.22500000000002</v>
      </c>
      <c r="F28" s="23">
        <v>0.55267134138957397</v>
      </c>
      <c r="G28" s="22"/>
    </row>
    <row r="29" spans="1:7" x14ac:dyDescent="0.2">
      <c r="A29" s="21" t="s">
        <v>178</v>
      </c>
      <c r="B29" s="21" t="s">
        <v>177</v>
      </c>
      <c r="C29" s="21" t="s">
        <v>179</v>
      </c>
      <c r="D29" s="24">
        <v>11500</v>
      </c>
      <c r="E29" s="22">
        <v>283.65899999999999</v>
      </c>
      <c r="F29" s="23">
        <v>0.54391603791213505</v>
      </c>
      <c r="G29" s="22"/>
    </row>
    <row r="30" spans="1:7" x14ac:dyDescent="0.2">
      <c r="A30" s="21" t="s">
        <v>181</v>
      </c>
      <c r="B30" s="21" t="s">
        <v>180</v>
      </c>
      <c r="C30" s="21" t="s">
        <v>152</v>
      </c>
      <c r="D30" s="24">
        <v>17400</v>
      </c>
      <c r="E30" s="22">
        <v>277.59960000000001</v>
      </c>
      <c r="F30" s="23">
        <v>0.53229714043267995</v>
      </c>
      <c r="G30" s="22"/>
    </row>
    <row r="31" spans="1:7" x14ac:dyDescent="0.2">
      <c r="A31" s="21" t="s">
        <v>183</v>
      </c>
      <c r="B31" s="21" t="s">
        <v>182</v>
      </c>
      <c r="C31" s="21" t="s">
        <v>149</v>
      </c>
      <c r="D31" s="24">
        <v>13500</v>
      </c>
      <c r="E31" s="22">
        <v>260.685</v>
      </c>
      <c r="F31" s="23">
        <v>0.49986340057295903</v>
      </c>
      <c r="G31" s="22"/>
    </row>
    <row r="32" spans="1:7" x14ac:dyDescent="0.2">
      <c r="A32" s="21" t="s">
        <v>185</v>
      </c>
      <c r="B32" s="21" t="s">
        <v>184</v>
      </c>
      <c r="C32" s="21" t="s">
        <v>186</v>
      </c>
      <c r="D32" s="24">
        <v>23000</v>
      </c>
      <c r="E32" s="22">
        <v>258.71550000000002</v>
      </c>
      <c r="F32" s="23">
        <v>0.49608688497970099</v>
      </c>
      <c r="G32" s="22"/>
    </row>
    <row r="33" spans="1:7" x14ac:dyDescent="0.2">
      <c r="A33" s="21" t="s">
        <v>188</v>
      </c>
      <c r="B33" s="21" t="s">
        <v>187</v>
      </c>
      <c r="C33" s="21" t="s">
        <v>146</v>
      </c>
      <c r="D33" s="24">
        <v>150000</v>
      </c>
      <c r="E33" s="22">
        <v>255.72</v>
      </c>
      <c r="F33" s="23">
        <v>0.490343014728569</v>
      </c>
      <c r="G33" s="22"/>
    </row>
    <row r="34" spans="1:7" x14ac:dyDescent="0.2">
      <c r="A34" s="21" t="s">
        <v>190</v>
      </c>
      <c r="B34" s="21" t="s">
        <v>189</v>
      </c>
      <c r="C34" s="21" t="s">
        <v>191</v>
      </c>
      <c r="D34" s="24">
        <v>42300</v>
      </c>
      <c r="E34" s="22">
        <v>254.43450000000001</v>
      </c>
      <c r="F34" s="23">
        <v>0.48787806890722701</v>
      </c>
      <c r="G34" s="22"/>
    </row>
    <row r="35" spans="1:7" x14ac:dyDescent="0.2">
      <c r="A35" s="21" t="s">
        <v>193</v>
      </c>
      <c r="B35" s="21" t="s">
        <v>192</v>
      </c>
      <c r="C35" s="21" t="s">
        <v>194</v>
      </c>
      <c r="D35" s="24">
        <v>3365</v>
      </c>
      <c r="E35" s="22">
        <v>241.64064999999999</v>
      </c>
      <c r="F35" s="23">
        <v>0.46334586579841602</v>
      </c>
      <c r="G35" s="22"/>
    </row>
    <row r="36" spans="1:7" x14ac:dyDescent="0.2">
      <c r="A36" s="21" t="s">
        <v>196</v>
      </c>
      <c r="B36" s="21" t="s">
        <v>195</v>
      </c>
      <c r="C36" s="21" t="s">
        <v>155</v>
      </c>
      <c r="D36" s="24">
        <v>1500</v>
      </c>
      <c r="E36" s="22">
        <v>238.5</v>
      </c>
      <c r="F36" s="23">
        <v>0.45732367047068501</v>
      </c>
      <c r="G36" s="22"/>
    </row>
    <row r="37" spans="1:7" x14ac:dyDescent="0.2">
      <c r="A37" s="21" t="s">
        <v>198</v>
      </c>
      <c r="B37" s="21" t="s">
        <v>197</v>
      </c>
      <c r="C37" s="21" t="s">
        <v>199</v>
      </c>
      <c r="D37" s="24">
        <v>31800</v>
      </c>
      <c r="E37" s="22">
        <v>228.13319999999999</v>
      </c>
      <c r="F37" s="23">
        <v>0.43744533492755999</v>
      </c>
      <c r="G37" s="22"/>
    </row>
    <row r="38" spans="1:7" x14ac:dyDescent="0.2">
      <c r="A38" s="21" t="s">
        <v>201</v>
      </c>
      <c r="B38" s="21" t="s">
        <v>200</v>
      </c>
      <c r="C38" s="21" t="s">
        <v>202</v>
      </c>
      <c r="D38" s="24">
        <v>13000</v>
      </c>
      <c r="E38" s="22">
        <v>225.78399999999999</v>
      </c>
      <c r="F38" s="23">
        <v>0.43294074471091498</v>
      </c>
      <c r="G38" s="22"/>
    </row>
    <row r="39" spans="1:7" x14ac:dyDescent="0.2">
      <c r="A39" s="21" t="s">
        <v>204</v>
      </c>
      <c r="B39" s="21" t="s">
        <v>203</v>
      </c>
      <c r="C39" s="21" t="s">
        <v>205</v>
      </c>
      <c r="D39" s="24">
        <v>8000</v>
      </c>
      <c r="E39" s="22">
        <v>222.75200000000001</v>
      </c>
      <c r="F39" s="23">
        <v>0.42712688572195401</v>
      </c>
      <c r="G39" s="22"/>
    </row>
    <row r="40" spans="1:7" x14ac:dyDescent="0.2">
      <c r="A40" s="21" t="s">
        <v>207</v>
      </c>
      <c r="B40" s="21" t="s">
        <v>206</v>
      </c>
      <c r="C40" s="21" t="s">
        <v>208</v>
      </c>
      <c r="D40" s="24">
        <v>15000</v>
      </c>
      <c r="E40" s="22">
        <v>217.74</v>
      </c>
      <c r="F40" s="23">
        <v>0.41751637739323699</v>
      </c>
      <c r="G40" s="22"/>
    </row>
    <row r="41" spans="1:7" x14ac:dyDescent="0.2">
      <c r="A41" s="21" t="s">
        <v>210</v>
      </c>
      <c r="B41" s="21" t="s">
        <v>209</v>
      </c>
      <c r="C41" s="21" t="s">
        <v>211</v>
      </c>
      <c r="D41" s="24">
        <v>127000</v>
      </c>
      <c r="E41" s="22">
        <v>213.3092</v>
      </c>
      <c r="F41" s="23">
        <v>0.40902031987071502</v>
      </c>
      <c r="G41" s="22"/>
    </row>
    <row r="42" spans="1:7" x14ac:dyDescent="0.2">
      <c r="A42" s="21" t="s">
        <v>213</v>
      </c>
      <c r="B42" s="21" t="s">
        <v>212</v>
      </c>
      <c r="C42" s="21" t="s">
        <v>138</v>
      </c>
      <c r="D42" s="24">
        <v>27000</v>
      </c>
      <c r="E42" s="22">
        <v>211.31549999999999</v>
      </c>
      <c r="F42" s="23">
        <v>0.40519740078552702</v>
      </c>
      <c r="G42" s="22"/>
    </row>
    <row r="43" spans="1:7" x14ac:dyDescent="0.2">
      <c r="A43" s="21" t="s">
        <v>215</v>
      </c>
      <c r="B43" s="21" t="s">
        <v>214</v>
      </c>
      <c r="C43" s="21" t="s">
        <v>205</v>
      </c>
      <c r="D43" s="24">
        <v>1580</v>
      </c>
      <c r="E43" s="22">
        <v>208.6232</v>
      </c>
      <c r="F43" s="23">
        <v>0.40003491643329098</v>
      </c>
      <c r="G43" s="22"/>
    </row>
    <row r="44" spans="1:7" x14ac:dyDescent="0.2">
      <c r="A44" s="21" t="s">
        <v>217</v>
      </c>
      <c r="B44" s="21" t="s">
        <v>216</v>
      </c>
      <c r="C44" s="21" t="s">
        <v>218</v>
      </c>
      <c r="D44" s="24">
        <v>12000</v>
      </c>
      <c r="E44" s="22">
        <v>208.32</v>
      </c>
      <c r="F44" s="23">
        <v>0.39945353053439497</v>
      </c>
      <c r="G44" s="22"/>
    </row>
    <row r="45" spans="1:7" x14ac:dyDescent="0.2">
      <c r="A45" s="21" t="s">
        <v>220</v>
      </c>
      <c r="B45" s="21" t="s">
        <v>219</v>
      </c>
      <c r="C45" s="21" t="s">
        <v>205</v>
      </c>
      <c r="D45" s="24">
        <v>21000</v>
      </c>
      <c r="E45" s="22">
        <v>199.899</v>
      </c>
      <c r="F45" s="23">
        <v>0.38330626584242999</v>
      </c>
      <c r="G45" s="22"/>
    </row>
    <row r="46" spans="1:7" x14ac:dyDescent="0.2">
      <c r="A46" s="21" t="s">
        <v>222</v>
      </c>
      <c r="B46" s="21" t="s">
        <v>221</v>
      </c>
      <c r="C46" s="21" t="s">
        <v>223</v>
      </c>
      <c r="D46" s="24">
        <v>12000</v>
      </c>
      <c r="E46" s="22">
        <v>197.67599999999999</v>
      </c>
      <c r="F46" s="23">
        <v>0.37904366408370299</v>
      </c>
      <c r="G46" s="22"/>
    </row>
    <row r="47" spans="1:7" x14ac:dyDescent="0.2">
      <c r="A47" s="21" t="s">
        <v>225</v>
      </c>
      <c r="B47" s="21" t="s">
        <v>224</v>
      </c>
      <c r="C47" s="21" t="s">
        <v>167</v>
      </c>
      <c r="D47" s="24">
        <v>10000</v>
      </c>
      <c r="E47" s="22">
        <v>197.05</v>
      </c>
      <c r="F47" s="23">
        <v>0.37784330929244703</v>
      </c>
      <c r="G47" s="22"/>
    </row>
    <row r="48" spans="1:7" x14ac:dyDescent="0.2">
      <c r="A48" s="21" t="s">
        <v>227</v>
      </c>
      <c r="B48" s="21" t="s">
        <v>226</v>
      </c>
      <c r="C48" s="21" t="s">
        <v>191</v>
      </c>
      <c r="D48" s="24">
        <v>120000</v>
      </c>
      <c r="E48" s="22">
        <v>189.92400000000001</v>
      </c>
      <c r="F48" s="23">
        <v>0.364179206668656</v>
      </c>
      <c r="G48" s="22"/>
    </row>
    <row r="49" spans="1:9" x14ac:dyDescent="0.2">
      <c r="A49" s="21" t="s">
        <v>229</v>
      </c>
      <c r="B49" s="21" t="s">
        <v>228</v>
      </c>
      <c r="C49" s="21" t="s">
        <v>176</v>
      </c>
      <c r="D49" s="24">
        <v>4000</v>
      </c>
      <c r="E49" s="22">
        <v>181.696</v>
      </c>
      <c r="F49" s="23">
        <v>0.34840201941233401</v>
      </c>
      <c r="G49" s="22"/>
    </row>
    <row r="50" spans="1:9" x14ac:dyDescent="0.2">
      <c r="A50" s="21" t="s">
        <v>231</v>
      </c>
      <c r="B50" s="21" t="s">
        <v>230</v>
      </c>
      <c r="C50" s="21" t="s">
        <v>218</v>
      </c>
      <c r="D50" s="24">
        <v>20000</v>
      </c>
      <c r="E50" s="22">
        <v>181.06</v>
      </c>
      <c r="F50" s="23">
        <v>0.34718248962441201</v>
      </c>
      <c r="G50" s="22"/>
    </row>
    <row r="51" spans="1:9" x14ac:dyDescent="0.2">
      <c r="A51" s="21" t="s">
        <v>233</v>
      </c>
      <c r="B51" s="21" t="s">
        <v>232</v>
      </c>
      <c r="C51" s="21" t="s">
        <v>194</v>
      </c>
      <c r="D51" s="24">
        <v>15000</v>
      </c>
      <c r="E51" s="22">
        <v>160.815</v>
      </c>
      <c r="F51" s="23">
        <v>0.30836270887523398</v>
      </c>
      <c r="G51" s="22"/>
    </row>
    <row r="52" spans="1:9" x14ac:dyDescent="0.2">
      <c r="A52" s="21" t="s">
        <v>235</v>
      </c>
      <c r="B52" s="21" t="s">
        <v>234</v>
      </c>
      <c r="C52" s="21" t="s">
        <v>194</v>
      </c>
      <c r="D52" s="24">
        <v>60000</v>
      </c>
      <c r="E52" s="22">
        <v>159.21</v>
      </c>
      <c r="F52" s="23">
        <v>0.305285121910431</v>
      </c>
      <c r="G52" s="22"/>
    </row>
    <row r="53" spans="1:9" x14ac:dyDescent="0.2">
      <c r="A53" s="21" t="s">
        <v>237</v>
      </c>
      <c r="B53" s="21" t="s">
        <v>236</v>
      </c>
      <c r="C53" s="21" t="s">
        <v>238</v>
      </c>
      <c r="D53" s="24">
        <v>42155</v>
      </c>
      <c r="E53" s="22">
        <v>119.80450999999999</v>
      </c>
      <c r="F53" s="23">
        <v>0.22972510797543799</v>
      </c>
      <c r="G53" s="22"/>
    </row>
    <row r="54" spans="1:9" x14ac:dyDescent="0.2">
      <c r="A54" s="21" t="s">
        <v>240</v>
      </c>
      <c r="B54" s="21" t="s">
        <v>239</v>
      </c>
      <c r="C54" s="21" t="s">
        <v>125</v>
      </c>
      <c r="D54" s="24">
        <v>20000</v>
      </c>
      <c r="E54" s="22">
        <v>80.209999999999994</v>
      </c>
      <c r="F54" s="23">
        <v>0.15380264825347501</v>
      </c>
      <c r="G54" s="22"/>
    </row>
    <row r="55" spans="1:9" x14ac:dyDescent="0.2">
      <c r="A55" s="21" t="s">
        <v>242</v>
      </c>
      <c r="B55" s="21" t="s">
        <v>241</v>
      </c>
      <c r="C55" s="21" t="s">
        <v>202</v>
      </c>
      <c r="D55" s="24">
        <v>4000</v>
      </c>
      <c r="E55" s="22">
        <v>67.091999999999999</v>
      </c>
      <c r="F55" s="23">
        <v>0.128648887627754</v>
      </c>
      <c r="G55" s="22"/>
    </row>
    <row r="56" spans="1:9" x14ac:dyDescent="0.2">
      <c r="A56" s="21" t="s">
        <v>244</v>
      </c>
      <c r="B56" s="21" t="s">
        <v>243</v>
      </c>
      <c r="C56" s="21" t="s">
        <v>245</v>
      </c>
      <c r="D56" s="24">
        <v>2000</v>
      </c>
      <c r="E56" s="22">
        <v>54.076000000000001</v>
      </c>
      <c r="F56" s="23">
        <v>0.10369071196802</v>
      </c>
      <c r="G56" s="22"/>
    </row>
    <row r="57" spans="1:9" x14ac:dyDescent="0.2">
      <c r="A57" s="21" t="s">
        <v>247</v>
      </c>
      <c r="B57" s="21" t="s">
        <v>246</v>
      </c>
      <c r="C57" s="21" t="s">
        <v>248</v>
      </c>
      <c r="D57" s="24">
        <v>1800</v>
      </c>
      <c r="E57" s="22">
        <v>30.396599999999999</v>
      </c>
      <c r="F57" s="23">
        <v>5.8285470364063903E-2</v>
      </c>
      <c r="G57" s="22"/>
    </row>
    <row r="58" spans="1:9" x14ac:dyDescent="0.2">
      <c r="A58" s="20" t="s">
        <v>29</v>
      </c>
      <c r="B58" s="20"/>
      <c r="C58" s="20"/>
      <c r="D58" s="20"/>
      <c r="E58" s="25">
        <f>SUM(E7:E57)</f>
        <v>20253.27306</v>
      </c>
      <c r="F58" s="26">
        <f>SUM(F7:F57)</f>
        <v>38.835644338969587</v>
      </c>
      <c r="G58" s="25"/>
      <c r="H58" s="14"/>
      <c r="I58" s="14"/>
    </row>
    <row r="59" spans="1:9" x14ac:dyDescent="0.2">
      <c r="A59" s="21"/>
      <c r="B59" s="21"/>
      <c r="C59" s="21"/>
      <c r="D59" s="21"/>
      <c r="E59" s="22"/>
      <c r="F59" s="23"/>
      <c r="G59" s="22"/>
    </row>
    <row r="60" spans="1:9" x14ac:dyDescent="0.2">
      <c r="A60" s="20" t="s">
        <v>19</v>
      </c>
      <c r="B60" s="21"/>
      <c r="C60" s="21"/>
      <c r="D60" s="21"/>
      <c r="E60" s="22"/>
      <c r="F60" s="23"/>
      <c r="G60" s="22"/>
    </row>
    <row r="61" spans="1:9" x14ac:dyDescent="0.2">
      <c r="A61" s="20" t="s">
        <v>20</v>
      </c>
      <c r="B61" s="21"/>
      <c r="C61" s="21"/>
      <c r="D61" s="21"/>
      <c r="E61" s="22"/>
      <c r="F61" s="23"/>
      <c r="G61" s="22"/>
    </row>
    <row r="62" spans="1:9" x14ac:dyDescent="0.2">
      <c r="A62" s="21" t="s">
        <v>1438</v>
      </c>
      <c r="B62" s="21" t="s">
        <v>1439</v>
      </c>
      <c r="C62" s="21" t="s">
        <v>87</v>
      </c>
      <c r="D62" s="24">
        <v>4500</v>
      </c>
      <c r="E62" s="22">
        <v>4654.7948835999996</v>
      </c>
      <c r="F62" s="23">
        <v>8.9255676371325805</v>
      </c>
      <c r="G62" s="22">
        <v>6.6950000000000003</v>
      </c>
    </row>
    <row r="63" spans="1:9" x14ac:dyDescent="0.2">
      <c r="A63" s="21" t="s">
        <v>25</v>
      </c>
      <c r="B63" s="21" t="s">
        <v>24</v>
      </c>
      <c r="C63" s="21" t="s">
        <v>26</v>
      </c>
      <c r="D63" s="24">
        <v>3000</v>
      </c>
      <c r="E63" s="22">
        <v>3203.982</v>
      </c>
      <c r="F63" s="23">
        <v>6.1436344166121897</v>
      </c>
      <c r="G63" s="22">
        <v>8.1472999999999995</v>
      </c>
    </row>
    <row r="64" spans="1:9" x14ac:dyDescent="0.2">
      <c r="A64" s="21" t="s">
        <v>109</v>
      </c>
      <c r="B64" s="21" t="s">
        <v>108</v>
      </c>
      <c r="C64" s="21" t="s">
        <v>21</v>
      </c>
      <c r="D64" s="24">
        <v>2500</v>
      </c>
      <c r="E64" s="22">
        <v>2671.4372945</v>
      </c>
      <c r="F64" s="23">
        <v>5.1224801213962996</v>
      </c>
      <c r="G64" s="22">
        <v>6.625</v>
      </c>
    </row>
    <row r="65" spans="1:9" x14ac:dyDescent="0.2">
      <c r="A65" s="21" t="s">
        <v>1440</v>
      </c>
      <c r="B65" s="21" t="s">
        <v>1441</v>
      </c>
      <c r="C65" s="21" t="s">
        <v>21</v>
      </c>
      <c r="D65" s="24">
        <v>250</v>
      </c>
      <c r="E65" s="22">
        <v>2666.6556163999999</v>
      </c>
      <c r="F65" s="23">
        <v>5.1133112552340299</v>
      </c>
      <c r="G65" s="22">
        <v>6.9349999999999996</v>
      </c>
    </row>
    <row r="66" spans="1:9" x14ac:dyDescent="0.2">
      <c r="A66" s="21" t="s">
        <v>1442</v>
      </c>
      <c r="B66" s="21" t="s">
        <v>1443</v>
      </c>
      <c r="C66" s="21" t="s">
        <v>21</v>
      </c>
      <c r="D66" s="24">
        <v>2500</v>
      </c>
      <c r="E66" s="22">
        <v>2629.4791095999999</v>
      </c>
      <c r="F66" s="23">
        <v>5.0420253158417703</v>
      </c>
      <c r="G66" s="22">
        <v>6.8369999999999997</v>
      </c>
    </row>
    <row r="67" spans="1:9" x14ac:dyDescent="0.2">
      <c r="A67" s="21" t="s">
        <v>1444</v>
      </c>
      <c r="B67" s="21" t="s">
        <v>1445</v>
      </c>
      <c r="C67" s="21" t="s">
        <v>68</v>
      </c>
      <c r="D67" s="24">
        <v>250</v>
      </c>
      <c r="E67" s="22">
        <v>2626.0092466000001</v>
      </c>
      <c r="F67" s="23">
        <v>5.0353718546963204</v>
      </c>
      <c r="G67" s="22">
        <v>6.7450000000000001</v>
      </c>
    </row>
    <row r="68" spans="1:9" x14ac:dyDescent="0.2">
      <c r="A68" s="21" t="s">
        <v>72</v>
      </c>
      <c r="B68" s="21" t="s">
        <v>71</v>
      </c>
      <c r="C68" s="21" t="s">
        <v>21</v>
      </c>
      <c r="D68" s="24">
        <v>2500</v>
      </c>
      <c r="E68" s="22">
        <v>2620.6846918000001</v>
      </c>
      <c r="F68" s="23">
        <v>5.02516202264282</v>
      </c>
      <c r="G68" s="22">
        <v>7.6</v>
      </c>
    </row>
    <row r="69" spans="1:9" x14ac:dyDescent="0.2">
      <c r="A69" s="21" t="s">
        <v>28</v>
      </c>
      <c r="B69" s="21" t="s">
        <v>27</v>
      </c>
      <c r="C69" s="21" t="s">
        <v>26</v>
      </c>
      <c r="D69" s="24">
        <v>1784</v>
      </c>
      <c r="E69" s="22">
        <v>1899.244616</v>
      </c>
      <c r="F69" s="23">
        <v>3.6418009178650199</v>
      </c>
      <c r="G69" s="22">
        <v>8.1072000000000006</v>
      </c>
    </row>
    <row r="70" spans="1:9" x14ac:dyDescent="0.2">
      <c r="A70" s="21" t="s">
        <v>93</v>
      </c>
      <c r="B70" s="21" t="s">
        <v>92</v>
      </c>
      <c r="C70" s="21" t="s">
        <v>21</v>
      </c>
      <c r="D70" s="24">
        <v>2500</v>
      </c>
      <c r="E70" s="22">
        <v>1425.5975000000001</v>
      </c>
      <c r="F70" s="23">
        <v>2.73358273087561</v>
      </c>
      <c r="G70" s="22">
        <v>6.4930000000000003</v>
      </c>
    </row>
    <row r="71" spans="1:9" x14ac:dyDescent="0.2">
      <c r="A71" s="21" t="s">
        <v>1330</v>
      </c>
      <c r="B71" s="21" t="s">
        <v>1331</v>
      </c>
      <c r="C71" s="21" t="s">
        <v>21</v>
      </c>
      <c r="D71" s="24">
        <v>1000</v>
      </c>
      <c r="E71" s="22">
        <v>1041.4984247</v>
      </c>
      <c r="F71" s="23">
        <v>1.9970728820681001</v>
      </c>
      <c r="G71" s="22">
        <v>7.3426999999999998</v>
      </c>
    </row>
    <row r="72" spans="1:9" x14ac:dyDescent="0.2">
      <c r="A72" s="21" t="s">
        <v>250</v>
      </c>
      <c r="B72" s="21" t="s">
        <v>249</v>
      </c>
      <c r="C72" s="21" t="s">
        <v>21</v>
      </c>
      <c r="D72" s="24">
        <v>500</v>
      </c>
      <c r="E72" s="22">
        <v>527.46418359999996</v>
      </c>
      <c r="F72" s="23">
        <v>1.01141239616677</v>
      </c>
      <c r="G72" s="22">
        <v>7.07</v>
      </c>
    </row>
    <row r="73" spans="1:9" x14ac:dyDescent="0.2">
      <c r="A73" s="21" t="s">
        <v>1358</v>
      </c>
      <c r="B73" s="21" t="s">
        <v>1359</v>
      </c>
      <c r="C73" s="21" t="s">
        <v>21</v>
      </c>
      <c r="D73" s="24">
        <v>5</v>
      </c>
      <c r="E73" s="22">
        <v>526.09571229999995</v>
      </c>
      <c r="F73" s="23">
        <v>1.0087883529053501</v>
      </c>
      <c r="G73" s="22">
        <v>6.5823999999999998</v>
      </c>
    </row>
    <row r="74" spans="1:9" x14ac:dyDescent="0.2">
      <c r="A74" s="20" t="s">
        <v>29</v>
      </c>
      <c r="B74" s="20"/>
      <c r="C74" s="20"/>
      <c r="D74" s="20"/>
      <c r="E74" s="25">
        <f>SUM(E61:E73)</f>
        <v>26492.9432791</v>
      </c>
      <c r="F74" s="26">
        <f>SUM(F61:F73)</f>
        <v>50.800209903436858</v>
      </c>
      <c r="G74" s="25"/>
      <c r="H74" s="14"/>
      <c r="I74" s="14"/>
    </row>
    <row r="75" spans="1:9" x14ac:dyDescent="0.2">
      <c r="A75" s="21"/>
      <c r="B75" s="21"/>
      <c r="C75" s="21"/>
      <c r="D75" s="21"/>
      <c r="E75" s="22"/>
      <c r="F75" s="23"/>
      <c r="G75" s="22"/>
    </row>
    <row r="76" spans="1:9" x14ac:dyDescent="0.2">
      <c r="A76" s="20" t="s">
        <v>38</v>
      </c>
      <c r="B76" s="21"/>
      <c r="C76" s="21"/>
      <c r="D76" s="21"/>
      <c r="E76" s="22"/>
      <c r="F76" s="23"/>
      <c r="G76" s="22"/>
    </row>
    <row r="77" spans="1:9" x14ac:dyDescent="0.2">
      <c r="A77" s="21" t="s">
        <v>70</v>
      </c>
      <c r="B77" s="21" t="s">
        <v>69</v>
      </c>
      <c r="C77" s="21" t="s">
        <v>39</v>
      </c>
      <c r="D77" s="24">
        <v>3250000</v>
      </c>
      <c r="E77" s="22">
        <v>3074.8390000999998</v>
      </c>
      <c r="F77" s="23">
        <v>5.89600275736748</v>
      </c>
      <c r="G77" s="22">
        <v>7.5245800270125001</v>
      </c>
    </row>
    <row r="78" spans="1:9" x14ac:dyDescent="0.2">
      <c r="A78" s="21" t="s">
        <v>1446</v>
      </c>
      <c r="B78" s="21" t="s">
        <v>1447</v>
      </c>
      <c r="C78" s="21" t="s">
        <v>39</v>
      </c>
      <c r="D78" s="24">
        <v>2000000</v>
      </c>
      <c r="E78" s="22">
        <v>1992.4733332999999</v>
      </c>
      <c r="F78" s="23">
        <v>3.8205669522000698</v>
      </c>
      <c r="G78" s="22">
        <v>7.4419158882000103</v>
      </c>
    </row>
    <row r="79" spans="1:9" x14ac:dyDescent="0.2">
      <c r="A79" s="21" t="s">
        <v>84</v>
      </c>
      <c r="B79" s="21" t="s">
        <v>83</v>
      </c>
      <c r="C79" s="21" t="s">
        <v>39</v>
      </c>
      <c r="D79" s="24">
        <v>41600</v>
      </c>
      <c r="E79" s="22">
        <v>40.872707200000001</v>
      </c>
      <c r="F79" s="23">
        <v>7.8373402426740499E-2</v>
      </c>
      <c r="G79" s="22">
        <v>7.5449370499999997</v>
      </c>
    </row>
    <row r="80" spans="1:9" x14ac:dyDescent="0.2">
      <c r="A80" s="20" t="s">
        <v>29</v>
      </c>
      <c r="B80" s="20"/>
      <c r="C80" s="20"/>
      <c r="D80" s="20"/>
      <c r="E80" s="25">
        <f>SUM(E77:E79)</f>
        <v>5108.1850405999994</v>
      </c>
      <c r="F80" s="26">
        <f>SUM(F77:F79)</f>
        <v>9.7949431119942894</v>
      </c>
      <c r="G80" s="25"/>
      <c r="H80" s="14"/>
      <c r="I80" s="14"/>
    </row>
    <row r="81" spans="1:9" x14ac:dyDescent="0.2">
      <c r="A81" s="21"/>
      <c r="B81" s="21"/>
      <c r="C81" s="21"/>
      <c r="D81" s="21"/>
      <c r="E81" s="22"/>
      <c r="F81" s="23"/>
      <c r="G81" s="22"/>
    </row>
    <row r="82" spans="1:9" x14ac:dyDescent="0.2">
      <c r="A82" s="20" t="s">
        <v>41</v>
      </c>
      <c r="B82" s="20"/>
      <c r="C82" s="20"/>
      <c r="D82" s="20"/>
      <c r="E82" s="25">
        <f>E58+E74+E80</f>
        <v>51854.401379700001</v>
      </c>
      <c r="F82" s="26">
        <f>F58+F74+F80</f>
        <v>99.430797354400738</v>
      </c>
      <c r="G82" s="25"/>
      <c r="H82" s="14"/>
      <c r="I82" s="14"/>
    </row>
    <row r="83" spans="1:9" x14ac:dyDescent="0.2">
      <c r="A83" s="20"/>
      <c r="B83" s="20"/>
      <c r="C83" s="20"/>
      <c r="D83" s="20"/>
      <c r="E83" s="25"/>
      <c r="F83" s="26"/>
      <c r="G83" s="25"/>
      <c r="H83" s="14"/>
      <c r="I83" s="14"/>
    </row>
    <row r="84" spans="1:9" x14ac:dyDescent="0.2">
      <c r="A84" s="20" t="s">
        <v>43</v>
      </c>
      <c r="B84" s="20"/>
      <c r="C84" s="20"/>
      <c r="D84" s="20"/>
      <c r="E84" s="25">
        <f>E86-(E58+E74+E80)</f>
        <v>296.84628140000132</v>
      </c>
      <c r="F84" s="26">
        <f>F86-(F58+F74+F80)</f>
        <v>0.56920264559926181</v>
      </c>
      <c r="G84" s="25"/>
      <c r="H84" s="14"/>
      <c r="I84" s="14"/>
    </row>
    <row r="85" spans="1:9" x14ac:dyDescent="0.2">
      <c r="A85" s="20"/>
      <c r="B85" s="20"/>
      <c r="C85" s="20"/>
      <c r="D85" s="20"/>
      <c r="E85" s="25"/>
      <c r="F85" s="26"/>
      <c r="G85" s="25"/>
      <c r="H85" s="14"/>
      <c r="I85" s="14"/>
    </row>
    <row r="86" spans="1:9" x14ac:dyDescent="0.2">
      <c r="A86" s="27" t="s">
        <v>42</v>
      </c>
      <c r="B86" s="27"/>
      <c r="C86" s="27"/>
      <c r="D86" s="27"/>
      <c r="E86" s="28">
        <v>52151.247661100002</v>
      </c>
      <c r="F86" s="29">
        <v>100</v>
      </c>
      <c r="G86" s="28"/>
      <c r="H86" s="14"/>
      <c r="I86" s="14"/>
    </row>
    <row r="88" spans="1:9" x14ac:dyDescent="0.2">
      <c r="A88" s="14" t="s">
        <v>45</v>
      </c>
    </row>
    <row r="90" spans="1:9" x14ac:dyDescent="0.2">
      <c r="A90" s="14" t="s">
        <v>46</v>
      </c>
    </row>
    <row r="91" spans="1:9" x14ac:dyDescent="0.2">
      <c r="A91" s="14" t="s">
        <v>47</v>
      </c>
    </row>
    <row r="92" spans="1:9" x14ac:dyDescent="0.2">
      <c r="A92" s="14" t="s">
        <v>48</v>
      </c>
      <c r="B92" s="14"/>
      <c r="C92" s="30" t="s">
        <v>50</v>
      </c>
      <c r="D92" s="14" t="s">
        <v>49</v>
      </c>
    </row>
    <row r="93" spans="1:9" x14ac:dyDescent="0.2">
      <c r="A93" s="7" t="s">
        <v>51</v>
      </c>
      <c r="C93" s="31">
        <v>217.55590000000001</v>
      </c>
      <c r="D93" s="31">
        <v>222.3897</v>
      </c>
    </row>
    <row r="94" spans="1:9" x14ac:dyDescent="0.2">
      <c r="A94" s="7" t="s">
        <v>52</v>
      </c>
      <c r="C94" s="31">
        <v>17.8933</v>
      </c>
      <c r="D94" s="31">
        <v>18.290900000000001</v>
      </c>
    </row>
    <row r="95" spans="1:9" x14ac:dyDescent="0.2">
      <c r="A95" s="7" t="s">
        <v>53</v>
      </c>
      <c r="C95" s="31">
        <v>238.15960000000001</v>
      </c>
      <c r="D95" s="31">
        <v>244.42519999999999</v>
      </c>
    </row>
    <row r="96" spans="1:9" x14ac:dyDescent="0.2">
      <c r="A96" s="7" t="s">
        <v>54</v>
      </c>
      <c r="C96" s="31">
        <v>19.736699999999999</v>
      </c>
      <c r="D96" s="31">
        <v>20.252199999999998</v>
      </c>
    </row>
    <row r="98" spans="1:9" x14ac:dyDescent="0.2">
      <c r="A98" s="7" t="s">
        <v>59</v>
      </c>
    </row>
    <row r="100" spans="1:9" x14ac:dyDescent="0.2">
      <c r="A100" s="14" t="s">
        <v>55</v>
      </c>
      <c r="D100" s="30" t="s">
        <v>61</v>
      </c>
    </row>
    <row r="102" spans="1:9" x14ac:dyDescent="0.2">
      <c r="A102" s="14" t="s">
        <v>1147</v>
      </c>
      <c r="D102" s="34">
        <v>7.99307342401978</v>
      </c>
      <c r="E102" s="10" t="s">
        <v>60</v>
      </c>
    </row>
    <row r="104" spans="1:9" x14ac:dyDescent="0.2">
      <c r="A104" s="14" t="s">
        <v>1004</v>
      </c>
      <c r="D104" s="30" t="s">
        <v>61</v>
      </c>
    </row>
    <row r="106" spans="1:9" x14ac:dyDescent="0.2">
      <c r="A106" s="62" t="s">
        <v>1148</v>
      </c>
      <c r="B106" s="63"/>
      <c r="C106" s="63"/>
      <c r="D106" s="63"/>
      <c r="E106" s="11"/>
      <c r="G106" s="11"/>
      <c r="H106" s="63"/>
      <c r="I106" s="63"/>
    </row>
    <row r="107" spans="1:9" x14ac:dyDescent="0.2">
      <c r="A107" s="62"/>
      <c r="B107" s="63"/>
      <c r="C107" s="63"/>
      <c r="D107" s="63"/>
      <c r="E107" s="11"/>
      <c r="G107" s="11"/>
      <c r="H107" s="63"/>
      <c r="I107" s="63"/>
    </row>
    <row r="108" spans="1:9" x14ac:dyDescent="0.2">
      <c r="A108" s="62" t="s">
        <v>1486</v>
      </c>
      <c r="B108" s="63"/>
      <c r="C108" s="63"/>
      <c r="D108" s="63"/>
      <c r="E108" s="11"/>
      <c r="G108" s="11"/>
      <c r="H108" s="63"/>
      <c r="I108" s="63"/>
    </row>
    <row r="109" spans="1:9" x14ac:dyDescent="0.2">
      <c r="A109" s="66"/>
      <c r="B109" s="63"/>
      <c r="C109" s="63"/>
      <c r="D109" s="63"/>
      <c r="E109" s="11"/>
      <c r="G109" s="11"/>
      <c r="H109" s="63"/>
      <c r="I109" s="63"/>
    </row>
    <row r="110" spans="1:9" x14ac:dyDescent="0.2">
      <c r="A110" s="63"/>
      <c r="B110" s="63"/>
      <c r="C110" s="63"/>
      <c r="D110" s="63"/>
      <c r="E110" s="11"/>
      <c r="G110" s="11"/>
      <c r="H110" s="63"/>
      <c r="I110" s="63"/>
    </row>
    <row r="111" spans="1:9" x14ac:dyDescent="0.2">
      <c r="A111" s="63"/>
      <c r="B111" s="63"/>
      <c r="C111" s="63"/>
      <c r="D111" s="63"/>
      <c r="E111" s="11"/>
      <c r="G111" s="11"/>
      <c r="H111" s="63"/>
      <c r="I111" s="63"/>
    </row>
    <row r="112" spans="1:9" x14ac:dyDescent="0.2">
      <c r="A112" s="63"/>
      <c r="B112" s="63"/>
      <c r="C112" s="63"/>
      <c r="D112" s="63"/>
      <c r="E112" s="11"/>
      <c r="G112" s="11"/>
      <c r="H112" s="63"/>
      <c r="I112" s="63"/>
    </row>
    <row r="113" spans="1:9" x14ac:dyDescent="0.2">
      <c r="A113" s="63"/>
      <c r="B113" s="63"/>
      <c r="C113" s="63"/>
      <c r="D113" s="63"/>
      <c r="E113" s="11"/>
      <c r="G113" s="11"/>
      <c r="H113" s="63"/>
      <c r="I113" s="63"/>
    </row>
    <row r="114" spans="1:9" x14ac:dyDescent="0.2">
      <c r="A114" s="63"/>
      <c r="B114" s="63"/>
      <c r="C114" s="63"/>
      <c r="D114" s="63"/>
      <c r="E114" s="11"/>
      <c r="G114" s="11"/>
      <c r="H114" s="63"/>
      <c r="I114" s="63"/>
    </row>
    <row r="115" spans="1:9" x14ac:dyDescent="0.2">
      <c r="A115" s="63"/>
      <c r="B115" s="63"/>
      <c r="C115" s="63"/>
      <c r="D115" s="63"/>
      <c r="E115" s="11"/>
      <c r="G115" s="11"/>
      <c r="H115" s="63"/>
      <c r="I115" s="63"/>
    </row>
    <row r="116" spans="1:9" x14ac:dyDescent="0.2">
      <c r="A116" s="63"/>
      <c r="B116" s="63"/>
      <c r="C116" s="63"/>
      <c r="D116" s="63"/>
      <c r="E116" s="11"/>
      <c r="G116" s="11"/>
      <c r="H116" s="63"/>
      <c r="I116" s="63"/>
    </row>
    <row r="117" spans="1:9" x14ac:dyDescent="0.2">
      <c r="A117" s="63"/>
      <c r="B117" s="63"/>
      <c r="C117" s="63"/>
      <c r="D117" s="63"/>
      <c r="E117" s="11"/>
      <c r="G117" s="11"/>
      <c r="H117" s="63"/>
      <c r="I117" s="63"/>
    </row>
    <row r="118" spans="1:9" x14ac:dyDescent="0.2">
      <c r="A118" s="63"/>
      <c r="B118" s="63"/>
      <c r="C118" s="63"/>
      <c r="D118" s="63"/>
      <c r="E118" s="11"/>
      <c r="G118" s="11"/>
      <c r="H118" s="63"/>
      <c r="I118" s="63"/>
    </row>
    <row r="119" spans="1:9" x14ac:dyDescent="0.2">
      <c r="A119" s="63"/>
      <c r="B119" s="63"/>
      <c r="C119" s="63"/>
      <c r="D119" s="63"/>
      <c r="E119" s="11"/>
      <c r="G119" s="11"/>
      <c r="H119" s="63"/>
      <c r="I119" s="63"/>
    </row>
    <row r="120" spans="1:9" x14ac:dyDescent="0.2">
      <c r="A120" s="63"/>
      <c r="B120" s="63"/>
      <c r="C120" s="63"/>
      <c r="D120" s="63"/>
      <c r="E120" s="11"/>
      <c r="G120" s="11"/>
      <c r="H120" s="63"/>
      <c r="I120" s="63"/>
    </row>
    <row r="121" spans="1:9" x14ac:dyDescent="0.2">
      <c r="A121" s="63"/>
      <c r="B121" s="63"/>
      <c r="C121" s="63"/>
      <c r="D121" s="63"/>
      <c r="E121" s="11"/>
      <c r="G121" s="11"/>
      <c r="H121" s="63"/>
      <c r="I121" s="63"/>
    </row>
    <row r="122" spans="1:9" x14ac:dyDescent="0.2">
      <c r="A122" s="63"/>
      <c r="B122" s="63"/>
      <c r="C122" s="63"/>
      <c r="D122" s="63"/>
      <c r="E122" s="11"/>
      <c r="G122" s="11"/>
      <c r="H122" s="63"/>
      <c r="I122" s="63"/>
    </row>
    <row r="123" spans="1:9" x14ac:dyDescent="0.2">
      <c r="A123" s="63"/>
      <c r="B123" s="63"/>
      <c r="C123" s="63"/>
      <c r="D123" s="63"/>
      <c r="E123" s="11"/>
      <c r="G123" s="11"/>
      <c r="H123" s="63"/>
      <c r="I123" s="63"/>
    </row>
    <row r="124" spans="1:9" x14ac:dyDescent="0.2">
      <c r="A124" s="62" t="s">
        <v>1448</v>
      </c>
      <c r="B124" s="63"/>
      <c r="C124" s="63"/>
      <c r="D124" s="63"/>
      <c r="E124" s="11"/>
      <c r="G124" s="11"/>
      <c r="H124" s="63"/>
      <c r="I124" s="63"/>
    </row>
    <row r="125" spans="1:9" x14ac:dyDescent="0.2">
      <c r="A125" s="63"/>
      <c r="B125" s="63"/>
      <c r="C125" s="63"/>
      <c r="D125" s="63"/>
      <c r="E125" s="11"/>
      <c r="G125" s="11"/>
      <c r="H125" s="63"/>
      <c r="I125" s="63"/>
    </row>
    <row r="126" spans="1:9" x14ac:dyDescent="0.2">
      <c r="A126" s="62" t="s">
        <v>1164</v>
      </c>
      <c r="B126" s="63"/>
      <c r="C126" s="63"/>
      <c r="D126" s="63"/>
      <c r="E126" s="11"/>
      <c r="G126" s="11"/>
      <c r="H126" s="63"/>
      <c r="I126" s="63"/>
    </row>
    <row r="127" spans="1:9" x14ac:dyDescent="0.2">
      <c r="A127" s="63"/>
      <c r="B127" s="63"/>
      <c r="C127" s="63"/>
      <c r="D127" s="63"/>
      <c r="E127" s="11"/>
      <c r="G127" s="11"/>
      <c r="H127" s="63"/>
      <c r="I127" s="63"/>
    </row>
    <row r="128" spans="1:9" x14ac:dyDescent="0.2">
      <c r="A128" s="63"/>
      <c r="B128" s="63"/>
      <c r="C128" s="63"/>
      <c r="D128" s="63"/>
      <c r="E128" s="11"/>
      <c r="G128" s="11"/>
      <c r="H128" s="63"/>
      <c r="I128" s="63"/>
    </row>
    <row r="129" spans="1:9" x14ac:dyDescent="0.2">
      <c r="A129" s="63"/>
      <c r="B129" s="63"/>
      <c r="C129" s="63"/>
      <c r="D129" s="63"/>
      <c r="E129" s="11"/>
      <c r="G129" s="11"/>
      <c r="H129" s="63"/>
      <c r="I129" s="63"/>
    </row>
    <row r="130" spans="1:9" x14ac:dyDescent="0.2">
      <c r="A130" s="63"/>
      <c r="B130" s="63"/>
      <c r="C130" s="63"/>
      <c r="D130" s="63"/>
      <c r="E130" s="11"/>
      <c r="G130" s="11"/>
      <c r="H130" s="63"/>
      <c r="I130" s="63"/>
    </row>
    <row r="131" spans="1:9" x14ac:dyDescent="0.2">
      <c r="A131" s="63"/>
      <c r="B131" s="63"/>
      <c r="C131" s="63"/>
      <c r="D131" s="63"/>
      <c r="E131" s="11"/>
      <c r="G131" s="11"/>
      <c r="H131" s="63"/>
      <c r="I131" s="63"/>
    </row>
    <row r="132" spans="1:9" x14ac:dyDescent="0.2">
      <c r="A132" s="63"/>
      <c r="B132" s="63"/>
      <c r="C132" s="63"/>
      <c r="D132" s="63"/>
      <c r="E132" s="11"/>
      <c r="G132" s="11"/>
      <c r="H132" s="63"/>
      <c r="I132" s="63"/>
    </row>
    <row r="133" spans="1:9" x14ac:dyDescent="0.2">
      <c r="A133" s="63"/>
      <c r="B133" s="63"/>
      <c r="C133" s="63"/>
      <c r="D133" s="63"/>
      <c r="E133" s="11"/>
      <c r="G133" s="11"/>
      <c r="H133" s="63"/>
      <c r="I133" s="63"/>
    </row>
    <row r="134" spans="1:9" x14ac:dyDescent="0.2">
      <c r="A134" s="63"/>
      <c r="B134" s="63"/>
      <c r="C134" s="63"/>
      <c r="D134" s="63"/>
      <c r="E134" s="11"/>
      <c r="G134" s="11"/>
      <c r="H134" s="63"/>
      <c r="I134" s="63"/>
    </row>
    <row r="135" spans="1:9" x14ac:dyDescent="0.2">
      <c r="A135" s="63"/>
      <c r="B135" s="63"/>
      <c r="C135" s="63"/>
      <c r="D135" s="63"/>
      <c r="E135" s="11"/>
      <c r="G135" s="11"/>
      <c r="H135" s="63"/>
      <c r="I135" s="63"/>
    </row>
    <row r="136" spans="1:9" x14ac:dyDescent="0.2">
      <c r="A136" s="63"/>
      <c r="B136" s="63"/>
      <c r="C136" s="63"/>
      <c r="D136" s="63"/>
      <c r="E136" s="11"/>
      <c r="G136" s="11"/>
      <c r="H136" s="63"/>
      <c r="I136" s="63"/>
    </row>
    <row r="137" spans="1:9" x14ac:dyDescent="0.2">
      <c r="A137" s="63"/>
      <c r="B137" s="63"/>
      <c r="C137" s="63"/>
      <c r="D137" s="63"/>
      <c r="E137" s="11"/>
      <c r="G137" s="11"/>
      <c r="H137" s="63"/>
      <c r="I137" s="63"/>
    </row>
    <row r="138" spans="1:9" x14ac:dyDescent="0.2">
      <c r="A138" s="63"/>
      <c r="B138" s="63"/>
      <c r="C138" s="63"/>
      <c r="D138" s="63"/>
      <c r="E138" s="11"/>
      <c r="G138" s="11"/>
      <c r="H138" s="63"/>
      <c r="I138" s="63"/>
    </row>
    <row r="139" spans="1:9" x14ac:dyDescent="0.2">
      <c r="A139" s="63"/>
      <c r="B139" s="63"/>
      <c r="C139" s="63"/>
      <c r="D139" s="63"/>
      <c r="E139" s="11"/>
      <c r="G139" s="11"/>
      <c r="H139" s="63"/>
      <c r="I139" s="63"/>
    </row>
    <row r="140" spans="1:9" x14ac:dyDescent="0.2">
      <c r="A140" s="63"/>
      <c r="B140" s="63"/>
      <c r="C140" s="63"/>
      <c r="D140" s="63"/>
      <c r="E140" s="11"/>
      <c r="G140" s="11"/>
      <c r="H140" s="63"/>
      <c r="I140" s="63"/>
    </row>
    <row r="141" spans="1:9" x14ac:dyDescent="0.2">
      <c r="A141" s="62" t="s">
        <v>1449</v>
      </c>
      <c r="B141" s="63"/>
      <c r="C141" s="63"/>
      <c r="D141" s="63"/>
      <c r="E141" s="11"/>
      <c r="G141" s="11"/>
      <c r="H141" s="63"/>
      <c r="I141" s="63"/>
    </row>
    <row r="142" spans="1:9" x14ac:dyDescent="0.2">
      <c r="A142" s="63"/>
      <c r="B142" s="63"/>
      <c r="C142" s="63"/>
      <c r="D142" s="63"/>
      <c r="E142" s="11"/>
      <c r="G142" s="11"/>
      <c r="H142" s="63"/>
      <c r="I142" s="63"/>
    </row>
    <row r="143" spans="1:9" x14ac:dyDescent="0.2">
      <c r="A143" s="63" t="s">
        <v>1014</v>
      </c>
      <c r="B143" s="63"/>
      <c r="C143" s="63"/>
      <c r="D143" s="63"/>
      <c r="E143" s="11"/>
      <c r="G143" s="11"/>
      <c r="H143" s="63"/>
      <c r="I143" s="63"/>
    </row>
    <row r="145" spans="1:1" x14ac:dyDescent="0.2">
      <c r="A145" s="63"/>
    </row>
    <row r="146" spans="1:1" x14ac:dyDescent="0.2">
      <c r="A146" s="66"/>
    </row>
  </sheetData>
  <mergeCells count="1">
    <mergeCell ref="A1:G1"/>
  </mergeCells>
  <conditionalFormatting sqref="F2:F3">
    <cfRule type="cellIs" dxfId="87" priority="2" stopIfTrue="1" operator="between">
      <formula>0.009</formula>
      <formula>-0.009</formula>
    </cfRule>
  </conditionalFormatting>
  <conditionalFormatting sqref="F5:F65536">
    <cfRule type="cellIs" dxfId="86" priority="1" stopIfTrue="1" operator="between">
      <formula>0.009</formula>
      <formula>-0.009</formula>
    </cfRule>
  </conditionalFormatting>
  <hyperlinks>
    <hyperlink ref="A107"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2"/>
  <sheetViews>
    <sheetView workbookViewId="0">
      <selection sqref="A1:G1"/>
    </sheetView>
  </sheetViews>
  <sheetFormatPr defaultColWidth="9.140625" defaultRowHeight="11.25" x14ac:dyDescent="0.2"/>
  <cols>
    <col min="1" max="1" width="38.7109375" style="7" bestFit="1" customWidth="1"/>
    <col min="2" max="2" width="54.140625" style="7" bestFit="1" customWidth="1"/>
    <col min="3" max="3" width="25.5703125" style="7" bestFit="1" customWidth="1"/>
    <col min="4" max="4" width="15.28515625" style="7" bestFit="1" customWidth="1"/>
    <col min="5" max="5" width="26" style="10" customWidth="1"/>
    <col min="6" max="6" width="13.5703125" style="11" bestFit="1" customWidth="1"/>
    <col min="7" max="7" width="4.5703125" style="10" bestFit="1" customWidth="1"/>
    <col min="8" max="16384" width="9.140625" style="7"/>
  </cols>
  <sheetData>
    <row r="1" spans="1:7" s="1" customFormat="1" ht="15" x14ac:dyDescent="0.2">
      <c r="A1" s="104" t="s">
        <v>1450</v>
      </c>
      <c r="B1" s="105"/>
      <c r="C1" s="105"/>
      <c r="D1" s="105"/>
      <c r="E1" s="105"/>
      <c r="F1" s="105"/>
      <c r="G1" s="105"/>
    </row>
    <row r="2" spans="1:7" s="1" customFormat="1" ht="12" x14ac:dyDescent="0.2">
      <c r="A2" s="35"/>
      <c r="E2" s="5"/>
      <c r="F2" s="9"/>
      <c r="G2" s="10"/>
    </row>
    <row r="3" spans="1:7" s="1" customFormat="1" ht="12" x14ac:dyDescent="0.2">
      <c r="A3" s="8" t="s">
        <v>7</v>
      </c>
      <c r="B3" s="2"/>
      <c r="C3" s="3"/>
      <c r="D3" s="3"/>
      <c r="E3" s="4"/>
      <c r="F3" s="9"/>
      <c r="G3" s="10"/>
    </row>
    <row r="4" spans="1:7" s="1" customFormat="1" ht="22.5" customHeight="1" x14ac:dyDescent="0.2">
      <c r="A4" s="6" t="s">
        <v>2</v>
      </c>
      <c r="B4" s="6" t="s">
        <v>0</v>
      </c>
      <c r="C4" s="13" t="s">
        <v>4</v>
      </c>
      <c r="D4" s="13" t="s">
        <v>1</v>
      </c>
      <c r="E4" s="52" t="s">
        <v>6</v>
      </c>
      <c r="F4" s="12" t="s">
        <v>3</v>
      </c>
      <c r="G4" s="12" t="s">
        <v>5</v>
      </c>
    </row>
    <row r="5" spans="1:7" x14ac:dyDescent="0.2">
      <c r="A5" s="16" t="s">
        <v>114</v>
      </c>
      <c r="B5" s="17"/>
      <c r="C5" s="17"/>
      <c r="D5" s="17"/>
      <c r="E5" s="18"/>
      <c r="F5" s="19"/>
      <c r="G5" s="18"/>
    </row>
    <row r="6" spans="1:7" x14ac:dyDescent="0.2">
      <c r="A6" s="20" t="s">
        <v>20</v>
      </c>
      <c r="B6" s="21"/>
      <c r="C6" s="21"/>
      <c r="D6" s="21"/>
      <c r="E6" s="22"/>
      <c r="F6" s="23"/>
      <c r="G6" s="22"/>
    </row>
    <row r="7" spans="1:7" x14ac:dyDescent="0.2">
      <c r="A7" s="21" t="s">
        <v>116</v>
      </c>
      <c r="B7" s="21" t="s">
        <v>115</v>
      </c>
      <c r="C7" s="21" t="s">
        <v>117</v>
      </c>
      <c r="D7" s="24">
        <v>50000</v>
      </c>
      <c r="E7" s="22">
        <v>503.8</v>
      </c>
      <c r="F7" s="23">
        <v>2.4589872143673102</v>
      </c>
      <c r="G7" s="22"/>
    </row>
    <row r="8" spans="1:7" x14ac:dyDescent="0.2">
      <c r="A8" s="21" t="s">
        <v>119</v>
      </c>
      <c r="B8" s="21" t="s">
        <v>118</v>
      </c>
      <c r="C8" s="21" t="s">
        <v>117</v>
      </c>
      <c r="D8" s="24">
        <v>22000</v>
      </c>
      <c r="E8" s="22">
        <v>305.536</v>
      </c>
      <c r="F8" s="23">
        <v>1.4912844730625801</v>
      </c>
      <c r="G8" s="22"/>
    </row>
    <row r="9" spans="1:7" x14ac:dyDescent="0.2">
      <c r="A9" s="21" t="s">
        <v>121</v>
      </c>
      <c r="B9" s="21" t="s">
        <v>120</v>
      </c>
      <c r="C9" s="21" t="s">
        <v>122</v>
      </c>
      <c r="D9" s="24">
        <v>6000</v>
      </c>
      <c r="E9" s="22">
        <v>244.17599999999999</v>
      </c>
      <c r="F9" s="23">
        <v>1.1917936920511201</v>
      </c>
      <c r="G9" s="22"/>
    </row>
    <row r="10" spans="1:7" x14ac:dyDescent="0.2">
      <c r="A10" s="21" t="s">
        <v>124</v>
      </c>
      <c r="B10" s="21" t="s">
        <v>123</v>
      </c>
      <c r="C10" s="21" t="s">
        <v>125</v>
      </c>
      <c r="D10" s="24">
        <v>11300</v>
      </c>
      <c r="E10" s="22">
        <v>237.48079999999999</v>
      </c>
      <c r="F10" s="23">
        <v>1.1591152259978601</v>
      </c>
      <c r="G10" s="22"/>
    </row>
    <row r="11" spans="1:7" x14ac:dyDescent="0.2">
      <c r="A11" s="21" t="s">
        <v>130</v>
      </c>
      <c r="B11" s="21" t="s">
        <v>129</v>
      </c>
      <c r="C11" s="21" t="s">
        <v>131</v>
      </c>
      <c r="D11" s="24">
        <v>14000</v>
      </c>
      <c r="E11" s="22">
        <v>218.41399999999999</v>
      </c>
      <c r="F11" s="23">
        <v>1.0660524681199299</v>
      </c>
      <c r="G11" s="22"/>
    </row>
    <row r="12" spans="1:7" x14ac:dyDescent="0.2">
      <c r="A12" s="21" t="s">
        <v>133</v>
      </c>
      <c r="B12" s="21" t="s">
        <v>132</v>
      </c>
      <c r="C12" s="21" t="s">
        <v>117</v>
      </c>
      <c r="D12" s="24">
        <v>16000</v>
      </c>
      <c r="E12" s="22">
        <v>204.75200000000001</v>
      </c>
      <c r="F12" s="23">
        <v>0.999369889075298</v>
      </c>
      <c r="G12" s="22"/>
    </row>
    <row r="13" spans="1:7" x14ac:dyDescent="0.2">
      <c r="A13" s="21" t="s">
        <v>127</v>
      </c>
      <c r="B13" s="21" t="s">
        <v>126</v>
      </c>
      <c r="C13" s="21" t="s">
        <v>128</v>
      </c>
      <c r="D13" s="24">
        <v>11000</v>
      </c>
      <c r="E13" s="22">
        <v>172.42500000000001</v>
      </c>
      <c r="F13" s="23">
        <v>0.84158568963335301</v>
      </c>
      <c r="G13" s="22"/>
    </row>
    <row r="14" spans="1:7" x14ac:dyDescent="0.2">
      <c r="A14" s="21" t="s">
        <v>135</v>
      </c>
      <c r="B14" s="21" t="s">
        <v>134</v>
      </c>
      <c r="C14" s="21" t="s">
        <v>131</v>
      </c>
      <c r="D14" s="24">
        <v>10000</v>
      </c>
      <c r="E14" s="22">
        <v>162.41999999999999</v>
      </c>
      <c r="F14" s="23">
        <v>0.79275248780773799</v>
      </c>
      <c r="G14" s="22"/>
    </row>
    <row r="15" spans="1:7" x14ac:dyDescent="0.2">
      <c r="A15" s="21" t="s">
        <v>140</v>
      </c>
      <c r="B15" s="21" t="s">
        <v>139</v>
      </c>
      <c r="C15" s="21" t="s">
        <v>117</v>
      </c>
      <c r="D15" s="24">
        <v>15000</v>
      </c>
      <c r="E15" s="22">
        <v>146.85</v>
      </c>
      <c r="F15" s="23">
        <v>0.71675719021405204</v>
      </c>
      <c r="G15" s="22"/>
    </row>
    <row r="16" spans="1:7" x14ac:dyDescent="0.2">
      <c r="A16" s="21" t="s">
        <v>137</v>
      </c>
      <c r="B16" s="21" t="s">
        <v>136</v>
      </c>
      <c r="C16" s="21" t="s">
        <v>138</v>
      </c>
      <c r="D16" s="24">
        <v>48000</v>
      </c>
      <c r="E16" s="22">
        <v>144.048</v>
      </c>
      <c r="F16" s="23">
        <v>0.70308096517503404</v>
      </c>
      <c r="G16" s="22"/>
    </row>
    <row r="17" spans="1:7" x14ac:dyDescent="0.2">
      <c r="A17" s="21" t="s">
        <v>154</v>
      </c>
      <c r="B17" s="21" t="s">
        <v>153</v>
      </c>
      <c r="C17" s="21" t="s">
        <v>155</v>
      </c>
      <c r="D17" s="24">
        <v>3000</v>
      </c>
      <c r="E17" s="22">
        <v>112.71899999999999</v>
      </c>
      <c r="F17" s="23">
        <v>0.55016788371629399</v>
      </c>
      <c r="G17" s="22"/>
    </row>
    <row r="18" spans="1:7" x14ac:dyDescent="0.2">
      <c r="A18" s="21" t="s">
        <v>148</v>
      </c>
      <c r="B18" s="21" t="s">
        <v>147</v>
      </c>
      <c r="C18" s="21" t="s">
        <v>149</v>
      </c>
      <c r="D18" s="24">
        <v>1500</v>
      </c>
      <c r="E18" s="22">
        <v>110.0325</v>
      </c>
      <c r="F18" s="23">
        <v>0.53705540028755605</v>
      </c>
      <c r="G18" s="22"/>
    </row>
    <row r="19" spans="1:7" x14ac:dyDescent="0.2">
      <c r="A19" s="21" t="s">
        <v>145</v>
      </c>
      <c r="B19" s="21" t="s">
        <v>144</v>
      </c>
      <c r="C19" s="21" t="s">
        <v>146</v>
      </c>
      <c r="D19" s="24">
        <v>33500</v>
      </c>
      <c r="E19" s="22">
        <v>109.36075</v>
      </c>
      <c r="F19" s="23">
        <v>0.53377666932040402</v>
      </c>
      <c r="G19" s="22"/>
    </row>
    <row r="20" spans="1:7" x14ac:dyDescent="0.2">
      <c r="A20" s="21" t="s">
        <v>142</v>
      </c>
      <c r="B20" s="21" t="s">
        <v>141</v>
      </c>
      <c r="C20" s="21" t="s">
        <v>143</v>
      </c>
      <c r="D20" s="24">
        <v>900</v>
      </c>
      <c r="E20" s="22">
        <v>104.4</v>
      </c>
      <c r="F20" s="23">
        <v>0.50956384513685404</v>
      </c>
      <c r="G20" s="22"/>
    </row>
    <row r="21" spans="1:7" x14ac:dyDescent="0.2">
      <c r="A21" s="21" t="s">
        <v>151</v>
      </c>
      <c r="B21" s="21" t="s">
        <v>150</v>
      </c>
      <c r="C21" s="21" t="s">
        <v>152</v>
      </c>
      <c r="D21" s="24">
        <v>5500</v>
      </c>
      <c r="E21" s="22">
        <v>100.738</v>
      </c>
      <c r="F21" s="23">
        <v>0.49169006351912298</v>
      </c>
      <c r="G21" s="22"/>
    </row>
    <row r="22" spans="1:7" x14ac:dyDescent="0.2">
      <c r="A22" s="21" t="s">
        <v>160</v>
      </c>
      <c r="B22" s="21" t="s">
        <v>159</v>
      </c>
      <c r="C22" s="21" t="s">
        <v>161</v>
      </c>
      <c r="D22" s="24">
        <v>55000</v>
      </c>
      <c r="E22" s="22">
        <v>96.849500000000006</v>
      </c>
      <c r="F22" s="23">
        <v>0.47271076263967199</v>
      </c>
      <c r="G22" s="22"/>
    </row>
    <row r="23" spans="1:7" x14ac:dyDescent="0.2">
      <c r="A23" s="21" t="s">
        <v>166</v>
      </c>
      <c r="B23" s="21" t="s">
        <v>165</v>
      </c>
      <c r="C23" s="21" t="s">
        <v>167</v>
      </c>
      <c r="D23" s="24">
        <v>12000</v>
      </c>
      <c r="E23" s="22">
        <v>91.715999999999994</v>
      </c>
      <c r="F23" s="23">
        <v>0.44765476648057201</v>
      </c>
      <c r="G23" s="22"/>
    </row>
    <row r="24" spans="1:7" x14ac:dyDescent="0.2">
      <c r="A24" s="21" t="s">
        <v>157</v>
      </c>
      <c r="B24" s="21" t="s">
        <v>156</v>
      </c>
      <c r="C24" s="21" t="s">
        <v>158</v>
      </c>
      <c r="D24" s="24">
        <v>5000</v>
      </c>
      <c r="E24" s="22">
        <v>90.944999999999993</v>
      </c>
      <c r="F24" s="23">
        <v>0.44389160819895801</v>
      </c>
      <c r="G24" s="22"/>
    </row>
    <row r="25" spans="1:7" x14ac:dyDescent="0.2">
      <c r="A25" s="21" t="s">
        <v>217</v>
      </c>
      <c r="B25" s="21" t="s">
        <v>216</v>
      </c>
      <c r="C25" s="21" t="s">
        <v>218</v>
      </c>
      <c r="D25" s="24">
        <v>5000</v>
      </c>
      <c r="E25" s="22">
        <v>86.8</v>
      </c>
      <c r="F25" s="23">
        <v>0.42366036166550702</v>
      </c>
      <c r="G25" s="22"/>
    </row>
    <row r="26" spans="1:7" x14ac:dyDescent="0.2">
      <c r="A26" s="21" t="s">
        <v>178</v>
      </c>
      <c r="B26" s="21" t="s">
        <v>177</v>
      </c>
      <c r="C26" s="21" t="s">
        <v>179</v>
      </c>
      <c r="D26" s="24">
        <v>3400</v>
      </c>
      <c r="E26" s="22">
        <v>83.864400000000003</v>
      </c>
      <c r="F26" s="23">
        <v>0.40933205109286602</v>
      </c>
      <c r="G26" s="22"/>
    </row>
    <row r="27" spans="1:7" x14ac:dyDescent="0.2">
      <c r="A27" s="21" t="s">
        <v>163</v>
      </c>
      <c r="B27" s="21" t="s">
        <v>162</v>
      </c>
      <c r="C27" s="21" t="s">
        <v>164</v>
      </c>
      <c r="D27" s="24">
        <v>1250</v>
      </c>
      <c r="E27" s="22">
        <v>73.075000000000003</v>
      </c>
      <c r="F27" s="23">
        <v>0.35667028719708399</v>
      </c>
      <c r="G27" s="22"/>
    </row>
    <row r="28" spans="1:7" x14ac:dyDescent="0.2">
      <c r="A28" s="21" t="s">
        <v>172</v>
      </c>
      <c r="B28" s="21" t="s">
        <v>171</v>
      </c>
      <c r="C28" s="21" t="s">
        <v>173</v>
      </c>
      <c r="D28" s="24">
        <v>2000</v>
      </c>
      <c r="E28" s="22">
        <v>67.912000000000006</v>
      </c>
      <c r="F28" s="23">
        <v>0.33147030508557501</v>
      </c>
      <c r="G28" s="22"/>
    </row>
    <row r="29" spans="1:7" x14ac:dyDescent="0.2">
      <c r="A29" s="21" t="s">
        <v>181</v>
      </c>
      <c r="B29" s="21" t="s">
        <v>180</v>
      </c>
      <c r="C29" s="21" t="s">
        <v>152</v>
      </c>
      <c r="D29" s="24">
        <v>4200</v>
      </c>
      <c r="E29" s="22">
        <v>67.006799999999998</v>
      </c>
      <c r="F29" s="23">
        <v>0.32705213274249201</v>
      </c>
      <c r="G29" s="22"/>
    </row>
    <row r="30" spans="1:7" x14ac:dyDescent="0.2">
      <c r="A30" s="21" t="s">
        <v>215</v>
      </c>
      <c r="B30" s="21" t="s">
        <v>214</v>
      </c>
      <c r="C30" s="21" t="s">
        <v>205</v>
      </c>
      <c r="D30" s="24">
        <v>494</v>
      </c>
      <c r="E30" s="22">
        <v>65.227760000000004</v>
      </c>
      <c r="F30" s="23">
        <v>0.31836885244505603</v>
      </c>
      <c r="G30" s="22"/>
    </row>
    <row r="31" spans="1:7" x14ac:dyDescent="0.2">
      <c r="A31" s="21" t="s">
        <v>220</v>
      </c>
      <c r="B31" s="21" t="s">
        <v>219</v>
      </c>
      <c r="C31" s="21" t="s">
        <v>205</v>
      </c>
      <c r="D31" s="24">
        <v>6800</v>
      </c>
      <c r="E31" s="22">
        <v>64.729200000000006</v>
      </c>
      <c r="F31" s="23">
        <v>0.315935441040541</v>
      </c>
      <c r="G31" s="22"/>
    </row>
    <row r="32" spans="1:7" x14ac:dyDescent="0.2">
      <c r="A32" s="21" t="s">
        <v>185</v>
      </c>
      <c r="B32" s="21" t="s">
        <v>184</v>
      </c>
      <c r="C32" s="21" t="s">
        <v>186</v>
      </c>
      <c r="D32" s="24">
        <v>5679</v>
      </c>
      <c r="E32" s="22">
        <v>63.880231500000001</v>
      </c>
      <c r="F32" s="23">
        <v>0.311791727886709</v>
      </c>
      <c r="G32" s="22"/>
    </row>
    <row r="33" spans="1:7" x14ac:dyDescent="0.2">
      <c r="A33" s="21" t="s">
        <v>183</v>
      </c>
      <c r="B33" s="21" t="s">
        <v>182</v>
      </c>
      <c r="C33" s="21" t="s">
        <v>149</v>
      </c>
      <c r="D33" s="24">
        <v>3300</v>
      </c>
      <c r="E33" s="22">
        <v>63.722999999999999</v>
      </c>
      <c r="F33" s="23">
        <v>0.31102429984344598</v>
      </c>
      <c r="G33" s="22"/>
    </row>
    <row r="34" spans="1:7" x14ac:dyDescent="0.2">
      <c r="A34" s="21" t="s">
        <v>196</v>
      </c>
      <c r="B34" s="21" t="s">
        <v>195</v>
      </c>
      <c r="C34" s="21" t="s">
        <v>155</v>
      </c>
      <c r="D34" s="24">
        <v>400</v>
      </c>
      <c r="E34" s="22">
        <v>63.6</v>
      </c>
      <c r="F34" s="23">
        <v>0.31042395163509501</v>
      </c>
      <c r="G34" s="22"/>
    </row>
    <row r="35" spans="1:7" x14ac:dyDescent="0.2">
      <c r="A35" s="21" t="s">
        <v>175</v>
      </c>
      <c r="B35" s="21" t="s">
        <v>174</v>
      </c>
      <c r="C35" s="21" t="s">
        <v>176</v>
      </c>
      <c r="D35" s="24">
        <v>15000</v>
      </c>
      <c r="E35" s="22">
        <v>61.762500000000003</v>
      </c>
      <c r="F35" s="23">
        <v>0.30145533510790201</v>
      </c>
      <c r="G35" s="22"/>
    </row>
    <row r="36" spans="1:7" x14ac:dyDescent="0.2">
      <c r="A36" s="21" t="s">
        <v>190</v>
      </c>
      <c r="B36" s="21" t="s">
        <v>189</v>
      </c>
      <c r="C36" s="21" t="s">
        <v>191</v>
      </c>
      <c r="D36" s="24">
        <v>10200</v>
      </c>
      <c r="E36" s="22">
        <v>61.353000000000002</v>
      </c>
      <c r="F36" s="23">
        <v>0.29945661485327002</v>
      </c>
      <c r="G36" s="22"/>
    </row>
    <row r="37" spans="1:7" x14ac:dyDescent="0.2">
      <c r="A37" s="21" t="s">
        <v>201</v>
      </c>
      <c r="B37" s="21" t="s">
        <v>200</v>
      </c>
      <c r="C37" s="21" t="s">
        <v>202</v>
      </c>
      <c r="D37" s="24">
        <v>3500</v>
      </c>
      <c r="E37" s="22">
        <v>60.787999999999997</v>
      </c>
      <c r="F37" s="23">
        <v>0.29669891779864999</v>
      </c>
      <c r="G37" s="22"/>
    </row>
    <row r="38" spans="1:7" x14ac:dyDescent="0.2">
      <c r="A38" s="21" t="s">
        <v>188</v>
      </c>
      <c r="B38" s="21" t="s">
        <v>187</v>
      </c>
      <c r="C38" s="21" t="s">
        <v>146</v>
      </c>
      <c r="D38" s="24">
        <v>35000</v>
      </c>
      <c r="E38" s="22">
        <v>59.667999999999999</v>
      </c>
      <c r="F38" s="23">
        <v>0.291232332486837</v>
      </c>
      <c r="G38" s="22"/>
    </row>
    <row r="39" spans="1:7" x14ac:dyDescent="0.2">
      <c r="A39" s="21" t="s">
        <v>169</v>
      </c>
      <c r="B39" s="21" t="s">
        <v>168</v>
      </c>
      <c r="C39" s="21" t="s">
        <v>170</v>
      </c>
      <c r="D39" s="24">
        <v>1000</v>
      </c>
      <c r="E39" s="22">
        <v>59.015000000000001</v>
      </c>
      <c r="F39" s="23">
        <v>0.28804511801486099</v>
      </c>
      <c r="G39" s="22"/>
    </row>
    <row r="40" spans="1:7" x14ac:dyDescent="0.2">
      <c r="A40" s="21" t="s">
        <v>231</v>
      </c>
      <c r="B40" s="21" t="s">
        <v>230</v>
      </c>
      <c r="C40" s="21" t="s">
        <v>218</v>
      </c>
      <c r="D40" s="24">
        <v>6500</v>
      </c>
      <c r="E40" s="22">
        <v>58.844499999999996</v>
      </c>
      <c r="F40" s="23">
        <v>0.28721292801873199</v>
      </c>
      <c r="G40" s="22"/>
    </row>
    <row r="41" spans="1:7" x14ac:dyDescent="0.2">
      <c r="A41" s="21" t="s">
        <v>207</v>
      </c>
      <c r="B41" s="21" t="s">
        <v>206</v>
      </c>
      <c r="C41" s="21" t="s">
        <v>208</v>
      </c>
      <c r="D41" s="24">
        <v>4000</v>
      </c>
      <c r="E41" s="22">
        <v>58.064</v>
      </c>
      <c r="F41" s="23">
        <v>0.28340340137956199</v>
      </c>
      <c r="G41" s="22"/>
    </row>
    <row r="42" spans="1:7" x14ac:dyDescent="0.2">
      <c r="A42" s="21" t="s">
        <v>193</v>
      </c>
      <c r="B42" s="21" t="s">
        <v>192</v>
      </c>
      <c r="C42" s="21" t="s">
        <v>194</v>
      </c>
      <c r="D42" s="24">
        <v>800</v>
      </c>
      <c r="E42" s="22">
        <v>57.448</v>
      </c>
      <c r="F42" s="23">
        <v>0.28039677945806502</v>
      </c>
      <c r="G42" s="22"/>
    </row>
    <row r="43" spans="1:7" x14ac:dyDescent="0.2">
      <c r="A43" s="21" t="s">
        <v>204</v>
      </c>
      <c r="B43" s="21" t="s">
        <v>203</v>
      </c>
      <c r="C43" s="21" t="s">
        <v>205</v>
      </c>
      <c r="D43" s="24">
        <v>2000</v>
      </c>
      <c r="E43" s="22">
        <v>55.688000000000002</v>
      </c>
      <c r="F43" s="23">
        <v>0.27180643111093</v>
      </c>
      <c r="G43" s="22"/>
    </row>
    <row r="44" spans="1:7" x14ac:dyDescent="0.2">
      <c r="A44" s="21" t="s">
        <v>198</v>
      </c>
      <c r="B44" s="21" t="s">
        <v>197</v>
      </c>
      <c r="C44" s="21" t="s">
        <v>199</v>
      </c>
      <c r="D44" s="24">
        <v>7600</v>
      </c>
      <c r="E44" s="22">
        <v>54.522399999999998</v>
      </c>
      <c r="F44" s="23">
        <v>0.26611727768285098</v>
      </c>
      <c r="G44" s="22"/>
    </row>
    <row r="45" spans="1:7" x14ac:dyDescent="0.2">
      <c r="A45" s="21" t="s">
        <v>210</v>
      </c>
      <c r="B45" s="21" t="s">
        <v>209</v>
      </c>
      <c r="C45" s="21" t="s">
        <v>211</v>
      </c>
      <c r="D45" s="24">
        <v>32000</v>
      </c>
      <c r="E45" s="22">
        <v>53.747199999999999</v>
      </c>
      <c r="F45" s="23">
        <v>0.26233361970631702</v>
      </c>
      <c r="G45" s="22"/>
    </row>
    <row r="46" spans="1:7" x14ac:dyDescent="0.2">
      <c r="A46" s="21" t="s">
        <v>227</v>
      </c>
      <c r="B46" s="21" t="s">
        <v>226</v>
      </c>
      <c r="C46" s="21" t="s">
        <v>191</v>
      </c>
      <c r="D46" s="24">
        <v>30000</v>
      </c>
      <c r="E46" s="22">
        <v>47.481000000000002</v>
      </c>
      <c r="F46" s="23">
        <v>0.23174905106267199</v>
      </c>
      <c r="G46" s="22"/>
    </row>
    <row r="47" spans="1:7" x14ac:dyDescent="0.2">
      <c r="A47" s="21" t="s">
        <v>229</v>
      </c>
      <c r="B47" s="21" t="s">
        <v>228</v>
      </c>
      <c r="C47" s="21" t="s">
        <v>176</v>
      </c>
      <c r="D47" s="24">
        <v>1000</v>
      </c>
      <c r="E47" s="22">
        <v>45.423999999999999</v>
      </c>
      <c r="F47" s="23">
        <v>0.221709081431958</v>
      </c>
      <c r="G47" s="22"/>
    </row>
    <row r="48" spans="1:7" x14ac:dyDescent="0.2">
      <c r="A48" s="21" t="s">
        <v>213</v>
      </c>
      <c r="B48" s="21" t="s">
        <v>212</v>
      </c>
      <c r="C48" s="21" t="s">
        <v>138</v>
      </c>
      <c r="D48" s="24">
        <v>5500</v>
      </c>
      <c r="E48" s="22">
        <v>43.045749999999998</v>
      </c>
      <c r="F48" s="23">
        <v>0.210101129183906</v>
      </c>
      <c r="G48" s="22"/>
    </row>
    <row r="49" spans="1:9" x14ac:dyDescent="0.2">
      <c r="A49" s="21" t="s">
        <v>222</v>
      </c>
      <c r="B49" s="21" t="s">
        <v>221</v>
      </c>
      <c r="C49" s="21" t="s">
        <v>223</v>
      </c>
      <c r="D49" s="24">
        <v>2600</v>
      </c>
      <c r="E49" s="22">
        <v>42.829799999999999</v>
      </c>
      <c r="F49" s="23">
        <v>0.209047103203472</v>
      </c>
      <c r="G49" s="22"/>
    </row>
    <row r="50" spans="1:9" x14ac:dyDescent="0.2">
      <c r="A50" s="21" t="s">
        <v>225</v>
      </c>
      <c r="B50" s="21" t="s">
        <v>224</v>
      </c>
      <c r="C50" s="21" t="s">
        <v>167</v>
      </c>
      <c r="D50" s="24">
        <v>2000</v>
      </c>
      <c r="E50" s="22">
        <v>39.409999999999997</v>
      </c>
      <c r="F50" s="23">
        <v>0.19235547065941999</v>
      </c>
      <c r="G50" s="22"/>
    </row>
    <row r="51" spans="1:9" x14ac:dyDescent="0.2">
      <c r="A51" s="21" t="s">
        <v>233</v>
      </c>
      <c r="B51" s="21" t="s">
        <v>232</v>
      </c>
      <c r="C51" s="21" t="s">
        <v>194</v>
      </c>
      <c r="D51" s="24">
        <v>3000</v>
      </c>
      <c r="E51" s="22">
        <v>32.162999999999997</v>
      </c>
      <c r="F51" s="23">
        <v>0.15698373516414399</v>
      </c>
      <c r="G51" s="22"/>
    </row>
    <row r="52" spans="1:9" x14ac:dyDescent="0.2">
      <c r="A52" s="21" t="s">
        <v>237</v>
      </c>
      <c r="B52" s="21" t="s">
        <v>236</v>
      </c>
      <c r="C52" s="21" t="s">
        <v>238</v>
      </c>
      <c r="D52" s="24">
        <v>10306</v>
      </c>
      <c r="E52" s="22">
        <v>29.289652</v>
      </c>
      <c r="F52" s="23">
        <v>0.14295926911724499</v>
      </c>
      <c r="G52" s="22"/>
    </row>
    <row r="53" spans="1:9" x14ac:dyDescent="0.2">
      <c r="A53" s="21" t="s">
        <v>235</v>
      </c>
      <c r="B53" s="21" t="s">
        <v>234</v>
      </c>
      <c r="C53" s="21" t="s">
        <v>194</v>
      </c>
      <c r="D53" s="24">
        <v>10000</v>
      </c>
      <c r="E53" s="22">
        <v>26.535</v>
      </c>
      <c r="F53" s="23">
        <v>0.129514143972284</v>
      </c>
      <c r="G53" s="22"/>
    </row>
    <row r="54" spans="1:9" x14ac:dyDescent="0.2">
      <c r="A54" s="21" t="s">
        <v>240</v>
      </c>
      <c r="B54" s="21" t="s">
        <v>239</v>
      </c>
      <c r="C54" s="21" t="s">
        <v>125</v>
      </c>
      <c r="D54" s="24">
        <v>6000</v>
      </c>
      <c r="E54" s="22">
        <v>24.062999999999999</v>
      </c>
      <c r="F54" s="23">
        <v>0.117448609248354</v>
      </c>
      <c r="G54" s="22"/>
    </row>
    <row r="55" spans="1:9" x14ac:dyDescent="0.2">
      <c r="A55" s="21" t="s">
        <v>244</v>
      </c>
      <c r="B55" s="21" t="s">
        <v>243</v>
      </c>
      <c r="C55" s="21" t="s">
        <v>245</v>
      </c>
      <c r="D55" s="24">
        <v>750</v>
      </c>
      <c r="E55" s="22">
        <v>20.278500000000001</v>
      </c>
      <c r="F55" s="23">
        <v>9.8976919862142701E-2</v>
      </c>
      <c r="G55" s="22"/>
    </row>
    <row r="56" spans="1:9" x14ac:dyDescent="0.2">
      <c r="A56" s="20" t="s">
        <v>29</v>
      </c>
      <c r="B56" s="20"/>
      <c r="C56" s="20"/>
      <c r="D56" s="20"/>
      <c r="E56" s="25">
        <f>SUM(E7:E55)</f>
        <v>4847.9012435000004</v>
      </c>
      <c r="F56" s="26">
        <f>SUM(F7:F55)</f>
        <v>23.662022973961648</v>
      </c>
      <c r="G56" s="25"/>
      <c r="H56" s="14"/>
      <c r="I56" s="14"/>
    </row>
    <row r="57" spans="1:9" x14ac:dyDescent="0.2">
      <c r="A57" s="21"/>
      <c r="B57" s="21"/>
      <c r="C57" s="21"/>
      <c r="D57" s="21"/>
      <c r="E57" s="22"/>
      <c r="F57" s="23"/>
      <c r="G57" s="22"/>
    </row>
    <row r="58" spans="1:9" x14ac:dyDescent="0.2">
      <c r="A58" s="20" t="s">
        <v>19</v>
      </c>
      <c r="B58" s="21"/>
      <c r="C58" s="21"/>
      <c r="D58" s="21"/>
      <c r="E58" s="22"/>
      <c r="F58" s="23"/>
      <c r="G58" s="22"/>
    </row>
    <row r="59" spans="1:9" x14ac:dyDescent="0.2">
      <c r="A59" s="20" t="s">
        <v>20</v>
      </c>
      <c r="B59" s="21"/>
      <c r="C59" s="21"/>
      <c r="D59" s="21"/>
      <c r="E59" s="22"/>
      <c r="F59" s="23"/>
      <c r="G59" s="22"/>
    </row>
    <row r="60" spans="1:9" x14ac:dyDescent="0.2">
      <c r="A60" s="21" t="s">
        <v>86</v>
      </c>
      <c r="B60" s="21" t="s">
        <v>85</v>
      </c>
      <c r="C60" s="21" t="s">
        <v>87</v>
      </c>
      <c r="D60" s="24">
        <v>1500</v>
      </c>
      <c r="E60" s="22">
        <v>1629.2302397000001</v>
      </c>
      <c r="F60" s="23">
        <v>7.9520768731299798</v>
      </c>
      <c r="G60" s="22">
        <v>7.4249999999999998</v>
      </c>
    </row>
    <row r="61" spans="1:9" x14ac:dyDescent="0.2">
      <c r="A61" s="21" t="s">
        <v>25</v>
      </c>
      <c r="B61" s="21" t="s">
        <v>24</v>
      </c>
      <c r="C61" s="21" t="s">
        <v>26</v>
      </c>
      <c r="D61" s="24">
        <v>1468</v>
      </c>
      <c r="E61" s="22">
        <v>1567.815192</v>
      </c>
      <c r="F61" s="23">
        <v>7.6523174109146996</v>
      </c>
      <c r="G61" s="22">
        <v>8.1472999999999995</v>
      </c>
    </row>
    <row r="62" spans="1:9" x14ac:dyDescent="0.2">
      <c r="A62" s="21" t="s">
        <v>93</v>
      </c>
      <c r="B62" s="21" t="s">
        <v>92</v>
      </c>
      <c r="C62" s="21" t="s">
        <v>21</v>
      </c>
      <c r="D62" s="24">
        <v>2000</v>
      </c>
      <c r="E62" s="22">
        <v>1140.4780000000001</v>
      </c>
      <c r="F62" s="23">
        <v>5.5665359671837997</v>
      </c>
      <c r="G62" s="22">
        <v>6.4930000000000003</v>
      </c>
    </row>
    <row r="63" spans="1:9" x14ac:dyDescent="0.2">
      <c r="A63" s="21" t="s">
        <v>1451</v>
      </c>
      <c r="B63" s="21" t="s">
        <v>1452</v>
      </c>
      <c r="C63" s="21" t="s">
        <v>21</v>
      </c>
      <c r="D63" s="24">
        <v>1000</v>
      </c>
      <c r="E63" s="22">
        <v>1070.2652329</v>
      </c>
      <c r="F63" s="23">
        <v>5.2238358945671903</v>
      </c>
      <c r="G63" s="22">
        <v>6.4547999999999996</v>
      </c>
    </row>
    <row r="64" spans="1:9" x14ac:dyDescent="0.2">
      <c r="A64" s="21" t="s">
        <v>109</v>
      </c>
      <c r="B64" s="21" t="s">
        <v>108</v>
      </c>
      <c r="C64" s="21" t="s">
        <v>21</v>
      </c>
      <c r="D64" s="24">
        <v>1000</v>
      </c>
      <c r="E64" s="22">
        <v>1068.5749178000001</v>
      </c>
      <c r="F64" s="23">
        <v>5.2155856698368401</v>
      </c>
      <c r="G64" s="22">
        <v>6.625</v>
      </c>
    </row>
    <row r="65" spans="1:9" x14ac:dyDescent="0.2">
      <c r="A65" s="21" t="s">
        <v>1440</v>
      </c>
      <c r="B65" s="21" t="s">
        <v>1441</v>
      </c>
      <c r="C65" s="21" t="s">
        <v>21</v>
      </c>
      <c r="D65" s="24">
        <v>100</v>
      </c>
      <c r="E65" s="22">
        <v>1066.6622465999999</v>
      </c>
      <c r="F65" s="23">
        <v>5.2062501517223296</v>
      </c>
      <c r="G65" s="22">
        <v>6.9349999999999996</v>
      </c>
    </row>
    <row r="66" spans="1:9" x14ac:dyDescent="0.2">
      <c r="A66" s="21" t="s">
        <v>72</v>
      </c>
      <c r="B66" s="21" t="s">
        <v>71</v>
      </c>
      <c r="C66" s="21" t="s">
        <v>21</v>
      </c>
      <c r="D66" s="24">
        <v>1000</v>
      </c>
      <c r="E66" s="22">
        <v>1048.2738767000001</v>
      </c>
      <c r="F66" s="23">
        <v>5.11649872957633</v>
      </c>
      <c r="G66" s="22">
        <v>7.6</v>
      </c>
    </row>
    <row r="67" spans="1:9" x14ac:dyDescent="0.2">
      <c r="A67" s="21" t="s">
        <v>1438</v>
      </c>
      <c r="B67" s="21" t="s">
        <v>1439</v>
      </c>
      <c r="C67" s="21" t="s">
        <v>87</v>
      </c>
      <c r="D67" s="24">
        <v>1000</v>
      </c>
      <c r="E67" s="22">
        <v>1034.3988629999999</v>
      </c>
      <c r="F67" s="23">
        <v>5.0487764562784498</v>
      </c>
      <c r="G67" s="22">
        <v>6.6950000000000003</v>
      </c>
    </row>
    <row r="68" spans="1:9" x14ac:dyDescent="0.2">
      <c r="A68" s="21" t="s">
        <v>250</v>
      </c>
      <c r="B68" s="21" t="s">
        <v>249</v>
      </c>
      <c r="C68" s="21" t="s">
        <v>21</v>
      </c>
      <c r="D68" s="24">
        <v>500</v>
      </c>
      <c r="E68" s="22">
        <v>527.46418359999996</v>
      </c>
      <c r="F68" s="23">
        <v>2.5744892487278501</v>
      </c>
      <c r="G68" s="22">
        <v>7.07</v>
      </c>
    </row>
    <row r="69" spans="1:9" x14ac:dyDescent="0.2">
      <c r="A69" s="21" t="s">
        <v>1453</v>
      </c>
      <c r="B69" s="21" t="s">
        <v>1454</v>
      </c>
      <c r="C69" s="21" t="s">
        <v>21</v>
      </c>
      <c r="D69" s="24">
        <v>500</v>
      </c>
      <c r="E69" s="22">
        <v>523.65960959999995</v>
      </c>
      <c r="F69" s="23">
        <v>2.5559195805616799</v>
      </c>
      <c r="G69" s="22">
        <v>6.7850000000000001</v>
      </c>
    </row>
    <row r="70" spans="1:9" x14ac:dyDescent="0.2">
      <c r="A70" s="21" t="s">
        <v>28</v>
      </c>
      <c r="B70" s="21" t="s">
        <v>27</v>
      </c>
      <c r="C70" s="21" t="s">
        <v>26</v>
      </c>
      <c r="D70" s="24">
        <v>349</v>
      </c>
      <c r="E70" s="22">
        <v>371.545051</v>
      </c>
      <c r="F70" s="23">
        <v>1.81346671292269</v>
      </c>
      <c r="G70" s="22">
        <v>8.1072000000000006</v>
      </c>
    </row>
    <row r="71" spans="1:9" x14ac:dyDescent="0.2">
      <c r="A71" s="20" t="s">
        <v>29</v>
      </c>
      <c r="B71" s="20"/>
      <c r="C71" s="20"/>
      <c r="D71" s="20"/>
      <c r="E71" s="25">
        <f>SUM(E59:E70)</f>
        <v>11048.367412899999</v>
      </c>
      <c r="F71" s="26">
        <f>SUM(F59:F70)</f>
        <v>53.925752695421842</v>
      </c>
      <c r="G71" s="25"/>
      <c r="H71" s="14"/>
      <c r="I71" s="14"/>
    </row>
    <row r="72" spans="1:9" x14ac:dyDescent="0.2">
      <c r="A72" s="21"/>
      <c r="B72" s="21"/>
      <c r="C72" s="21"/>
      <c r="D72" s="21"/>
      <c r="E72" s="22"/>
      <c r="F72" s="23"/>
      <c r="G72" s="22"/>
    </row>
    <row r="73" spans="1:9" x14ac:dyDescent="0.2">
      <c r="A73" s="20" t="s">
        <v>38</v>
      </c>
      <c r="B73" s="21"/>
      <c r="C73" s="21"/>
      <c r="D73" s="21"/>
      <c r="E73" s="22"/>
      <c r="F73" s="23"/>
      <c r="G73" s="22"/>
    </row>
    <row r="74" spans="1:9" x14ac:dyDescent="0.2">
      <c r="A74" s="21" t="s">
        <v>70</v>
      </c>
      <c r="B74" s="21" t="s">
        <v>69</v>
      </c>
      <c r="C74" s="21" t="s">
        <v>39</v>
      </c>
      <c r="D74" s="24">
        <v>3750000</v>
      </c>
      <c r="E74" s="22">
        <v>3547.67</v>
      </c>
      <c r="F74" s="23">
        <v>17.315750636749598</v>
      </c>
      <c r="G74" s="22">
        <v>7.5245800270125001</v>
      </c>
    </row>
    <row r="75" spans="1:9" x14ac:dyDescent="0.2">
      <c r="A75" s="21" t="s">
        <v>78</v>
      </c>
      <c r="B75" s="21" t="s">
        <v>77</v>
      </c>
      <c r="C75" s="21" t="s">
        <v>39</v>
      </c>
      <c r="D75" s="24">
        <v>500000</v>
      </c>
      <c r="E75" s="22">
        <v>478.1358889</v>
      </c>
      <c r="F75" s="23">
        <v>2.3337237743851702</v>
      </c>
      <c r="G75" s="22">
        <v>7.5682098400499997</v>
      </c>
    </row>
    <row r="76" spans="1:9" x14ac:dyDescent="0.2">
      <c r="A76" s="21" t="s">
        <v>84</v>
      </c>
      <c r="B76" s="21" t="s">
        <v>83</v>
      </c>
      <c r="C76" s="21" t="s">
        <v>39</v>
      </c>
      <c r="D76" s="24">
        <v>41700</v>
      </c>
      <c r="E76" s="22">
        <v>40.970958899999999</v>
      </c>
      <c r="F76" s="23">
        <v>0.19997432333360199</v>
      </c>
      <c r="G76" s="22">
        <v>7.5449370499999997</v>
      </c>
    </row>
    <row r="77" spans="1:9" x14ac:dyDescent="0.2">
      <c r="A77" s="20" t="s">
        <v>29</v>
      </c>
      <c r="B77" s="20"/>
      <c r="C77" s="20"/>
      <c r="D77" s="20"/>
      <c r="E77" s="25">
        <f>SUM(E74:E76)</f>
        <v>4066.7768477999998</v>
      </c>
      <c r="F77" s="26">
        <f>SUM(F74:F76)</f>
        <v>19.849448734468371</v>
      </c>
      <c r="G77" s="25"/>
      <c r="H77" s="14"/>
      <c r="I77" s="14"/>
    </row>
    <row r="78" spans="1:9" x14ac:dyDescent="0.2">
      <c r="A78" s="21"/>
      <c r="B78" s="21"/>
      <c r="C78" s="21"/>
      <c r="D78" s="21"/>
      <c r="E78" s="22"/>
      <c r="F78" s="23"/>
      <c r="G78" s="22"/>
    </row>
    <row r="79" spans="1:9" x14ac:dyDescent="0.2">
      <c r="A79" s="20" t="s">
        <v>1125</v>
      </c>
      <c r="B79" s="21"/>
      <c r="C79" s="21"/>
      <c r="D79" s="21"/>
      <c r="E79" s="22"/>
      <c r="F79" s="23"/>
      <c r="G79" s="22"/>
    </row>
    <row r="80" spans="1:9" x14ac:dyDescent="0.2">
      <c r="A80" s="21" t="s">
        <v>1126</v>
      </c>
      <c r="B80" s="21" t="s">
        <v>1127</v>
      </c>
      <c r="C80" s="21" t="s">
        <v>1128</v>
      </c>
      <c r="D80" s="24">
        <v>636.86800000000005</v>
      </c>
      <c r="E80" s="22">
        <v>73.178870500000002</v>
      </c>
      <c r="F80" s="23">
        <v>0.35717726661639698</v>
      </c>
      <c r="G80" s="22">
        <v>5.49</v>
      </c>
    </row>
    <row r="81" spans="1:9" x14ac:dyDescent="0.2">
      <c r="A81" s="20" t="s">
        <v>29</v>
      </c>
      <c r="B81" s="20"/>
      <c r="C81" s="20"/>
      <c r="D81" s="20"/>
      <c r="E81" s="25">
        <f>SUM(E80:E80)</f>
        <v>73.178870500000002</v>
      </c>
      <c r="F81" s="26">
        <f>SUM(F80:F80)</f>
        <v>0.35717726661639698</v>
      </c>
      <c r="G81" s="25"/>
      <c r="H81" s="14"/>
      <c r="I81" s="14"/>
    </row>
    <row r="82" spans="1:9" x14ac:dyDescent="0.2">
      <c r="A82" s="21"/>
      <c r="B82" s="21"/>
      <c r="C82" s="21"/>
      <c r="D82" s="21"/>
      <c r="E82" s="22"/>
      <c r="F82" s="23"/>
      <c r="G82" s="22"/>
    </row>
    <row r="83" spans="1:9" x14ac:dyDescent="0.2">
      <c r="A83" s="20" t="s">
        <v>41</v>
      </c>
      <c r="B83" s="20"/>
      <c r="C83" s="20"/>
      <c r="D83" s="20"/>
      <c r="E83" s="25">
        <f>E56+E71+E77+E81</f>
        <v>20036.224374699999</v>
      </c>
      <c r="F83" s="26">
        <f>F56+F71+F77+F81</f>
        <v>97.794401670468261</v>
      </c>
      <c r="G83" s="25"/>
      <c r="H83" s="14"/>
      <c r="I83" s="14"/>
    </row>
    <row r="84" spans="1:9" x14ac:dyDescent="0.2">
      <c r="A84" s="20"/>
      <c r="B84" s="20"/>
      <c r="C84" s="20"/>
      <c r="D84" s="20"/>
      <c r="E84" s="25"/>
      <c r="F84" s="26"/>
      <c r="G84" s="25"/>
      <c r="H84" s="14"/>
      <c r="I84" s="14"/>
    </row>
    <row r="85" spans="1:9" x14ac:dyDescent="0.2">
      <c r="A85" s="20" t="s">
        <v>43</v>
      </c>
      <c r="B85" s="20"/>
      <c r="C85" s="20"/>
      <c r="D85" s="20"/>
      <c r="E85" s="25">
        <f>E87-(E56+E71+E77+E81)</f>
        <v>451.88540710000234</v>
      </c>
      <c r="F85" s="26">
        <f>F87-(F56+F71+F77+F81)</f>
        <v>2.205598329531739</v>
      </c>
      <c r="G85" s="25"/>
      <c r="H85" s="14"/>
      <c r="I85" s="14"/>
    </row>
    <row r="86" spans="1:9" x14ac:dyDescent="0.2">
      <c r="A86" s="20"/>
      <c r="B86" s="20"/>
      <c r="C86" s="20"/>
      <c r="D86" s="20"/>
      <c r="E86" s="25"/>
      <c r="F86" s="26"/>
      <c r="G86" s="25"/>
      <c r="H86" s="14"/>
      <c r="I86" s="14"/>
    </row>
    <row r="87" spans="1:9" x14ac:dyDescent="0.2">
      <c r="A87" s="27" t="s">
        <v>42</v>
      </c>
      <c r="B87" s="27"/>
      <c r="C87" s="27"/>
      <c r="D87" s="27"/>
      <c r="E87" s="28">
        <v>20488.109781800002</v>
      </c>
      <c r="F87" s="29">
        <v>100</v>
      </c>
      <c r="G87" s="28"/>
      <c r="H87" s="14"/>
      <c r="I87" s="14"/>
    </row>
    <row r="89" spans="1:9" x14ac:dyDescent="0.2">
      <c r="A89" s="14" t="s">
        <v>45</v>
      </c>
    </row>
    <row r="90" spans="1:9" x14ac:dyDescent="0.2">
      <c r="A90" s="14" t="s">
        <v>1129</v>
      </c>
    </row>
    <row r="92" spans="1:9" x14ac:dyDescent="0.2">
      <c r="A92" s="14" t="s">
        <v>46</v>
      </c>
    </row>
    <row r="93" spans="1:9" x14ac:dyDescent="0.2">
      <c r="A93" s="14" t="s">
        <v>47</v>
      </c>
    </row>
    <row r="94" spans="1:9" x14ac:dyDescent="0.2">
      <c r="A94" s="14" t="s">
        <v>48</v>
      </c>
      <c r="B94" s="14"/>
      <c r="C94" s="30" t="s">
        <v>50</v>
      </c>
      <c r="D94" s="14" t="s">
        <v>49</v>
      </c>
    </row>
    <row r="95" spans="1:9" x14ac:dyDescent="0.2">
      <c r="A95" s="7" t="s">
        <v>51</v>
      </c>
      <c r="C95" s="31">
        <v>90.448899999999995</v>
      </c>
      <c r="D95" s="31">
        <v>92.323300000000003</v>
      </c>
    </row>
    <row r="96" spans="1:9" x14ac:dyDescent="0.2">
      <c r="A96" s="7" t="s">
        <v>104</v>
      </c>
      <c r="C96" s="31">
        <v>13.376799999999999</v>
      </c>
      <c r="D96" s="31">
        <v>13.1389</v>
      </c>
    </row>
    <row r="97" spans="1:5" x14ac:dyDescent="0.2">
      <c r="A97" s="7" t="s">
        <v>105</v>
      </c>
      <c r="C97" s="31">
        <v>12.5458</v>
      </c>
      <c r="D97" s="31">
        <v>12.298400000000001</v>
      </c>
    </row>
    <row r="98" spans="1:5" x14ac:dyDescent="0.2">
      <c r="A98" s="7" t="s">
        <v>53</v>
      </c>
      <c r="C98" s="31">
        <v>99.320300000000003</v>
      </c>
      <c r="D98" s="31">
        <v>101.7081</v>
      </c>
    </row>
    <row r="99" spans="1:5" x14ac:dyDescent="0.2">
      <c r="A99" s="7" t="s">
        <v>106</v>
      </c>
      <c r="C99" s="31">
        <v>15.242900000000001</v>
      </c>
      <c r="D99" s="31">
        <v>14.979100000000001</v>
      </c>
    </row>
    <row r="100" spans="1:5" x14ac:dyDescent="0.2">
      <c r="A100" s="7" t="s">
        <v>107</v>
      </c>
      <c r="C100" s="31">
        <v>14.437200000000001</v>
      </c>
      <c r="D100" s="31">
        <v>14.2134</v>
      </c>
    </row>
    <row r="102" spans="1:5" x14ac:dyDescent="0.2">
      <c r="A102" s="14" t="s">
        <v>55</v>
      </c>
    </row>
    <row r="103" spans="1:5" x14ac:dyDescent="0.2">
      <c r="A103" s="106" t="s">
        <v>56</v>
      </c>
      <c r="B103" s="107"/>
      <c r="C103" s="32" t="s">
        <v>57</v>
      </c>
    </row>
    <row r="104" spans="1:5" x14ac:dyDescent="0.2">
      <c r="A104" s="102" t="s">
        <v>104</v>
      </c>
      <c r="B104" s="103"/>
      <c r="C104" s="33">
        <v>0.51</v>
      </c>
    </row>
    <row r="105" spans="1:5" x14ac:dyDescent="0.2">
      <c r="A105" s="102" t="s">
        <v>105</v>
      </c>
      <c r="B105" s="103"/>
      <c r="C105" s="33">
        <v>0.5</v>
      </c>
    </row>
    <row r="106" spans="1:5" x14ac:dyDescent="0.2">
      <c r="A106" s="102" t="s">
        <v>106</v>
      </c>
      <c r="B106" s="103"/>
      <c r="C106" s="33">
        <v>0.62</v>
      </c>
    </row>
    <row r="107" spans="1:5" x14ac:dyDescent="0.2">
      <c r="A107" s="102" t="s">
        <v>107</v>
      </c>
      <c r="B107" s="103"/>
      <c r="C107" s="33">
        <v>0.56000000000000005</v>
      </c>
    </row>
    <row r="108" spans="1:5" x14ac:dyDescent="0.2">
      <c r="A108" s="7" t="s">
        <v>58</v>
      </c>
    </row>
    <row r="109" spans="1:5" x14ac:dyDescent="0.2">
      <c r="A109" s="7" t="s">
        <v>59</v>
      </c>
    </row>
    <row r="111" spans="1:5" x14ac:dyDescent="0.2">
      <c r="A111" s="14" t="s">
        <v>1147</v>
      </c>
      <c r="D111" s="34">
        <v>13.087357559739997</v>
      </c>
      <c r="E111" s="10" t="s">
        <v>60</v>
      </c>
    </row>
    <row r="113" spans="1:9" x14ac:dyDescent="0.2">
      <c r="A113" s="14" t="s">
        <v>1004</v>
      </c>
      <c r="D113" s="30" t="s">
        <v>61</v>
      </c>
    </row>
    <row r="115" spans="1:9" x14ac:dyDescent="0.2">
      <c r="A115" s="62" t="s">
        <v>1148</v>
      </c>
      <c r="B115" s="63"/>
      <c r="C115" s="63"/>
      <c r="D115" s="63"/>
      <c r="E115" s="11"/>
      <c r="G115" s="11"/>
      <c r="H115" s="63"/>
      <c r="I115" s="63"/>
    </row>
    <row r="116" spans="1:9" x14ac:dyDescent="0.2">
      <c r="A116" s="62"/>
      <c r="B116" s="63"/>
      <c r="C116" s="63"/>
      <c r="D116" s="63"/>
      <c r="E116" s="11"/>
      <c r="G116" s="11"/>
      <c r="H116" s="63"/>
      <c r="I116" s="63"/>
    </row>
    <row r="117" spans="1:9" x14ac:dyDescent="0.2">
      <c r="A117" s="62" t="s">
        <v>1486</v>
      </c>
      <c r="B117" s="63"/>
      <c r="C117" s="63"/>
      <c r="D117" s="63"/>
      <c r="E117" s="11"/>
      <c r="G117" s="11"/>
      <c r="H117" s="63"/>
      <c r="I117" s="63"/>
    </row>
    <row r="118" spans="1:9" x14ac:dyDescent="0.2">
      <c r="A118" s="66"/>
      <c r="B118" s="63"/>
      <c r="C118" s="63"/>
      <c r="D118" s="63"/>
      <c r="E118" s="11"/>
      <c r="G118" s="11"/>
      <c r="H118" s="63"/>
      <c r="I118" s="63"/>
    </row>
    <row r="119" spans="1:9" x14ac:dyDescent="0.2">
      <c r="A119" s="63"/>
      <c r="B119" s="63"/>
      <c r="C119" s="63"/>
      <c r="D119" s="63"/>
      <c r="E119" s="11"/>
      <c r="G119" s="11"/>
      <c r="H119" s="63"/>
      <c r="I119" s="63"/>
    </row>
    <row r="120" spans="1:9" x14ac:dyDescent="0.2">
      <c r="A120" s="63"/>
      <c r="B120" s="63"/>
      <c r="C120" s="63"/>
      <c r="D120" s="63"/>
      <c r="E120" s="11"/>
      <c r="G120" s="11"/>
      <c r="H120" s="63"/>
      <c r="I120" s="63"/>
    </row>
    <row r="121" spans="1:9" x14ac:dyDescent="0.2">
      <c r="A121" s="63"/>
      <c r="B121" s="63"/>
      <c r="C121" s="63"/>
      <c r="D121" s="63"/>
      <c r="E121" s="11"/>
      <c r="G121" s="11"/>
      <c r="H121" s="63"/>
      <c r="I121" s="63"/>
    </row>
    <row r="122" spans="1:9" x14ac:dyDescent="0.2">
      <c r="A122" s="63"/>
      <c r="B122" s="63"/>
      <c r="C122" s="63"/>
      <c r="D122" s="63"/>
      <c r="E122" s="11"/>
      <c r="G122" s="11"/>
      <c r="H122" s="63"/>
      <c r="I122" s="63"/>
    </row>
    <row r="123" spans="1:9" x14ac:dyDescent="0.2">
      <c r="A123" s="63"/>
      <c r="B123" s="63"/>
      <c r="C123" s="63"/>
      <c r="D123" s="63"/>
      <c r="E123" s="11"/>
      <c r="G123" s="11"/>
      <c r="H123" s="63"/>
      <c r="I123" s="63"/>
    </row>
    <row r="124" spans="1:9" x14ac:dyDescent="0.2">
      <c r="A124" s="63"/>
      <c r="B124" s="63"/>
      <c r="C124" s="63"/>
      <c r="D124" s="63"/>
      <c r="E124" s="11"/>
      <c r="G124" s="11"/>
      <c r="H124" s="63"/>
      <c r="I124" s="63"/>
    </row>
    <row r="125" spans="1:9" x14ac:dyDescent="0.2">
      <c r="A125" s="63"/>
      <c r="B125" s="63"/>
      <c r="C125" s="63"/>
      <c r="D125" s="63"/>
      <c r="E125" s="11"/>
      <c r="G125" s="11"/>
      <c r="H125" s="63"/>
      <c r="I125" s="63"/>
    </row>
    <row r="126" spans="1:9" x14ac:dyDescent="0.2">
      <c r="A126" s="63"/>
      <c r="B126" s="63"/>
      <c r="C126" s="63"/>
      <c r="D126" s="63"/>
      <c r="E126" s="11"/>
      <c r="G126" s="11"/>
      <c r="H126" s="63"/>
      <c r="I126" s="63"/>
    </row>
    <row r="127" spans="1:9" x14ac:dyDescent="0.2">
      <c r="A127" s="63"/>
      <c r="B127" s="63"/>
      <c r="C127" s="63"/>
      <c r="D127" s="63"/>
      <c r="E127" s="11"/>
      <c r="G127" s="11"/>
      <c r="H127" s="63"/>
      <c r="I127" s="63"/>
    </row>
    <row r="128" spans="1:9" x14ac:dyDescent="0.2">
      <c r="A128" s="63"/>
      <c r="B128" s="63"/>
      <c r="C128" s="63"/>
      <c r="D128" s="63"/>
      <c r="E128" s="11"/>
      <c r="G128" s="11"/>
      <c r="H128" s="63"/>
      <c r="I128" s="63"/>
    </row>
    <row r="129" spans="1:9" x14ac:dyDescent="0.2">
      <c r="A129" s="63"/>
      <c r="B129" s="63"/>
      <c r="C129" s="63"/>
      <c r="D129" s="63"/>
      <c r="E129" s="11"/>
      <c r="G129" s="11"/>
      <c r="H129" s="63"/>
      <c r="I129" s="63"/>
    </row>
    <row r="130" spans="1:9" x14ac:dyDescent="0.2">
      <c r="A130" s="63"/>
      <c r="B130" s="63"/>
      <c r="C130" s="63"/>
      <c r="D130" s="63"/>
      <c r="E130" s="11"/>
      <c r="G130" s="11"/>
      <c r="H130" s="63"/>
      <c r="I130" s="63"/>
    </row>
    <row r="131" spans="1:9" x14ac:dyDescent="0.2">
      <c r="A131" s="63"/>
      <c r="B131" s="63"/>
      <c r="C131" s="63"/>
      <c r="D131" s="63"/>
      <c r="E131" s="11"/>
      <c r="G131" s="11"/>
      <c r="H131" s="63"/>
      <c r="I131" s="63"/>
    </row>
    <row r="132" spans="1:9" x14ac:dyDescent="0.2">
      <c r="A132" s="63"/>
      <c r="B132" s="63"/>
      <c r="C132" s="63"/>
      <c r="D132" s="63"/>
      <c r="E132" s="11"/>
      <c r="G132" s="11"/>
      <c r="H132" s="63"/>
      <c r="I132" s="63"/>
    </row>
    <row r="133" spans="1:9" x14ac:dyDescent="0.2">
      <c r="A133" s="63"/>
      <c r="B133" s="63"/>
      <c r="C133" s="63"/>
      <c r="D133" s="63"/>
      <c r="E133" s="11"/>
      <c r="G133" s="11"/>
      <c r="H133" s="63"/>
      <c r="I133" s="63"/>
    </row>
    <row r="134" spans="1:9" x14ac:dyDescent="0.2">
      <c r="A134" s="63"/>
      <c r="B134" s="63"/>
      <c r="C134" s="63"/>
      <c r="D134" s="63"/>
      <c r="E134" s="11"/>
      <c r="G134" s="11"/>
      <c r="H134" s="63"/>
      <c r="I134" s="63"/>
    </row>
    <row r="135" spans="1:9" x14ac:dyDescent="0.2">
      <c r="A135" s="62" t="s">
        <v>1455</v>
      </c>
      <c r="B135" s="63"/>
      <c r="C135" s="63"/>
      <c r="D135" s="63"/>
      <c r="E135" s="11"/>
      <c r="G135" s="11"/>
      <c r="H135" s="63"/>
      <c r="I135" s="63"/>
    </row>
    <row r="136" spans="1:9" x14ac:dyDescent="0.2">
      <c r="A136" s="63"/>
      <c r="B136" s="63"/>
      <c r="C136" s="63"/>
      <c r="D136" s="63"/>
      <c r="E136" s="11"/>
      <c r="G136" s="11"/>
      <c r="H136" s="63"/>
      <c r="I136" s="63"/>
    </row>
    <row r="137" spans="1:9" x14ac:dyDescent="0.2">
      <c r="A137" s="62" t="s">
        <v>1164</v>
      </c>
      <c r="B137" s="63"/>
      <c r="C137" s="63"/>
      <c r="D137" s="63"/>
      <c r="E137" s="11"/>
      <c r="G137" s="11"/>
      <c r="H137" s="63"/>
      <c r="I137" s="63"/>
    </row>
    <row r="138" spans="1:9" x14ac:dyDescent="0.2">
      <c r="A138" s="63"/>
      <c r="B138" s="63"/>
      <c r="C138" s="63"/>
      <c r="D138" s="63"/>
      <c r="E138" s="11"/>
      <c r="G138" s="11"/>
      <c r="H138" s="63"/>
      <c r="I138" s="63"/>
    </row>
    <row r="139" spans="1:9" x14ac:dyDescent="0.2">
      <c r="A139" s="63"/>
      <c r="B139" s="63"/>
      <c r="C139" s="63"/>
      <c r="D139" s="63"/>
      <c r="E139" s="11"/>
      <c r="G139" s="11"/>
      <c r="H139" s="63"/>
      <c r="I139" s="63"/>
    </row>
    <row r="140" spans="1:9" x14ac:dyDescent="0.2">
      <c r="A140" s="63"/>
      <c r="B140" s="63"/>
      <c r="C140" s="63"/>
      <c r="D140" s="63"/>
      <c r="E140" s="11"/>
      <c r="G140" s="11"/>
      <c r="H140" s="63"/>
      <c r="I140" s="63"/>
    </row>
    <row r="141" spans="1:9" x14ac:dyDescent="0.2">
      <c r="A141" s="63"/>
      <c r="B141" s="63"/>
      <c r="C141" s="63"/>
      <c r="D141" s="63"/>
      <c r="E141" s="11"/>
      <c r="G141" s="11"/>
      <c r="H141" s="63"/>
      <c r="I141" s="63"/>
    </row>
    <row r="142" spans="1:9" x14ac:dyDescent="0.2">
      <c r="A142" s="63"/>
      <c r="B142" s="63"/>
      <c r="C142" s="63"/>
      <c r="D142" s="63"/>
      <c r="E142" s="11"/>
      <c r="G142" s="11"/>
      <c r="H142" s="63"/>
      <c r="I142" s="63"/>
    </row>
    <row r="143" spans="1:9" x14ac:dyDescent="0.2">
      <c r="A143" s="63"/>
      <c r="B143" s="63"/>
      <c r="C143" s="63"/>
      <c r="D143" s="63"/>
      <c r="E143" s="11"/>
      <c r="G143" s="11"/>
      <c r="H143" s="63"/>
      <c r="I143" s="63"/>
    </row>
    <row r="144" spans="1:9" x14ac:dyDescent="0.2">
      <c r="A144" s="63"/>
      <c r="B144" s="63"/>
      <c r="C144" s="63"/>
      <c r="D144" s="63"/>
      <c r="E144" s="11"/>
      <c r="G144" s="11"/>
      <c r="H144" s="63"/>
      <c r="I144" s="63"/>
    </row>
    <row r="145" spans="1:9" x14ac:dyDescent="0.2">
      <c r="A145" s="63"/>
      <c r="B145" s="63"/>
      <c r="C145" s="63"/>
      <c r="D145" s="63"/>
      <c r="E145" s="11"/>
      <c r="G145" s="11"/>
      <c r="H145" s="63"/>
      <c r="I145" s="63"/>
    </row>
    <row r="146" spans="1:9" x14ac:dyDescent="0.2">
      <c r="A146" s="63"/>
      <c r="B146" s="63"/>
      <c r="C146" s="63"/>
      <c r="D146" s="63"/>
      <c r="E146" s="11"/>
      <c r="G146" s="11"/>
      <c r="H146" s="63"/>
      <c r="I146" s="63"/>
    </row>
    <row r="147" spans="1:9" x14ac:dyDescent="0.2">
      <c r="A147" s="63"/>
      <c r="B147" s="63"/>
      <c r="C147" s="63"/>
      <c r="D147" s="63"/>
      <c r="E147" s="11"/>
      <c r="G147" s="11"/>
      <c r="H147" s="63"/>
      <c r="I147" s="63"/>
    </row>
    <row r="148" spans="1:9" x14ac:dyDescent="0.2">
      <c r="A148" s="63"/>
      <c r="B148" s="63"/>
      <c r="C148" s="63"/>
      <c r="D148" s="63"/>
      <c r="E148" s="11"/>
      <c r="G148" s="11"/>
      <c r="H148" s="63"/>
      <c r="I148" s="63"/>
    </row>
    <row r="149" spans="1:9" x14ac:dyDescent="0.2">
      <c r="A149" s="63"/>
      <c r="B149" s="63"/>
      <c r="C149" s="63"/>
      <c r="D149" s="63"/>
      <c r="E149" s="11"/>
      <c r="G149" s="11"/>
      <c r="H149" s="63"/>
      <c r="I149" s="63"/>
    </row>
    <row r="150" spans="1:9" x14ac:dyDescent="0.2">
      <c r="A150" s="63"/>
      <c r="B150" s="63"/>
      <c r="C150" s="63"/>
      <c r="D150" s="63"/>
      <c r="E150" s="11"/>
      <c r="G150" s="11"/>
      <c r="H150" s="63"/>
      <c r="I150" s="63"/>
    </row>
    <row r="151" spans="1:9" x14ac:dyDescent="0.2">
      <c r="A151" s="63"/>
      <c r="B151" s="63"/>
      <c r="C151" s="63"/>
      <c r="D151" s="63"/>
      <c r="E151" s="11"/>
      <c r="G151" s="11"/>
      <c r="H151" s="63"/>
      <c r="I151" s="63"/>
    </row>
    <row r="152" spans="1:9" x14ac:dyDescent="0.2">
      <c r="A152" s="63"/>
      <c r="B152" s="63"/>
      <c r="C152" s="63"/>
      <c r="D152" s="63"/>
      <c r="E152" s="11"/>
      <c r="G152" s="11"/>
      <c r="H152" s="63"/>
      <c r="I152" s="63"/>
    </row>
    <row r="153" spans="1:9" x14ac:dyDescent="0.2">
      <c r="A153" s="63"/>
      <c r="B153" s="63"/>
      <c r="C153" s="63"/>
      <c r="D153" s="63"/>
      <c r="E153" s="11"/>
      <c r="G153" s="11"/>
      <c r="H153" s="63"/>
      <c r="I153" s="63"/>
    </row>
    <row r="154" spans="1:9" x14ac:dyDescent="0.2">
      <c r="A154" s="62" t="s">
        <v>1456</v>
      </c>
      <c r="B154" s="63"/>
      <c r="C154" s="63"/>
      <c r="D154" s="63"/>
      <c r="E154" s="11"/>
      <c r="G154" s="11"/>
      <c r="H154" s="63"/>
      <c r="I154" s="63"/>
    </row>
    <row r="155" spans="1:9" x14ac:dyDescent="0.2">
      <c r="A155" s="63"/>
      <c r="B155" s="63"/>
      <c r="C155" s="63"/>
      <c r="D155" s="63"/>
      <c r="E155" s="11"/>
      <c r="G155" s="11"/>
      <c r="H155" s="63"/>
      <c r="I155" s="63"/>
    </row>
    <row r="156" spans="1:9" x14ac:dyDescent="0.2">
      <c r="A156" s="63" t="s">
        <v>1014</v>
      </c>
      <c r="B156" s="63"/>
      <c r="C156" s="63"/>
      <c r="D156" s="63"/>
      <c r="E156" s="11"/>
      <c r="G156" s="11"/>
      <c r="H156" s="63"/>
      <c r="I156" s="63"/>
    </row>
    <row r="159" spans="1:9" x14ac:dyDescent="0.2">
      <c r="A159" s="66"/>
    </row>
    <row r="161" spans="1:1" x14ac:dyDescent="0.2">
      <c r="A161" s="63"/>
    </row>
    <row r="162" spans="1:1" x14ac:dyDescent="0.2">
      <c r="A162" s="66"/>
    </row>
  </sheetData>
  <mergeCells count="6">
    <mergeCell ref="A107:B107"/>
    <mergeCell ref="A1:G1"/>
    <mergeCell ref="A103:B103"/>
    <mergeCell ref="A104:B104"/>
    <mergeCell ref="A105:B105"/>
    <mergeCell ref="A106:B106"/>
  </mergeCells>
  <conditionalFormatting sqref="F2:F3">
    <cfRule type="cellIs" dxfId="85" priority="2" stopIfTrue="1" operator="between">
      <formula>0.009</formula>
      <formula>-0.009</formula>
    </cfRule>
  </conditionalFormatting>
  <conditionalFormatting sqref="F5:F65536">
    <cfRule type="cellIs" dxfId="84" priority="1" stopIfTrue="1" operator="between">
      <formula>0.009</formula>
      <formula>-0.009</formula>
    </cfRule>
  </conditionalFormatting>
  <hyperlinks>
    <hyperlink ref="A116"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40"/>
  <sheetViews>
    <sheetView workbookViewId="0">
      <selection sqref="A1:G1"/>
    </sheetView>
  </sheetViews>
  <sheetFormatPr defaultColWidth="9.140625" defaultRowHeight="11.25" x14ac:dyDescent="0.2"/>
  <cols>
    <col min="1" max="1" width="40.5703125" style="7" bestFit="1" customWidth="1"/>
    <col min="2" max="2" width="37" style="7" bestFit="1" customWidth="1"/>
    <col min="3" max="3" width="35.42578125" style="7" bestFit="1" customWidth="1"/>
    <col min="4" max="4" width="15.28515625" style="7" bestFit="1" customWidth="1"/>
    <col min="5" max="5" width="26.140625" style="10" customWidth="1"/>
    <col min="6" max="6" width="31.28515625" style="11" bestFit="1" customWidth="1"/>
    <col min="7" max="7" width="33.28515625" style="10" customWidth="1"/>
    <col min="8" max="8" width="29.7109375" style="7" customWidth="1"/>
    <col min="9" max="16384" width="9.140625" style="7"/>
  </cols>
  <sheetData>
    <row r="1" spans="1:11" s="1" customFormat="1" ht="15" x14ac:dyDescent="0.2">
      <c r="A1" s="104" t="s">
        <v>8</v>
      </c>
      <c r="B1" s="105"/>
      <c r="C1" s="105"/>
      <c r="D1" s="105"/>
      <c r="E1" s="105"/>
      <c r="F1" s="105"/>
      <c r="G1" s="105"/>
    </row>
    <row r="2" spans="1:11" s="1" customFormat="1" ht="12" x14ac:dyDescent="0.2">
      <c r="E2" s="5"/>
      <c r="F2" s="9"/>
      <c r="G2" s="10"/>
    </row>
    <row r="3" spans="1:11" s="1" customFormat="1" ht="12" x14ac:dyDescent="0.2">
      <c r="A3" s="8" t="s">
        <v>7</v>
      </c>
      <c r="B3" s="2"/>
      <c r="C3" s="3"/>
      <c r="D3" s="3"/>
      <c r="E3" s="4"/>
      <c r="F3" s="9"/>
      <c r="G3" s="10"/>
    </row>
    <row r="4" spans="1:11" s="1" customFormat="1" ht="23.25" customHeight="1" x14ac:dyDescent="0.2">
      <c r="A4" s="36" t="s">
        <v>2</v>
      </c>
      <c r="B4" s="36" t="s">
        <v>0</v>
      </c>
      <c r="C4" s="37" t="s">
        <v>4</v>
      </c>
      <c r="D4" s="37" t="s">
        <v>1</v>
      </c>
      <c r="E4" s="53" t="s">
        <v>6</v>
      </c>
      <c r="F4" s="38" t="s">
        <v>251</v>
      </c>
      <c r="G4" s="53" t="s">
        <v>252</v>
      </c>
      <c r="H4" s="54" t="s">
        <v>253</v>
      </c>
      <c r="I4" s="39" t="s">
        <v>5</v>
      </c>
      <c r="J4" s="35"/>
      <c r="K4" s="35"/>
    </row>
    <row r="5" spans="1:11" x14ac:dyDescent="0.2">
      <c r="A5" s="40" t="s">
        <v>114</v>
      </c>
      <c r="B5" s="41"/>
      <c r="C5" s="41"/>
      <c r="D5" s="41"/>
      <c r="E5" s="42"/>
      <c r="F5" s="43"/>
      <c r="G5" s="42"/>
      <c r="H5" s="41"/>
      <c r="I5" s="41"/>
    </row>
    <row r="6" spans="1:11" x14ac:dyDescent="0.2">
      <c r="A6" s="40" t="s">
        <v>20</v>
      </c>
      <c r="B6" s="41"/>
      <c r="C6" s="41"/>
      <c r="D6" s="41"/>
      <c r="E6" s="42"/>
      <c r="F6" s="43"/>
      <c r="G6" s="42"/>
      <c r="H6" s="41"/>
      <c r="I6" s="41"/>
    </row>
    <row r="7" spans="1:11" x14ac:dyDescent="0.2">
      <c r="A7" s="41" t="s">
        <v>116</v>
      </c>
      <c r="B7" s="41" t="s">
        <v>115</v>
      </c>
      <c r="C7" s="41" t="s">
        <v>117</v>
      </c>
      <c r="D7" s="44">
        <v>1091051</v>
      </c>
      <c r="E7" s="42">
        <v>10993.42988</v>
      </c>
      <c r="F7" s="43">
        <v>4.7517098679870404</v>
      </c>
      <c r="G7" s="42"/>
      <c r="H7" s="42"/>
      <c r="I7" s="45"/>
    </row>
    <row r="8" spans="1:11" x14ac:dyDescent="0.2">
      <c r="A8" s="41" t="s">
        <v>119</v>
      </c>
      <c r="B8" s="41" t="s">
        <v>118</v>
      </c>
      <c r="C8" s="41" t="s">
        <v>117</v>
      </c>
      <c r="D8" s="44">
        <v>606061</v>
      </c>
      <c r="E8" s="42">
        <v>8416.9751680000008</v>
      </c>
      <c r="F8" s="43">
        <v>3.6380842376726501</v>
      </c>
      <c r="G8" s="42"/>
      <c r="H8" s="42"/>
      <c r="I8" s="45"/>
    </row>
    <row r="9" spans="1:11" x14ac:dyDescent="0.2">
      <c r="A9" s="41" t="s">
        <v>127</v>
      </c>
      <c r="B9" s="41" t="s">
        <v>126</v>
      </c>
      <c r="C9" s="41" t="s">
        <v>128</v>
      </c>
      <c r="D9" s="44">
        <v>495020</v>
      </c>
      <c r="E9" s="42">
        <v>7759.4385000000002</v>
      </c>
      <c r="F9" s="43">
        <v>3.3538759871080899</v>
      </c>
      <c r="G9" s="42"/>
      <c r="H9" s="42"/>
      <c r="I9" s="45"/>
    </row>
    <row r="10" spans="1:11" x14ac:dyDescent="0.2">
      <c r="A10" s="41" t="s">
        <v>121</v>
      </c>
      <c r="B10" s="41" t="s">
        <v>120</v>
      </c>
      <c r="C10" s="41" t="s">
        <v>122</v>
      </c>
      <c r="D10" s="44">
        <v>165175</v>
      </c>
      <c r="E10" s="42">
        <v>6721.9618</v>
      </c>
      <c r="F10" s="43">
        <v>2.9054455766712901</v>
      </c>
      <c r="G10" s="42"/>
      <c r="H10" s="42"/>
      <c r="I10" s="45"/>
    </row>
    <row r="11" spans="1:11" x14ac:dyDescent="0.2">
      <c r="A11" s="41" t="s">
        <v>154</v>
      </c>
      <c r="B11" s="41" t="s">
        <v>153</v>
      </c>
      <c r="C11" s="41" t="s">
        <v>155</v>
      </c>
      <c r="D11" s="44">
        <v>178448</v>
      </c>
      <c r="E11" s="42">
        <v>6704.8267040000001</v>
      </c>
      <c r="F11" s="43">
        <v>2.8980392434667399</v>
      </c>
      <c r="G11" s="42"/>
      <c r="H11" s="42"/>
      <c r="I11" s="45"/>
    </row>
    <row r="12" spans="1:11" x14ac:dyDescent="0.2">
      <c r="A12" s="41" t="s">
        <v>124</v>
      </c>
      <c r="B12" s="41" t="s">
        <v>123</v>
      </c>
      <c r="C12" s="41" t="s">
        <v>125</v>
      </c>
      <c r="D12" s="44">
        <v>306603</v>
      </c>
      <c r="E12" s="42">
        <v>6443.5686480000004</v>
      </c>
      <c r="F12" s="43">
        <v>2.7851152064430602</v>
      </c>
      <c r="G12" s="42"/>
      <c r="H12" s="42"/>
      <c r="I12" s="45"/>
    </row>
    <row r="13" spans="1:11" x14ac:dyDescent="0.2">
      <c r="A13" s="41" t="s">
        <v>135</v>
      </c>
      <c r="B13" s="41" t="s">
        <v>134</v>
      </c>
      <c r="C13" s="41" t="s">
        <v>131</v>
      </c>
      <c r="D13" s="44">
        <v>338001</v>
      </c>
      <c r="E13" s="42">
        <v>5489.812242</v>
      </c>
      <c r="F13" s="43">
        <v>2.3728713684857299</v>
      </c>
      <c r="G13" s="42"/>
      <c r="H13" s="42"/>
      <c r="I13" s="45"/>
    </row>
    <row r="14" spans="1:11" x14ac:dyDescent="0.2">
      <c r="A14" s="41" t="s">
        <v>130</v>
      </c>
      <c r="B14" s="41" t="s">
        <v>129</v>
      </c>
      <c r="C14" s="41" t="s">
        <v>131</v>
      </c>
      <c r="D14" s="44">
        <v>326668</v>
      </c>
      <c r="E14" s="42">
        <v>5096.3474679999999</v>
      </c>
      <c r="F14" s="43">
        <v>2.2028033851784898</v>
      </c>
      <c r="G14" s="42"/>
      <c r="H14" s="42"/>
      <c r="I14" s="45"/>
    </row>
    <row r="15" spans="1:11" x14ac:dyDescent="0.2">
      <c r="A15" s="41" t="s">
        <v>169</v>
      </c>
      <c r="B15" s="41" t="s">
        <v>168</v>
      </c>
      <c r="C15" s="41" t="s">
        <v>170</v>
      </c>
      <c r="D15" s="44">
        <v>81355</v>
      </c>
      <c r="E15" s="42">
        <v>4801.1653249999999</v>
      </c>
      <c r="F15" s="43">
        <v>2.0752162793291702</v>
      </c>
      <c r="G15" s="42"/>
      <c r="H15" s="42"/>
      <c r="I15" s="45"/>
    </row>
    <row r="16" spans="1:11" x14ac:dyDescent="0.2">
      <c r="A16" s="41" t="s">
        <v>178</v>
      </c>
      <c r="B16" s="41" t="s">
        <v>177</v>
      </c>
      <c r="C16" s="41" t="s">
        <v>179</v>
      </c>
      <c r="D16" s="44">
        <v>184612</v>
      </c>
      <c r="E16" s="42">
        <v>4553.6395920000004</v>
      </c>
      <c r="F16" s="43">
        <v>1.9682277888475399</v>
      </c>
      <c r="G16" s="42"/>
      <c r="H16" s="42"/>
      <c r="I16" s="45"/>
    </row>
    <row r="17" spans="1:9" x14ac:dyDescent="0.2">
      <c r="A17" s="41" t="s">
        <v>151</v>
      </c>
      <c r="B17" s="41" t="s">
        <v>150</v>
      </c>
      <c r="C17" s="41" t="s">
        <v>152</v>
      </c>
      <c r="D17" s="44">
        <v>246269</v>
      </c>
      <c r="E17" s="42">
        <v>4510.663004</v>
      </c>
      <c r="F17" s="43">
        <v>1.94965194131669</v>
      </c>
      <c r="G17" s="42"/>
      <c r="H17" s="42"/>
      <c r="I17" s="45"/>
    </row>
    <row r="18" spans="1:9" x14ac:dyDescent="0.2">
      <c r="A18" s="41" t="s">
        <v>137</v>
      </c>
      <c r="B18" s="41" t="s">
        <v>136</v>
      </c>
      <c r="C18" s="41" t="s">
        <v>138</v>
      </c>
      <c r="D18" s="44">
        <v>1475067</v>
      </c>
      <c r="E18" s="42">
        <v>4426.6760670000003</v>
      </c>
      <c r="F18" s="43">
        <v>1.91335011725621</v>
      </c>
      <c r="G18" s="42"/>
      <c r="H18" s="42"/>
      <c r="I18" s="45"/>
    </row>
    <row r="19" spans="1:9" x14ac:dyDescent="0.2">
      <c r="A19" s="41" t="s">
        <v>142</v>
      </c>
      <c r="B19" s="41" t="s">
        <v>141</v>
      </c>
      <c r="C19" s="41" t="s">
        <v>143</v>
      </c>
      <c r="D19" s="44">
        <v>38161</v>
      </c>
      <c r="E19" s="42">
        <v>4426.6760000000004</v>
      </c>
      <c r="F19" s="43">
        <v>1.9133500882966801</v>
      </c>
      <c r="G19" s="42"/>
      <c r="H19" s="42"/>
      <c r="I19" s="45"/>
    </row>
    <row r="20" spans="1:9" x14ac:dyDescent="0.2">
      <c r="A20" s="41" t="s">
        <v>198</v>
      </c>
      <c r="B20" s="41" t="s">
        <v>197</v>
      </c>
      <c r="C20" s="41" t="s">
        <v>199</v>
      </c>
      <c r="D20" s="44">
        <v>608166</v>
      </c>
      <c r="E20" s="42">
        <v>4362.982884</v>
      </c>
      <c r="F20" s="43">
        <v>1.88581989879953</v>
      </c>
      <c r="G20" s="42"/>
      <c r="H20" s="42"/>
      <c r="I20" s="45"/>
    </row>
    <row r="21" spans="1:9" x14ac:dyDescent="0.2">
      <c r="A21" s="41" t="s">
        <v>148</v>
      </c>
      <c r="B21" s="41" t="s">
        <v>147</v>
      </c>
      <c r="C21" s="41" t="s">
        <v>149</v>
      </c>
      <c r="D21" s="44">
        <v>59440</v>
      </c>
      <c r="E21" s="42">
        <v>4360.2212</v>
      </c>
      <c r="F21" s="43">
        <v>1.88462621118263</v>
      </c>
      <c r="G21" s="42"/>
      <c r="H21" s="42"/>
      <c r="I21" s="45"/>
    </row>
    <row r="22" spans="1:9" x14ac:dyDescent="0.2">
      <c r="A22" s="41" t="s">
        <v>163</v>
      </c>
      <c r="B22" s="41" t="s">
        <v>162</v>
      </c>
      <c r="C22" s="41" t="s">
        <v>164</v>
      </c>
      <c r="D22" s="44">
        <v>72969</v>
      </c>
      <c r="E22" s="42">
        <v>4265.7677400000002</v>
      </c>
      <c r="F22" s="43">
        <v>1.8438004231577301</v>
      </c>
      <c r="G22" s="42"/>
      <c r="H22" s="42"/>
      <c r="I22" s="45"/>
    </row>
    <row r="23" spans="1:9" x14ac:dyDescent="0.2">
      <c r="A23" s="41" t="s">
        <v>255</v>
      </c>
      <c r="B23" s="41" t="s">
        <v>254</v>
      </c>
      <c r="C23" s="41" t="s">
        <v>194</v>
      </c>
      <c r="D23" s="44">
        <v>107768</v>
      </c>
      <c r="E23" s="42">
        <v>4211.2501359999997</v>
      </c>
      <c r="F23" s="43">
        <v>1.82023618163042</v>
      </c>
      <c r="G23" s="42"/>
      <c r="H23" s="42"/>
      <c r="I23" s="45"/>
    </row>
    <row r="24" spans="1:9" x14ac:dyDescent="0.2">
      <c r="A24" s="41" t="s">
        <v>257</v>
      </c>
      <c r="B24" s="41" t="s">
        <v>256</v>
      </c>
      <c r="C24" s="41" t="s">
        <v>146</v>
      </c>
      <c r="D24" s="44">
        <v>1033458</v>
      </c>
      <c r="E24" s="42">
        <v>4031.5196580000002</v>
      </c>
      <c r="F24" s="43">
        <v>1.7425509555260199</v>
      </c>
      <c r="G24" s="42"/>
      <c r="H24" s="42"/>
      <c r="I24" s="45"/>
    </row>
    <row r="25" spans="1:9" x14ac:dyDescent="0.2">
      <c r="A25" s="41" t="s">
        <v>160</v>
      </c>
      <c r="B25" s="41" t="s">
        <v>159</v>
      </c>
      <c r="C25" s="41" t="s">
        <v>161</v>
      </c>
      <c r="D25" s="44">
        <v>2251694</v>
      </c>
      <c r="E25" s="42">
        <v>3965.0079649999998</v>
      </c>
      <c r="F25" s="43">
        <v>1.7138024874487801</v>
      </c>
      <c r="G25" s="42"/>
      <c r="H25" s="42"/>
      <c r="I25" s="45"/>
    </row>
    <row r="26" spans="1:9" x14ac:dyDescent="0.2">
      <c r="A26" s="41" t="s">
        <v>140</v>
      </c>
      <c r="B26" s="41" t="s">
        <v>139</v>
      </c>
      <c r="C26" s="41" t="s">
        <v>117</v>
      </c>
      <c r="D26" s="44">
        <v>354879</v>
      </c>
      <c r="E26" s="42">
        <v>3474.26541</v>
      </c>
      <c r="F26" s="43">
        <v>1.50168795479715</v>
      </c>
      <c r="G26" s="42"/>
      <c r="H26" s="42"/>
      <c r="I26" s="45"/>
    </row>
    <row r="27" spans="1:9" x14ac:dyDescent="0.2">
      <c r="A27" s="41" t="s">
        <v>259</v>
      </c>
      <c r="B27" s="41" t="s">
        <v>258</v>
      </c>
      <c r="C27" s="41" t="s">
        <v>152</v>
      </c>
      <c r="D27" s="44">
        <v>218284</v>
      </c>
      <c r="E27" s="42">
        <v>3342.5828919999999</v>
      </c>
      <c r="F27" s="43">
        <v>1.44477058441756</v>
      </c>
      <c r="G27" s="42"/>
      <c r="H27" s="42"/>
      <c r="I27" s="45"/>
    </row>
    <row r="28" spans="1:9" x14ac:dyDescent="0.2">
      <c r="A28" s="41" t="s">
        <v>261</v>
      </c>
      <c r="B28" s="41" t="s">
        <v>260</v>
      </c>
      <c r="C28" s="41" t="s">
        <v>262</v>
      </c>
      <c r="D28" s="44">
        <v>1309223</v>
      </c>
      <c r="E28" s="42">
        <v>3184.6849480000001</v>
      </c>
      <c r="F28" s="43">
        <v>1.3765220735497501</v>
      </c>
      <c r="G28" s="42"/>
      <c r="H28" s="42"/>
      <c r="I28" s="45"/>
    </row>
    <row r="29" spans="1:9" x14ac:dyDescent="0.2">
      <c r="A29" s="41" t="s">
        <v>264</v>
      </c>
      <c r="B29" s="41" t="s">
        <v>263</v>
      </c>
      <c r="C29" s="41" t="s">
        <v>138</v>
      </c>
      <c r="D29" s="44">
        <v>74613</v>
      </c>
      <c r="E29" s="42">
        <v>3171.3509519999998</v>
      </c>
      <c r="F29" s="43">
        <v>1.3707586965996501</v>
      </c>
      <c r="G29" s="42"/>
      <c r="H29" s="42"/>
      <c r="I29" s="45"/>
    </row>
    <row r="30" spans="1:9" x14ac:dyDescent="0.2">
      <c r="A30" s="41" t="s">
        <v>210</v>
      </c>
      <c r="B30" s="41" t="s">
        <v>209</v>
      </c>
      <c r="C30" s="41" t="s">
        <v>211</v>
      </c>
      <c r="D30" s="44">
        <v>1828065</v>
      </c>
      <c r="E30" s="42">
        <v>3070.417974</v>
      </c>
      <c r="F30" s="43">
        <v>1.32713225491557</v>
      </c>
      <c r="G30" s="42"/>
      <c r="H30" s="42"/>
      <c r="I30" s="45"/>
    </row>
    <row r="31" spans="1:9" x14ac:dyDescent="0.2">
      <c r="A31" s="41" t="s">
        <v>133</v>
      </c>
      <c r="B31" s="41" t="s">
        <v>132</v>
      </c>
      <c r="C31" s="41" t="s">
        <v>117</v>
      </c>
      <c r="D31" s="44">
        <v>234779</v>
      </c>
      <c r="E31" s="42">
        <v>3004.4668630000001</v>
      </c>
      <c r="F31" s="43">
        <v>1.29862608819925</v>
      </c>
      <c r="G31" s="42"/>
      <c r="H31" s="42"/>
      <c r="I31" s="45"/>
    </row>
    <row r="32" spans="1:9" x14ac:dyDescent="0.2">
      <c r="A32" s="41" t="s">
        <v>266</v>
      </c>
      <c r="B32" s="41" t="s">
        <v>265</v>
      </c>
      <c r="C32" s="41" t="s">
        <v>267</v>
      </c>
      <c r="D32" s="44">
        <v>1872307</v>
      </c>
      <c r="E32" s="42">
        <v>2960.4918280000002</v>
      </c>
      <c r="F32" s="43">
        <v>1.27961868013503</v>
      </c>
      <c r="G32" s="42">
        <v>1206.7439999999999</v>
      </c>
      <c r="H32" s="42">
        <v>0.52159311839210598</v>
      </c>
      <c r="I32" s="45"/>
    </row>
    <row r="33" spans="1:9" x14ac:dyDescent="0.2">
      <c r="A33" s="41" t="s">
        <v>188</v>
      </c>
      <c r="B33" s="41" t="s">
        <v>187</v>
      </c>
      <c r="C33" s="41" t="s">
        <v>146</v>
      </c>
      <c r="D33" s="44">
        <v>1697495</v>
      </c>
      <c r="E33" s="42">
        <v>2893.8894759999998</v>
      </c>
      <c r="F33" s="43">
        <v>1.2508310263559901</v>
      </c>
      <c r="G33" s="42"/>
      <c r="H33" s="42"/>
      <c r="I33" s="45"/>
    </row>
    <row r="34" spans="1:9" x14ac:dyDescent="0.2">
      <c r="A34" s="41" t="s">
        <v>157</v>
      </c>
      <c r="B34" s="41" t="s">
        <v>156</v>
      </c>
      <c r="C34" s="41" t="s">
        <v>158</v>
      </c>
      <c r="D34" s="44">
        <v>149310</v>
      </c>
      <c r="E34" s="42">
        <v>2715.7995900000001</v>
      </c>
      <c r="F34" s="43">
        <v>1.17385491626733</v>
      </c>
      <c r="G34" s="42"/>
      <c r="H34" s="42"/>
      <c r="I34" s="45"/>
    </row>
    <row r="35" spans="1:9" x14ac:dyDescent="0.2">
      <c r="A35" s="41" t="s">
        <v>229</v>
      </c>
      <c r="B35" s="41" t="s">
        <v>228</v>
      </c>
      <c r="C35" s="41" t="s">
        <v>176</v>
      </c>
      <c r="D35" s="44">
        <v>56382</v>
      </c>
      <c r="E35" s="42">
        <v>2561.0959680000001</v>
      </c>
      <c r="F35" s="43">
        <v>1.1069870929133001</v>
      </c>
      <c r="G35" s="42"/>
      <c r="H35" s="42"/>
      <c r="I35" s="45"/>
    </row>
    <row r="36" spans="1:9" x14ac:dyDescent="0.2">
      <c r="A36" s="41" t="s">
        <v>269</v>
      </c>
      <c r="B36" s="41" t="s">
        <v>268</v>
      </c>
      <c r="C36" s="41" t="s">
        <v>176</v>
      </c>
      <c r="D36" s="44">
        <v>85291</v>
      </c>
      <c r="E36" s="42">
        <v>2533.8250280000002</v>
      </c>
      <c r="F36" s="43">
        <v>1.09519972572019</v>
      </c>
      <c r="G36" s="42"/>
      <c r="H36" s="42"/>
      <c r="I36" s="45"/>
    </row>
    <row r="37" spans="1:9" x14ac:dyDescent="0.2">
      <c r="A37" s="41" t="s">
        <v>271</v>
      </c>
      <c r="B37" s="41" t="s">
        <v>270</v>
      </c>
      <c r="C37" s="41" t="s">
        <v>194</v>
      </c>
      <c r="D37" s="44">
        <v>400000</v>
      </c>
      <c r="E37" s="42">
        <v>2363.6</v>
      </c>
      <c r="F37" s="43">
        <v>1.02162305727775</v>
      </c>
      <c r="G37" s="42"/>
      <c r="H37" s="42"/>
      <c r="I37" s="45"/>
    </row>
    <row r="38" spans="1:9" x14ac:dyDescent="0.2">
      <c r="A38" s="41" t="s">
        <v>181</v>
      </c>
      <c r="B38" s="41" t="s">
        <v>180</v>
      </c>
      <c r="C38" s="41" t="s">
        <v>152</v>
      </c>
      <c r="D38" s="44">
        <v>148004</v>
      </c>
      <c r="E38" s="42">
        <v>2361.2558159999999</v>
      </c>
      <c r="F38" s="43">
        <v>1.02060982643289</v>
      </c>
      <c r="G38" s="42"/>
      <c r="H38" s="42"/>
      <c r="I38" s="45"/>
    </row>
    <row r="39" spans="1:9" x14ac:dyDescent="0.2">
      <c r="A39" s="41" t="s">
        <v>273</v>
      </c>
      <c r="B39" s="41" t="s">
        <v>272</v>
      </c>
      <c r="C39" s="41" t="s">
        <v>138</v>
      </c>
      <c r="D39" s="44">
        <v>291365</v>
      </c>
      <c r="E39" s="42">
        <v>2356.5601200000001</v>
      </c>
      <c r="F39" s="43">
        <v>1.0185801973486299</v>
      </c>
      <c r="G39" s="42"/>
      <c r="H39" s="42"/>
      <c r="I39" s="45"/>
    </row>
    <row r="40" spans="1:9" x14ac:dyDescent="0.2">
      <c r="A40" s="41" t="s">
        <v>215</v>
      </c>
      <c r="B40" s="41" t="s">
        <v>214</v>
      </c>
      <c r="C40" s="41" t="s">
        <v>205</v>
      </c>
      <c r="D40" s="44">
        <v>17676</v>
      </c>
      <c r="E40" s="42">
        <v>2333.9390400000002</v>
      </c>
      <c r="F40" s="43">
        <v>1.0088026474634899</v>
      </c>
      <c r="G40" s="42"/>
      <c r="H40" s="42"/>
      <c r="I40" s="45"/>
    </row>
    <row r="41" spans="1:9" x14ac:dyDescent="0.2">
      <c r="A41" s="41" t="s">
        <v>275</v>
      </c>
      <c r="B41" s="41" t="s">
        <v>274</v>
      </c>
      <c r="C41" s="41" t="s">
        <v>149</v>
      </c>
      <c r="D41" s="44">
        <v>355092</v>
      </c>
      <c r="E41" s="42">
        <v>2302.061436</v>
      </c>
      <c r="F41" s="43">
        <v>0.99502413364678</v>
      </c>
      <c r="G41" s="42"/>
      <c r="H41" s="42"/>
      <c r="I41" s="45"/>
    </row>
    <row r="42" spans="1:9" x14ac:dyDescent="0.2">
      <c r="A42" s="41" t="s">
        <v>277</v>
      </c>
      <c r="B42" s="41" t="s">
        <v>276</v>
      </c>
      <c r="C42" s="41" t="s">
        <v>191</v>
      </c>
      <c r="D42" s="44">
        <v>247639</v>
      </c>
      <c r="E42" s="42">
        <v>2195.0720959999999</v>
      </c>
      <c r="F42" s="43">
        <v>0.94877993977855801</v>
      </c>
      <c r="G42" s="42"/>
      <c r="H42" s="42"/>
      <c r="I42" s="45"/>
    </row>
    <row r="43" spans="1:9" x14ac:dyDescent="0.2">
      <c r="A43" s="41" t="s">
        <v>172</v>
      </c>
      <c r="B43" s="41" t="s">
        <v>171</v>
      </c>
      <c r="C43" s="41" t="s">
        <v>173</v>
      </c>
      <c r="D43" s="44">
        <v>64148</v>
      </c>
      <c r="E43" s="42">
        <v>2178.209488</v>
      </c>
      <c r="F43" s="43">
        <v>0.94149138454982395</v>
      </c>
      <c r="G43" s="42"/>
      <c r="H43" s="42"/>
      <c r="I43" s="45"/>
    </row>
    <row r="44" spans="1:9" x14ac:dyDescent="0.2">
      <c r="A44" s="41" t="s">
        <v>235</v>
      </c>
      <c r="B44" s="41" t="s">
        <v>234</v>
      </c>
      <c r="C44" s="41" t="s">
        <v>194</v>
      </c>
      <c r="D44" s="44">
        <v>756109</v>
      </c>
      <c r="E44" s="42">
        <v>2006.3352319999999</v>
      </c>
      <c r="F44" s="43">
        <v>0.86720186733791904</v>
      </c>
      <c r="G44" s="42"/>
      <c r="H44" s="42"/>
      <c r="I44" s="45"/>
    </row>
    <row r="45" spans="1:9" x14ac:dyDescent="0.2">
      <c r="A45" s="40" t="s">
        <v>29</v>
      </c>
      <c r="B45" s="40"/>
      <c r="C45" s="40"/>
      <c r="D45" s="40"/>
      <c r="E45" s="46">
        <f>SUM(E7:E44)</f>
        <v>156551.83413799998</v>
      </c>
      <c r="F45" s="47">
        <f>SUM(F7:F44)</f>
        <v>67.666679393511117</v>
      </c>
      <c r="G45" s="46">
        <f>SUM(G7:G44)</f>
        <v>1206.7439999999999</v>
      </c>
      <c r="H45" s="46">
        <f>SUM(H7:H44)</f>
        <v>0.52159311839210598</v>
      </c>
      <c r="I45" s="40"/>
    </row>
    <row r="46" spans="1:9" x14ac:dyDescent="0.2">
      <c r="A46" s="41"/>
      <c r="B46" s="41"/>
      <c r="C46" s="41"/>
      <c r="D46" s="41"/>
      <c r="E46" s="42"/>
      <c r="F46" s="43"/>
      <c r="G46" s="42"/>
      <c r="H46" s="41"/>
      <c r="I46" s="41"/>
    </row>
    <row r="47" spans="1:9" x14ac:dyDescent="0.2">
      <c r="A47" s="40" t="s">
        <v>278</v>
      </c>
      <c r="B47" s="41"/>
      <c r="C47" s="41"/>
      <c r="D47" s="41"/>
      <c r="E47" s="42"/>
      <c r="F47" s="43"/>
      <c r="G47" s="42"/>
      <c r="H47" s="41"/>
      <c r="I47" s="41"/>
    </row>
    <row r="48" spans="1:9" x14ac:dyDescent="0.2">
      <c r="A48" s="41" t="s">
        <v>280</v>
      </c>
      <c r="B48" s="41" t="s">
        <v>279</v>
      </c>
      <c r="C48" s="41" t="s">
        <v>202</v>
      </c>
      <c r="D48" s="44">
        <v>2070351</v>
      </c>
      <c r="E48" s="42">
        <v>2465.5810059999999</v>
      </c>
      <c r="F48" s="43">
        <v>1.06570248997955</v>
      </c>
      <c r="G48" s="42"/>
      <c r="H48" s="42"/>
      <c r="I48" s="45"/>
    </row>
    <row r="49" spans="1:9" x14ac:dyDescent="0.2">
      <c r="A49" s="40" t="s">
        <v>29</v>
      </c>
      <c r="B49" s="40"/>
      <c r="C49" s="40"/>
      <c r="D49" s="40"/>
      <c r="E49" s="46">
        <f>SUM(E47:E48)</f>
        <v>2465.5810059999999</v>
      </c>
      <c r="F49" s="47">
        <f>SUM(F47:F48)</f>
        <v>1.06570248997955</v>
      </c>
      <c r="G49" s="46">
        <f>SUM(G47:G48)</f>
        <v>0</v>
      </c>
      <c r="H49" s="40">
        <f>SUM(H47:H48)</f>
        <v>0</v>
      </c>
      <c r="I49" s="40"/>
    </row>
    <row r="50" spans="1:9" x14ac:dyDescent="0.2">
      <c r="A50" s="41"/>
      <c r="B50" s="41"/>
      <c r="C50" s="41"/>
      <c r="D50" s="41"/>
      <c r="E50" s="42"/>
      <c r="F50" s="43"/>
      <c r="G50" s="42"/>
      <c r="H50" s="41"/>
      <c r="I50" s="41"/>
    </row>
    <row r="51" spans="1:9" x14ac:dyDescent="0.2">
      <c r="A51" s="40" t="s">
        <v>19</v>
      </c>
      <c r="B51" s="41"/>
      <c r="C51" s="41"/>
      <c r="D51" s="41"/>
      <c r="E51" s="42"/>
      <c r="F51" s="43"/>
      <c r="G51" s="42"/>
      <c r="H51" s="41"/>
      <c r="I51" s="41"/>
    </row>
    <row r="52" spans="1:9" x14ac:dyDescent="0.2">
      <c r="A52" s="40" t="s">
        <v>20</v>
      </c>
      <c r="B52" s="41"/>
      <c r="C52" s="41"/>
      <c r="D52" s="41"/>
      <c r="E52" s="42"/>
      <c r="F52" s="43"/>
      <c r="G52" s="42"/>
      <c r="H52" s="41"/>
      <c r="I52" s="41"/>
    </row>
    <row r="53" spans="1:9" x14ac:dyDescent="0.2">
      <c r="A53" s="41" t="s">
        <v>67</v>
      </c>
      <c r="B53" s="41" t="s">
        <v>66</v>
      </c>
      <c r="C53" s="41" t="s">
        <v>21</v>
      </c>
      <c r="D53" s="44">
        <v>5500</v>
      </c>
      <c r="E53" s="42">
        <v>5555.2047055000003</v>
      </c>
      <c r="F53" s="43">
        <v>2.4011360699935098</v>
      </c>
      <c r="G53" s="45"/>
      <c r="H53" s="45"/>
      <c r="I53" s="45">
        <v>7.52</v>
      </c>
    </row>
    <row r="54" spans="1:9" x14ac:dyDescent="0.2">
      <c r="A54" s="41" t="s">
        <v>282</v>
      </c>
      <c r="B54" s="41" t="s">
        <v>281</v>
      </c>
      <c r="C54" s="41" t="s">
        <v>21</v>
      </c>
      <c r="D54" s="44">
        <v>5000</v>
      </c>
      <c r="E54" s="42">
        <v>5329.9144520999998</v>
      </c>
      <c r="F54" s="43">
        <v>2.3037584606461601</v>
      </c>
      <c r="G54" s="45"/>
      <c r="H54" s="45"/>
      <c r="I54" s="45">
        <v>6.71</v>
      </c>
    </row>
    <row r="55" spans="1:9" x14ac:dyDescent="0.2">
      <c r="A55" s="41" t="s">
        <v>284</v>
      </c>
      <c r="B55" s="41" t="s">
        <v>283</v>
      </c>
      <c r="C55" s="41" t="s">
        <v>21</v>
      </c>
      <c r="D55" s="44">
        <v>500</v>
      </c>
      <c r="E55" s="42">
        <v>5087.5159589000004</v>
      </c>
      <c r="F55" s="43">
        <v>2.1989861261976502</v>
      </c>
      <c r="G55" s="45"/>
      <c r="H55" s="45"/>
      <c r="I55" s="45">
        <v>7.1050000000000004</v>
      </c>
    </row>
    <row r="56" spans="1:9" x14ac:dyDescent="0.2">
      <c r="A56" s="41" t="s">
        <v>286</v>
      </c>
      <c r="B56" s="41" t="s">
        <v>285</v>
      </c>
      <c r="C56" s="41" t="s">
        <v>21</v>
      </c>
      <c r="D56" s="44">
        <v>5000</v>
      </c>
      <c r="E56" s="42">
        <v>5052.4182191999998</v>
      </c>
      <c r="F56" s="43">
        <v>2.1838157673654202</v>
      </c>
      <c r="G56" s="45"/>
      <c r="H56" s="45"/>
      <c r="I56" s="45">
        <v>7.25</v>
      </c>
    </row>
    <row r="57" spans="1:9" x14ac:dyDescent="0.2">
      <c r="A57" s="41" t="s">
        <v>288</v>
      </c>
      <c r="B57" s="41" t="s">
        <v>287</v>
      </c>
      <c r="C57" s="41" t="s">
        <v>21</v>
      </c>
      <c r="D57" s="44">
        <v>3500</v>
      </c>
      <c r="E57" s="42">
        <v>3795.6740067999999</v>
      </c>
      <c r="F57" s="43">
        <v>1.6406109677004199</v>
      </c>
      <c r="G57" s="45"/>
      <c r="H57" s="45"/>
      <c r="I57" s="45">
        <v>6.88</v>
      </c>
    </row>
    <row r="58" spans="1:9" x14ac:dyDescent="0.2">
      <c r="A58" s="41" t="s">
        <v>290</v>
      </c>
      <c r="B58" s="41" t="s">
        <v>289</v>
      </c>
      <c r="C58" s="41" t="s">
        <v>21</v>
      </c>
      <c r="D58" s="44">
        <v>250</v>
      </c>
      <c r="E58" s="42">
        <v>2628.1151027000001</v>
      </c>
      <c r="F58" s="43">
        <v>1.1359548934245201</v>
      </c>
      <c r="G58" s="45"/>
      <c r="H58" s="45"/>
      <c r="I58" s="45">
        <v>6.71</v>
      </c>
    </row>
    <row r="59" spans="1:9" x14ac:dyDescent="0.2">
      <c r="A59" s="40" t="s">
        <v>29</v>
      </c>
      <c r="B59" s="40"/>
      <c r="C59" s="40"/>
      <c r="D59" s="40"/>
      <c r="E59" s="46">
        <f>SUM(E52:E58)</f>
        <v>27448.842445200004</v>
      </c>
      <c r="F59" s="47">
        <f>SUM(F52:F58)</f>
        <v>11.86426228532768</v>
      </c>
      <c r="G59" s="46"/>
      <c r="H59" s="40"/>
      <c r="I59" s="40"/>
    </row>
    <row r="60" spans="1:9" x14ac:dyDescent="0.2">
      <c r="A60" s="41"/>
      <c r="B60" s="41"/>
      <c r="C60" s="41"/>
      <c r="D60" s="41"/>
      <c r="E60" s="42"/>
      <c r="F60" s="43"/>
      <c r="G60" s="42"/>
      <c r="H60" s="41"/>
      <c r="I60" s="41"/>
    </row>
    <row r="61" spans="1:9" x14ac:dyDescent="0.2">
      <c r="A61" s="40" t="s">
        <v>30</v>
      </c>
      <c r="B61" s="41"/>
      <c r="C61" s="41"/>
      <c r="D61" s="41"/>
      <c r="E61" s="42"/>
      <c r="F61" s="43"/>
      <c r="G61" s="42"/>
      <c r="H61" s="41"/>
      <c r="I61" s="41"/>
    </row>
    <row r="62" spans="1:9" x14ac:dyDescent="0.2">
      <c r="A62" s="40" t="s">
        <v>37</v>
      </c>
      <c r="B62" s="41"/>
      <c r="C62" s="41"/>
      <c r="D62" s="41"/>
      <c r="E62" s="42"/>
      <c r="F62" s="43"/>
      <c r="G62" s="42"/>
      <c r="H62" s="41"/>
      <c r="I62" s="41"/>
    </row>
    <row r="63" spans="1:9" x14ac:dyDescent="0.2">
      <c r="A63" s="41" t="s">
        <v>292</v>
      </c>
      <c r="B63" s="41" t="s">
        <v>291</v>
      </c>
      <c r="C63" s="41" t="s">
        <v>39</v>
      </c>
      <c r="D63" s="44">
        <v>2500000</v>
      </c>
      <c r="E63" s="42">
        <v>2480.2575000000002</v>
      </c>
      <c r="F63" s="43">
        <v>1.07204613724237</v>
      </c>
      <c r="G63" s="45"/>
      <c r="H63" s="45"/>
      <c r="I63" s="45">
        <v>5.3803000000000001</v>
      </c>
    </row>
    <row r="64" spans="1:9" x14ac:dyDescent="0.2">
      <c r="A64" s="40" t="s">
        <v>29</v>
      </c>
      <c r="B64" s="40"/>
      <c r="C64" s="40"/>
      <c r="D64" s="40"/>
      <c r="E64" s="46">
        <f>SUM(E62:E63)</f>
        <v>2480.2575000000002</v>
      </c>
      <c r="F64" s="47">
        <f>SUM(F62:F63)</f>
        <v>1.07204613724237</v>
      </c>
      <c r="G64" s="46"/>
      <c r="H64" s="40"/>
      <c r="I64" s="40"/>
    </row>
    <row r="65" spans="1:9" x14ac:dyDescent="0.2">
      <c r="A65" s="41"/>
      <c r="B65" s="41"/>
      <c r="C65" s="41"/>
      <c r="D65" s="41"/>
      <c r="E65" s="42"/>
      <c r="F65" s="43"/>
      <c r="G65" s="42"/>
      <c r="H65" s="41"/>
      <c r="I65" s="41"/>
    </row>
    <row r="66" spans="1:9" x14ac:dyDescent="0.2">
      <c r="A66" s="40" t="s">
        <v>38</v>
      </c>
      <c r="B66" s="41"/>
      <c r="C66" s="41"/>
      <c r="D66" s="41"/>
      <c r="E66" s="42"/>
      <c r="F66" s="43"/>
      <c r="G66" s="42"/>
      <c r="H66" s="41"/>
      <c r="I66" s="41"/>
    </row>
    <row r="67" spans="1:9" x14ac:dyDescent="0.2">
      <c r="A67" s="41" t="s">
        <v>70</v>
      </c>
      <c r="B67" s="41" t="s">
        <v>69</v>
      </c>
      <c r="C67" s="41" t="s">
        <v>39</v>
      </c>
      <c r="D67" s="44">
        <v>3750000</v>
      </c>
      <c r="E67" s="42">
        <v>3547.67</v>
      </c>
      <c r="F67" s="43">
        <v>1.53341575207842</v>
      </c>
      <c r="G67" s="45"/>
      <c r="H67" s="45"/>
      <c r="I67" s="45">
        <v>7.5245800270125001</v>
      </c>
    </row>
    <row r="68" spans="1:9" x14ac:dyDescent="0.2">
      <c r="A68" s="40" t="s">
        <v>29</v>
      </c>
      <c r="B68" s="40"/>
      <c r="C68" s="40"/>
      <c r="D68" s="40"/>
      <c r="E68" s="46">
        <f>SUM(E67:E67)</f>
        <v>3547.67</v>
      </c>
      <c r="F68" s="47">
        <f>SUM(F67:F67)</f>
        <v>1.53341575207842</v>
      </c>
      <c r="G68" s="46"/>
      <c r="H68" s="40"/>
      <c r="I68" s="40"/>
    </row>
    <row r="69" spans="1:9" x14ac:dyDescent="0.2">
      <c r="A69" s="41"/>
      <c r="B69" s="41"/>
      <c r="C69" s="41"/>
      <c r="D69" s="41"/>
      <c r="E69" s="42"/>
      <c r="F69" s="43"/>
      <c r="G69" s="42"/>
      <c r="H69" s="41"/>
      <c r="I69" s="41"/>
    </row>
    <row r="70" spans="1:9" x14ac:dyDescent="0.2">
      <c r="A70" s="40" t="s">
        <v>998</v>
      </c>
      <c r="B70" s="41"/>
      <c r="C70" s="41"/>
      <c r="D70" s="41"/>
      <c r="E70" s="42"/>
      <c r="F70" s="43"/>
      <c r="G70" s="42"/>
      <c r="H70" s="41"/>
      <c r="I70" s="41"/>
    </row>
    <row r="71" spans="1:9" x14ac:dyDescent="0.2">
      <c r="A71" s="41" t="s">
        <v>294</v>
      </c>
      <c r="B71" s="41" t="s">
        <v>293</v>
      </c>
      <c r="C71" s="41" t="s">
        <v>999</v>
      </c>
      <c r="D71" s="44">
        <v>11106531</v>
      </c>
      <c r="E71" s="42">
        <v>17411.70865</v>
      </c>
      <c r="F71" s="43">
        <v>7.5258939852100397</v>
      </c>
      <c r="G71" s="45"/>
      <c r="H71" s="45"/>
      <c r="I71" s="45"/>
    </row>
    <row r="72" spans="1:9" x14ac:dyDescent="0.2">
      <c r="A72" s="41" t="s">
        <v>297</v>
      </c>
      <c r="B72" s="41" t="s">
        <v>296</v>
      </c>
      <c r="C72" s="41" t="s">
        <v>999</v>
      </c>
      <c r="D72" s="44">
        <v>15253909</v>
      </c>
      <c r="E72" s="42">
        <v>15958.6396</v>
      </c>
      <c r="F72" s="43">
        <v>6.8978313496978201</v>
      </c>
      <c r="G72" s="45"/>
      <c r="H72" s="45"/>
      <c r="I72" s="45"/>
    </row>
    <row r="73" spans="1:9" x14ac:dyDescent="0.2">
      <c r="A73" s="40" t="s">
        <v>29</v>
      </c>
      <c r="B73" s="40"/>
      <c r="C73" s="40"/>
      <c r="D73" s="40"/>
      <c r="E73" s="46">
        <f>SUM(E71:E72)</f>
        <v>33370.348250000003</v>
      </c>
      <c r="F73" s="47">
        <f>SUM(F71:F72)</f>
        <v>14.423725334907861</v>
      </c>
      <c r="G73" s="46"/>
      <c r="H73" s="40"/>
      <c r="I73" s="40"/>
    </row>
    <row r="74" spans="1:9" x14ac:dyDescent="0.2">
      <c r="A74" s="41"/>
      <c r="B74" s="41"/>
      <c r="C74" s="41"/>
      <c r="D74" s="41"/>
      <c r="E74" s="42"/>
      <c r="F74" s="43"/>
      <c r="G74" s="42"/>
      <c r="H74" s="41"/>
      <c r="I74" s="41"/>
    </row>
    <row r="75" spans="1:9" x14ac:dyDescent="0.2">
      <c r="A75" s="20" t="s">
        <v>1003</v>
      </c>
      <c r="B75" s="21"/>
      <c r="C75" s="21"/>
      <c r="D75" s="21"/>
      <c r="E75" s="22"/>
      <c r="F75" s="23"/>
      <c r="G75" s="42"/>
      <c r="H75" s="41"/>
      <c r="I75" s="41"/>
    </row>
    <row r="76" spans="1:9" x14ac:dyDescent="0.2">
      <c r="A76" s="21"/>
      <c r="B76" s="21" t="s">
        <v>141</v>
      </c>
      <c r="C76" s="21"/>
      <c r="D76" s="22">
        <v>-4500</v>
      </c>
      <c r="E76" s="22">
        <v>-0.85050000000000003</v>
      </c>
      <c r="F76" s="23">
        <v>-3.6761313683141266E-4</v>
      </c>
      <c r="G76" s="42"/>
      <c r="H76" s="41"/>
      <c r="I76" s="41"/>
    </row>
    <row r="77" spans="1:9" x14ac:dyDescent="0.2">
      <c r="A77" s="21"/>
      <c r="B77" s="21" t="s">
        <v>260</v>
      </c>
      <c r="C77" s="21"/>
      <c r="D77" s="22">
        <v>-49500</v>
      </c>
      <c r="E77" s="22">
        <v>-0.91574999999999995</v>
      </c>
      <c r="F77" s="23">
        <v>-3.9581626108567446E-4</v>
      </c>
      <c r="G77" s="42"/>
      <c r="H77" s="41"/>
      <c r="I77" s="41"/>
    </row>
    <row r="78" spans="1:9" x14ac:dyDescent="0.2">
      <c r="A78" s="21"/>
      <c r="B78" s="21" t="s">
        <v>123</v>
      </c>
      <c r="C78" s="21"/>
      <c r="D78" s="22">
        <v>-28500</v>
      </c>
      <c r="E78" s="22">
        <v>-8.10825</v>
      </c>
      <c r="F78" s="23">
        <v>-3.5046434058945346E-3</v>
      </c>
      <c r="G78" s="42"/>
      <c r="H78" s="41"/>
      <c r="I78" s="41"/>
    </row>
    <row r="79" spans="1:9" x14ac:dyDescent="0.2">
      <c r="A79" s="21"/>
      <c r="B79" s="21" t="s">
        <v>150</v>
      </c>
      <c r="C79" s="21"/>
      <c r="D79" s="22">
        <v>-21000</v>
      </c>
      <c r="E79" s="22">
        <v>-11.5185</v>
      </c>
      <c r="F79" s="23">
        <v>-4.9786618654822177E-3</v>
      </c>
      <c r="G79" s="42"/>
      <c r="H79" s="41"/>
      <c r="I79" s="41"/>
    </row>
    <row r="80" spans="1:9" x14ac:dyDescent="0.2">
      <c r="A80" s="21"/>
      <c r="B80" s="21"/>
      <c r="C80" s="21"/>
      <c r="D80" s="21"/>
      <c r="E80" s="25">
        <f>SUM(E76:E79)</f>
        <v>-21.393000000000001</v>
      </c>
      <c r="F80" s="26">
        <f>SUM(F76:F79)</f>
        <v>-9.2467346692938386E-3</v>
      </c>
      <c r="G80" s="42"/>
      <c r="H80" s="41"/>
      <c r="I80" s="41"/>
    </row>
    <row r="81" spans="1:9" x14ac:dyDescent="0.2">
      <c r="A81" s="41"/>
      <c r="B81" s="41"/>
      <c r="C81" s="41"/>
      <c r="D81" s="41"/>
      <c r="E81" s="42"/>
      <c r="F81" s="43"/>
      <c r="G81" s="42"/>
      <c r="H81" s="41"/>
      <c r="I81" s="41"/>
    </row>
    <row r="82" spans="1:9" x14ac:dyDescent="0.2">
      <c r="A82" s="41"/>
      <c r="B82" s="41"/>
      <c r="C82" s="41"/>
      <c r="D82" s="41"/>
      <c r="E82" s="42"/>
      <c r="F82" s="43"/>
      <c r="G82" s="42"/>
      <c r="H82" s="41"/>
      <c r="I82" s="41"/>
    </row>
    <row r="83" spans="1:9" x14ac:dyDescent="0.2">
      <c r="A83" s="41"/>
      <c r="B83" s="41"/>
      <c r="C83" s="41"/>
      <c r="D83" s="41"/>
      <c r="E83" s="42"/>
      <c r="F83" s="43"/>
      <c r="G83" s="42"/>
      <c r="H83" s="41"/>
      <c r="I83" s="41"/>
    </row>
    <row r="84" spans="1:9" x14ac:dyDescent="0.2">
      <c r="A84" s="40" t="s">
        <v>41</v>
      </c>
      <c r="B84" s="40"/>
      <c r="C84" s="40"/>
      <c r="D84" s="40"/>
      <c r="E84" s="46">
        <f>E45+E49+E59+E64+E68+E73+E80</f>
        <v>225843.14033920001</v>
      </c>
      <c r="F84" s="47">
        <f>F45+F49+F59+F64+F68+F73+F80</f>
        <v>97.616584658377704</v>
      </c>
      <c r="G84" s="46"/>
      <c r="H84" s="40"/>
      <c r="I84" s="40"/>
    </row>
    <row r="85" spans="1:9" x14ac:dyDescent="0.2">
      <c r="A85" s="40"/>
      <c r="B85" s="40"/>
      <c r="C85" s="40"/>
      <c r="D85" s="40"/>
      <c r="E85" s="46"/>
      <c r="F85" s="47"/>
      <c r="G85" s="46"/>
      <c r="H85" s="40"/>
      <c r="I85" s="40"/>
    </row>
    <row r="86" spans="1:9" x14ac:dyDescent="0.2">
      <c r="A86" s="40" t="s">
        <v>298</v>
      </c>
      <c r="B86" s="40"/>
      <c r="C86" s="40"/>
      <c r="D86" s="40"/>
      <c r="E86" s="61">
        <v>134.31227140000001</v>
      </c>
      <c r="F86" s="61">
        <f>E86/E90*100</f>
        <v>5.8054033397185227E-2</v>
      </c>
      <c r="G86" s="46"/>
      <c r="H86" s="40"/>
      <c r="I86" s="40"/>
    </row>
    <row r="87" spans="1:9" x14ac:dyDescent="0.2">
      <c r="A87" s="40"/>
      <c r="B87" s="40"/>
      <c r="C87" s="40"/>
      <c r="D87" s="40"/>
      <c r="E87" s="46"/>
      <c r="F87" s="47"/>
      <c r="G87" s="46"/>
      <c r="H87" s="40"/>
      <c r="I87" s="40"/>
    </row>
    <row r="88" spans="1:9" x14ac:dyDescent="0.2">
      <c r="A88" s="40" t="s">
        <v>43</v>
      </c>
      <c r="B88" s="40"/>
      <c r="C88" s="40"/>
      <c r="D88" s="40"/>
      <c r="E88" s="46">
        <f>E90-(E45+E49+E59+E64+E68+E73+E86+E80)</f>
        <v>5379.8942270999833</v>
      </c>
      <c r="F88" s="47">
        <f>F90-(F45+F49+F59+F64+F68+F73+F86+F80)</f>
        <v>2.3253613082251121</v>
      </c>
      <c r="G88" s="46"/>
      <c r="H88" s="40"/>
      <c r="I88" s="40"/>
    </row>
    <row r="89" spans="1:9" x14ac:dyDescent="0.2">
      <c r="A89" s="41"/>
      <c r="B89" s="41"/>
      <c r="C89" s="41"/>
      <c r="D89" s="41"/>
      <c r="E89" s="42"/>
      <c r="F89" s="43"/>
      <c r="G89" s="42"/>
      <c r="H89" s="41"/>
      <c r="I89" s="41"/>
    </row>
    <row r="90" spans="1:9" x14ac:dyDescent="0.2">
      <c r="A90" s="48" t="s">
        <v>42</v>
      </c>
      <c r="B90" s="48"/>
      <c r="C90" s="48"/>
      <c r="D90" s="48"/>
      <c r="E90" s="49">
        <v>231357.3468377</v>
      </c>
      <c r="F90" s="50">
        <v>100</v>
      </c>
      <c r="G90" s="49"/>
      <c r="H90" s="48"/>
      <c r="I90" s="48"/>
    </row>
    <row r="91" spans="1:9" x14ac:dyDescent="0.2">
      <c r="F91" s="65" t="s">
        <v>952</v>
      </c>
    </row>
    <row r="92" spans="1:9" x14ac:dyDescent="0.2">
      <c r="A92" s="14" t="s">
        <v>45</v>
      </c>
    </row>
    <row r="94" spans="1:9" x14ac:dyDescent="0.2">
      <c r="A94" s="14" t="s">
        <v>46</v>
      </c>
    </row>
    <row r="95" spans="1:9" x14ac:dyDescent="0.2">
      <c r="A95" s="14" t="s">
        <v>47</v>
      </c>
    </row>
    <row r="96" spans="1:9" x14ac:dyDescent="0.2">
      <c r="A96" s="14" t="s">
        <v>48</v>
      </c>
      <c r="B96" s="14"/>
      <c r="C96" s="30" t="s">
        <v>1006</v>
      </c>
      <c r="D96" s="14" t="s">
        <v>49</v>
      </c>
    </row>
    <row r="97" spans="1:4" x14ac:dyDescent="0.2">
      <c r="A97" s="7" t="s">
        <v>51</v>
      </c>
      <c r="C97" s="64" t="s">
        <v>1007</v>
      </c>
      <c r="D97" s="31">
        <v>10.5869</v>
      </c>
    </row>
    <row r="98" spans="1:4" x14ac:dyDescent="0.2">
      <c r="A98" s="7" t="s">
        <v>52</v>
      </c>
      <c r="C98" s="64" t="s">
        <v>1007</v>
      </c>
      <c r="D98" s="31">
        <v>10.5869</v>
      </c>
    </row>
    <row r="99" spans="1:4" x14ac:dyDescent="0.2">
      <c r="A99" s="7" t="s">
        <v>53</v>
      </c>
      <c r="C99" s="64" t="s">
        <v>1007</v>
      </c>
      <c r="D99" s="31">
        <v>10.646599999999999</v>
      </c>
    </row>
    <row r="100" spans="1:4" x14ac:dyDescent="0.2">
      <c r="A100" s="7" t="s">
        <v>54</v>
      </c>
      <c r="C100" s="64" t="s">
        <v>1007</v>
      </c>
      <c r="D100" s="31">
        <v>10.646599999999999</v>
      </c>
    </row>
    <row r="102" spans="1:4" x14ac:dyDescent="0.2">
      <c r="A102" s="7" t="s">
        <v>1008</v>
      </c>
    </row>
    <row r="103" spans="1:4" x14ac:dyDescent="0.2">
      <c r="A103" s="7" t="s">
        <v>59</v>
      </c>
    </row>
    <row r="105" spans="1:4" x14ac:dyDescent="0.2">
      <c r="A105" s="14" t="s">
        <v>55</v>
      </c>
      <c r="D105" s="30" t="s">
        <v>61</v>
      </c>
    </row>
    <row r="107" spans="1:4" x14ac:dyDescent="0.2">
      <c r="A107" s="14" t="s">
        <v>299</v>
      </c>
      <c r="D107" s="34" t="s">
        <v>1491</v>
      </c>
    </row>
    <row r="109" spans="1:4" x14ac:dyDescent="0.2">
      <c r="A109" s="14" t="s">
        <v>300</v>
      </c>
      <c r="D109" s="34">
        <v>1.26</v>
      </c>
    </row>
    <row r="111" spans="1:4" x14ac:dyDescent="0.2">
      <c r="A111" s="14" t="s">
        <v>301</v>
      </c>
      <c r="D111" s="51">
        <v>0.14377060313808601</v>
      </c>
    </row>
    <row r="113" spans="1:5" x14ac:dyDescent="0.2">
      <c r="A113" s="14" t="s">
        <v>302</v>
      </c>
      <c r="D113" s="34">
        <v>4.6701234125702804</v>
      </c>
      <c r="E113" s="10" t="s">
        <v>60</v>
      </c>
    </row>
    <row r="115" spans="1:5" x14ac:dyDescent="0.2">
      <c r="A115" s="14" t="s">
        <v>303</v>
      </c>
      <c r="D115" s="30" t="s">
        <v>61</v>
      </c>
    </row>
    <row r="117" spans="1:5" x14ac:dyDescent="0.2">
      <c r="A117" s="14" t="s">
        <v>1010</v>
      </c>
    </row>
    <row r="119" spans="1:5" x14ac:dyDescent="0.2">
      <c r="A119" s="62" t="s">
        <v>1486</v>
      </c>
    </row>
    <row r="138" spans="1:1" x14ac:dyDescent="0.2">
      <c r="A138" s="62" t="s">
        <v>1011</v>
      </c>
    </row>
    <row r="139" spans="1:1" x14ac:dyDescent="0.2">
      <c r="A139" s="63"/>
    </row>
    <row r="140" spans="1:1" x14ac:dyDescent="0.2">
      <c r="A140" s="62" t="s">
        <v>1164</v>
      </c>
    </row>
  </sheetData>
  <mergeCells count="1">
    <mergeCell ref="A1:G1"/>
  </mergeCells>
  <conditionalFormatting sqref="F2:F3">
    <cfRule type="cellIs" dxfId="83" priority="4" stopIfTrue="1" operator="between">
      <formula>0.009</formula>
      <formula>-0.009</formula>
    </cfRule>
  </conditionalFormatting>
  <conditionalFormatting sqref="F5:F65536">
    <cfRule type="cellIs" dxfId="8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64"/>
  <sheetViews>
    <sheetView workbookViewId="0">
      <selection sqref="A1:G1"/>
    </sheetView>
  </sheetViews>
  <sheetFormatPr defaultColWidth="9.140625" defaultRowHeight="11.25" x14ac:dyDescent="0.2"/>
  <cols>
    <col min="1" max="1" width="38.7109375" style="7" bestFit="1" customWidth="1"/>
    <col min="2" max="2" width="43" style="7" bestFit="1" customWidth="1"/>
    <col min="3" max="3" width="25.5703125" style="7" bestFit="1" customWidth="1"/>
    <col min="4" max="4" width="15.28515625" style="7" bestFit="1" customWidth="1"/>
    <col min="5" max="5" width="26.140625" style="10" customWidth="1"/>
    <col min="6" max="6" width="31.28515625" style="11" bestFit="1" customWidth="1"/>
    <col min="7" max="7" width="33.28515625" style="10" customWidth="1"/>
    <col min="8" max="8" width="29.7109375" style="7" customWidth="1"/>
    <col min="9" max="16384" width="9.140625" style="7"/>
  </cols>
  <sheetData>
    <row r="1" spans="1:11" s="1" customFormat="1" ht="15" x14ac:dyDescent="0.2">
      <c r="A1" s="104" t="s">
        <v>9</v>
      </c>
      <c r="B1" s="105"/>
      <c r="C1" s="105"/>
      <c r="D1" s="105"/>
      <c r="E1" s="105"/>
      <c r="F1" s="105"/>
      <c r="G1" s="105"/>
    </row>
    <row r="2" spans="1:11" s="1" customFormat="1" ht="12" x14ac:dyDescent="0.2">
      <c r="E2" s="5"/>
      <c r="F2" s="9"/>
      <c r="G2" s="10"/>
    </row>
    <row r="3" spans="1:11" s="1" customFormat="1" ht="12" x14ac:dyDescent="0.2">
      <c r="A3" s="8" t="s">
        <v>7</v>
      </c>
      <c r="B3" s="2"/>
      <c r="C3" s="3"/>
      <c r="D3" s="3"/>
      <c r="E3" s="4"/>
      <c r="F3" s="9"/>
      <c r="G3" s="10"/>
    </row>
    <row r="4" spans="1:11" s="1" customFormat="1" ht="23.25" customHeight="1" x14ac:dyDescent="0.2">
      <c r="A4" s="36" t="s">
        <v>2</v>
      </c>
      <c r="B4" s="36" t="s">
        <v>0</v>
      </c>
      <c r="C4" s="37" t="s">
        <v>4</v>
      </c>
      <c r="D4" s="37" t="s">
        <v>1</v>
      </c>
      <c r="E4" s="53" t="s">
        <v>6</v>
      </c>
      <c r="F4" s="38" t="s">
        <v>251</v>
      </c>
      <c r="G4" s="53" t="s">
        <v>252</v>
      </c>
      <c r="H4" s="54" t="s">
        <v>253</v>
      </c>
      <c r="I4" s="39" t="s">
        <v>5</v>
      </c>
      <c r="J4" s="35"/>
      <c r="K4" s="35"/>
    </row>
    <row r="5" spans="1:11" x14ac:dyDescent="0.2">
      <c r="A5" s="40" t="s">
        <v>114</v>
      </c>
      <c r="B5" s="41"/>
      <c r="C5" s="41"/>
      <c r="D5" s="41"/>
      <c r="E5" s="42"/>
      <c r="F5" s="43"/>
      <c r="G5" s="42"/>
      <c r="H5" s="41"/>
      <c r="I5" s="41"/>
    </row>
    <row r="6" spans="1:11" x14ac:dyDescent="0.2">
      <c r="A6" s="40" t="s">
        <v>20</v>
      </c>
      <c r="B6" s="41"/>
      <c r="C6" s="41"/>
      <c r="D6" s="41"/>
      <c r="E6" s="42"/>
      <c r="F6" s="43"/>
      <c r="G6" s="42"/>
      <c r="H6" s="41"/>
      <c r="I6" s="41"/>
    </row>
    <row r="7" spans="1:11" x14ac:dyDescent="0.2">
      <c r="A7" s="41" t="s">
        <v>133</v>
      </c>
      <c r="B7" s="41" t="s">
        <v>132</v>
      </c>
      <c r="C7" s="41" t="s">
        <v>117</v>
      </c>
      <c r="D7" s="44">
        <v>273750</v>
      </c>
      <c r="E7" s="42">
        <v>3503.17875</v>
      </c>
      <c r="F7" s="43">
        <v>5.0426638557703303</v>
      </c>
      <c r="G7" s="42">
        <v>-3328.56</v>
      </c>
      <c r="H7" s="42">
        <v>-4.79130823791475</v>
      </c>
      <c r="I7" s="45"/>
    </row>
    <row r="8" spans="1:11" x14ac:dyDescent="0.2">
      <c r="A8" s="41" t="s">
        <v>127</v>
      </c>
      <c r="B8" s="41" t="s">
        <v>126</v>
      </c>
      <c r="C8" s="41" t="s">
        <v>128</v>
      </c>
      <c r="D8" s="44">
        <v>200000</v>
      </c>
      <c r="E8" s="42">
        <v>3135</v>
      </c>
      <c r="F8" s="43">
        <v>4.5126875663538399</v>
      </c>
      <c r="G8" s="42">
        <v>-2695.8150000000001</v>
      </c>
      <c r="H8" s="42">
        <v>-3.8805010627400902</v>
      </c>
      <c r="I8" s="45"/>
    </row>
    <row r="9" spans="1:11" x14ac:dyDescent="0.2">
      <c r="A9" s="41" t="s">
        <v>124</v>
      </c>
      <c r="B9" s="41" t="s">
        <v>123</v>
      </c>
      <c r="C9" s="41" t="s">
        <v>125</v>
      </c>
      <c r="D9" s="44">
        <v>134500</v>
      </c>
      <c r="E9" s="42">
        <v>2826.652</v>
      </c>
      <c r="F9" s="43">
        <v>4.0688348755372301</v>
      </c>
      <c r="G9" s="42">
        <v>-2170.0925999999999</v>
      </c>
      <c r="H9" s="42">
        <v>-3.1237479725220001</v>
      </c>
      <c r="I9" s="45"/>
    </row>
    <row r="10" spans="1:11" x14ac:dyDescent="0.2">
      <c r="A10" s="41" t="s">
        <v>116</v>
      </c>
      <c r="B10" s="41" t="s">
        <v>115</v>
      </c>
      <c r="C10" s="41" t="s">
        <v>117</v>
      </c>
      <c r="D10" s="44">
        <v>263900</v>
      </c>
      <c r="E10" s="42">
        <v>2659.0563999999999</v>
      </c>
      <c r="F10" s="43">
        <v>3.8275887574206102</v>
      </c>
      <c r="G10" s="42">
        <v>-1059.15975</v>
      </c>
      <c r="H10" s="42">
        <v>-1.5246114942926501</v>
      </c>
      <c r="I10" s="45"/>
    </row>
    <row r="11" spans="1:11" x14ac:dyDescent="0.2">
      <c r="A11" s="41" t="s">
        <v>145</v>
      </c>
      <c r="B11" s="41" t="s">
        <v>144</v>
      </c>
      <c r="C11" s="41" t="s">
        <v>146</v>
      </c>
      <c r="D11" s="44">
        <v>780000</v>
      </c>
      <c r="E11" s="42">
        <v>2546.31</v>
      </c>
      <c r="F11" s="43">
        <v>3.6652955269800498</v>
      </c>
      <c r="G11" s="42">
        <v>-1715.5530000000001</v>
      </c>
      <c r="H11" s="42">
        <v>-2.4694592320641302</v>
      </c>
      <c r="I11" s="45"/>
    </row>
    <row r="12" spans="1:11" x14ac:dyDescent="0.2">
      <c r="A12" s="41" t="s">
        <v>119</v>
      </c>
      <c r="B12" s="41" t="s">
        <v>118</v>
      </c>
      <c r="C12" s="41" t="s">
        <v>117</v>
      </c>
      <c r="D12" s="44">
        <v>176900</v>
      </c>
      <c r="E12" s="42">
        <v>2456.7872000000002</v>
      </c>
      <c r="F12" s="43">
        <v>3.5364315950932301</v>
      </c>
      <c r="G12" s="42">
        <v>-1679.9412</v>
      </c>
      <c r="H12" s="42">
        <v>-2.41819769232713</v>
      </c>
      <c r="I12" s="45"/>
    </row>
    <row r="13" spans="1:11" x14ac:dyDescent="0.2">
      <c r="A13" s="41" t="s">
        <v>305</v>
      </c>
      <c r="B13" s="41" t="s">
        <v>304</v>
      </c>
      <c r="C13" s="41" t="s">
        <v>117</v>
      </c>
      <c r="D13" s="44">
        <v>110000</v>
      </c>
      <c r="E13" s="42">
        <v>2336.84</v>
      </c>
      <c r="F13" s="43">
        <v>3.3637731459516198</v>
      </c>
      <c r="G13" s="42">
        <v>-2351.36</v>
      </c>
      <c r="H13" s="42">
        <v>-3.3846740146799901</v>
      </c>
      <c r="I13" s="45"/>
    </row>
    <row r="14" spans="1:11" x14ac:dyDescent="0.2">
      <c r="A14" s="41" t="s">
        <v>154</v>
      </c>
      <c r="B14" s="41" t="s">
        <v>153</v>
      </c>
      <c r="C14" s="41" t="s">
        <v>155</v>
      </c>
      <c r="D14" s="44">
        <v>57500</v>
      </c>
      <c r="E14" s="42">
        <v>2160.4475000000002</v>
      </c>
      <c r="F14" s="43">
        <v>3.10986429697296</v>
      </c>
      <c r="G14" s="42">
        <v>-1884.1332</v>
      </c>
      <c r="H14" s="42">
        <v>-2.7121226363618698</v>
      </c>
      <c r="I14" s="45"/>
    </row>
    <row r="15" spans="1:11" x14ac:dyDescent="0.2">
      <c r="A15" s="41" t="s">
        <v>229</v>
      </c>
      <c r="B15" s="41" t="s">
        <v>228</v>
      </c>
      <c r="C15" s="41" t="s">
        <v>176</v>
      </c>
      <c r="D15" s="44">
        <v>46500</v>
      </c>
      <c r="E15" s="42">
        <v>2112.2159999999999</v>
      </c>
      <c r="F15" s="43">
        <v>3.0404372825051502</v>
      </c>
      <c r="G15" s="42">
        <v>-1921.2059999999999</v>
      </c>
      <c r="H15" s="42">
        <v>-2.7654872180556298</v>
      </c>
      <c r="I15" s="45"/>
    </row>
    <row r="16" spans="1:11" x14ac:dyDescent="0.2">
      <c r="A16" s="41" t="s">
        <v>121</v>
      </c>
      <c r="B16" s="41" t="s">
        <v>120</v>
      </c>
      <c r="C16" s="41" t="s">
        <v>122</v>
      </c>
      <c r="D16" s="44">
        <v>35800</v>
      </c>
      <c r="E16" s="42">
        <v>1456.9168</v>
      </c>
      <c r="F16" s="43">
        <v>2.09716437912983</v>
      </c>
      <c r="G16" s="42">
        <v>-632.41849999999999</v>
      </c>
      <c r="H16" s="42">
        <v>-0.91033719351902698</v>
      </c>
      <c r="I16" s="45"/>
    </row>
    <row r="17" spans="1:9" x14ac:dyDescent="0.2">
      <c r="A17" s="41" t="s">
        <v>255</v>
      </c>
      <c r="B17" s="41" t="s">
        <v>254</v>
      </c>
      <c r="C17" s="41" t="s">
        <v>194</v>
      </c>
      <c r="D17" s="44">
        <v>35700</v>
      </c>
      <c r="E17" s="42">
        <v>1395.0489</v>
      </c>
      <c r="F17" s="43">
        <v>2.0081083972840799</v>
      </c>
      <c r="G17" s="42">
        <v>-1402.8671999999999</v>
      </c>
      <c r="H17" s="42">
        <v>-2.0193624786875999</v>
      </c>
      <c r="I17" s="45"/>
    </row>
    <row r="18" spans="1:9" x14ac:dyDescent="0.2">
      <c r="A18" s="41" t="s">
        <v>307</v>
      </c>
      <c r="B18" s="41" t="s">
        <v>306</v>
      </c>
      <c r="C18" s="41" t="s">
        <v>117</v>
      </c>
      <c r="D18" s="44">
        <v>330200</v>
      </c>
      <c r="E18" s="42">
        <v>1031.5447999999999</v>
      </c>
      <c r="F18" s="43">
        <v>1.48486105042965</v>
      </c>
      <c r="G18" s="42">
        <v>-1036.0025000000001</v>
      </c>
      <c r="H18" s="42">
        <v>-1.4912777034964899</v>
      </c>
      <c r="I18" s="45"/>
    </row>
    <row r="19" spans="1:9" x14ac:dyDescent="0.2">
      <c r="A19" s="41" t="s">
        <v>166</v>
      </c>
      <c r="B19" s="41" t="s">
        <v>165</v>
      </c>
      <c r="C19" s="41" t="s">
        <v>167</v>
      </c>
      <c r="D19" s="44">
        <v>132300</v>
      </c>
      <c r="E19" s="42">
        <v>1011.1689</v>
      </c>
      <c r="F19" s="43">
        <v>1.4555308843743799</v>
      </c>
      <c r="G19" s="42">
        <v>-625.88459999999998</v>
      </c>
      <c r="H19" s="42">
        <v>-0.900931946536634</v>
      </c>
      <c r="I19" s="45"/>
    </row>
    <row r="20" spans="1:9" x14ac:dyDescent="0.2">
      <c r="A20" s="41" t="s">
        <v>148</v>
      </c>
      <c r="B20" s="41" t="s">
        <v>147</v>
      </c>
      <c r="C20" s="41" t="s">
        <v>149</v>
      </c>
      <c r="D20" s="44">
        <v>13750</v>
      </c>
      <c r="E20" s="42">
        <v>1008.63125</v>
      </c>
      <c r="F20" s="43">
        <v>1.45187805451704</v>
      </c>
      <c r="G20" s="42">
        <v>-609.38625000000002</v>
      </c>
      <c r="H20" s="42">
        <v>-0.87718333444401697</v>
      </c>
      <c r="I20" s="45"/>
    </row>
    <row r="21" spans="1:9" x14ac:dyDescent="0.2">
      <c r="A21" s="41" t="s">
        <v>309</v>
      </c>
      <c r="B21" s="41" t="s">
        <v>308</v>
      </c>
      <c r="C21" s="41" t="s">
        <v>125</v>
      </c>
      <c r="D21" s="44">
        <v>9649125</v>
      </c>
      <c r="E21" s="42">
        <v>961.05285000000003</v>
      </c>
      <c r="F21" s="43">
        <v>1.38339114730588</v>
      </c>
      <c r="G21" s="42">
        <v>-967.80723750000004</v>
      </c>
      <c r="H21" s="42">
        <v>-1.3931137758512</v>
      </c>
      <c r="I21" s="45"/>
    </row>
    <row r="22" spans="1:9" x14ac:dyDescent="0.2">
      <c r="A22" s="41" t="s">
        <v>130</v>
      </c>
      <c r="B22" s="41" t="s">
        <v>129</v>
      </c>
      <c r="C22" s="41" t="s">
        <v>131</v>
      </c>
      <c r="D22" s="44">
        <v>58000</v>
      </c>
      <c r="E22" s="42">
        <v>904.85799999999995</v>
      </c>
      <c r="F22" s="43">
        <v>1.30250125866533</v>
      </c>
      <c r="G22" s="42"/>
      <c r="H22" s="42"/>
      <c r="I22" s="45"/>
    </row>
    <row r="23" spans="1:9" x14ac:dyDescent="0.2">
      <c r="A23" s="41" t="s">
        <v>257</v>
      </c>
      <c r="B23" s="41" t="s">
        <v>256</v>
      </c>
      <c r="C23" s="41" t="s">
        <v>146</v>
      </c>
      <c r="D23" s="44">
        <v>226200</v>
      </c>
      <c r="E23" s="42">
        <v>882.40620000000001</v>
      </c>
      <c r="F23" s="43">
        <v>1.27018293053064</v>
      </c>
      <c r="G23" s="42">
        <v>-888.28740000000005</v>
      </c>
      <c r="H23" s="42">
        <v>-1.2786486460378901</v>
      </c>
      <c r="I23" s="45"/>
    </row>
    <row r="24" spans="1:9" x14ac:dyDescent="0.2">
      <c r="A24" s="41" t="s">
        <v>311</v>
      </c>
      <c r="B24" s="41" t="s">
        <v>310</v>
      </c>
      <c r="C24" s="41" t="s">
        <v>131</v>
      </c>
      <c r="D24" s="44">
        <v>51600</v>
      </c>
      <c r="E24" s="42">
        <v>782.92679999999996</v>
      </c>
      <c r="F24" s="43">
        <v>1.1269869332456799</v>
      </c>
      <c r="G24" s="42">
        <v>-786.38400000000001</v>
      </c>
      <c r="H24" s="42">
        <v>-1.13196341281646</v>
      </c>
      <c r="I24" s="45"/>
    </row>
    <row r="25" spans="1:9" x14ac:dyDescent="0.2">
      <c r="A25" s="41" t="s">
        <v>313</v>
      </c>
      <c r="B25" s="41" t="s">
        <v>312</v>
      </c>
      <c r="C25" s="41" t="s">
        <v>117</v>
      </c>
      <c r="D25" s="44">
        <v>263250</v>
      </c>
      <c r="E25" s="42">
        <v>762.89850000000001</v>
      </c>
      <c r="F25" s="43">
        <v>1.0981571213205701</v>
      </c>
      <c r="G25" s="42">
        <v>-768.29512499999998</v>
      </c>
      <c r="H25" s="42">
        <v>-1.1059253135176299</v>
      </c>
      <c r="I25" s="45"/>
    </row>
    <row r="26" spans="1:9" x14ac:dyDescent="0.2">
      <c r="A26" s="41" t="s">
        <v>240</v>
      </c>
      <c r="B26" s="41" t="s">
        <v>239</v>
      </c>
      <c r="C26" s="41" t="s">
        <v>125</v>
      </c>
      <c r="D26" s="44">
        <v>189600</v>
      </c>
      <c r="E26" s="42">
        <v>760.39080000000001</v>
      </c>
      <c r="F26" s="43">
        <v>1.09454740310362</v>
      </c>
      <c r="G26" s="42">
        <v>-603.78560000000004</v>
      </c>
      <c r="H26" s="42">
        <v>-0.86912145769170501</v>
      </c>
      <c r="I26" s="45"/>
    </row>
    <row r="27" spans="1:9" x14ac:dyDescent="0.2">
      <c r="A27" s="41" t="s">
        <v>142</v>
      </c>
      <c r="B27" s="41" t="s">
        <v>141</v>
      </c>
      <c r="C27" s="41" t="s">
        <v>143</v>
      </c>
      <c r="D27" s="44">
        <v>6500</v>
      </c>
      <c r="E27" s="42">
        <v>754</v>
      </c>
      <c r="F27" s="43">
        <v>1.0853481419555999</v>
      </c>
      <c r="G27" s="42">
        <v>-584</v>
      </c>
      <c r="H27" s="42">
        <v>-0.84064100119637797</v>
      </c>
      <c r="I27" s="45"/>
    </row>
    <row r="28" spans="1:9" x14ac:dyDescent="0.2">
      <c r="A28" s="41" t="s">
        <v>137</v>
      </c>
      <c r="B28" s="41" t="s">
        <v>136</v>
      </c>
      <c r="C28" s="41" t="s">
        <v>138</v>
      </c>
      <c r="D28" s="44">
        <v>250000</v>
      </c>
      <c r="E28" s="42">
        <v>750.25</v>
      </c>
      <c r="F28" s="43">
        <v>1.0799501903212001</v>
      </c>
      <c r="G28" s="42"/>
      <c r="H28" s="42"/>
      <c r="I28" s="45"/>
    </row>
    <row r="29" spans="1:9" x14ac:dyDescent="0.2">
      <c r="A29" s="41" t="s">
        <v>259</v>
      </c>
      <c r="B29" s="41" t="s">
        <v>258</v>
      </c>
      <c r="C29" s="41" t="s">
        <v>152</v>
      </c>
      <c r="D29" s="44">
        <v>44250</v>
      </c>
      <c r="E29" s="42">
        <v>677.60024999999996</v>
      </c>
      <c r="F29" s="43">
        <v>0.97537423385430799</v>
      </c>
      <c r="G29" s="42">
        <v>-450.80099999999999</v>
      </c>
      <c r="H29" s="42">
        <v>-0.64890719859645196</v>
      </c>
      <c r="I29" s="45"/>
    </row>
    <row r="30" spans="1:9" x14ac:dyDescent="0.2">
      <c r="A30" s="41" t="s">
        <v>315</v>
      </c>
      <c r="B30" s="41" t="s">
        <v>314</v>
      </c>
      <c r="C30" s="41" t="s">
        <v>218</v>
      </c>
      <c r="D30" s="44">
        <v>166850</v>
      </c>
      <c r="E30" s="42">
        <v>510.8947</v>
      </c>
      <c r="F30" s="43">
        <v>0.735409301564937</v>
      </c>
      <c r="G30" s="42">
        <v>-514.31512499999997</v>
      </c>
      <c r="H30" s="42">
        <v>-0.74033284522335596</v>
      </c>
      <c r="I30" s="45"/>
    </row>
    <row r="31" spans="1:9" x14ac:dyDescent="0.2">
      <c r="A31" s="41" t="s">
        <v>163</v>
      </c>
      <c r="B31" s="41" t="s">
        <v>162</v>
      </c>
      <c r="C31" s="41" t="s">
        <v>164</v>
      </c>
      <c r="D31" s="44">
        <v>8000</v>
      </c>
      <c r="E31" s="42">
        <v>467.68</v>
      </c>
      <c r="F31" s="43">
        <v>0.67320373876630502</v>
      </c>
      <c r="G31" s="42"/>
      <c r="H31" s="42"/>
      <c r="I31" s="45"/>
    </row>
    <row r="32" spans="1:9" x14ac:dyDescent="0.2">
      <c r="A32" s="41" t="s">
        <v>317</v>
      </c>
      <c r="B32" s="41" t="s">
        <v>316</v>
      </c>
      <c r="C32" s="41" t="s">
        <v>179</v>
      </c>
      <c r="D32" s="44">
        <v>112000</v>
      </c>
      <c r="E32" s="42">
        <v>452.76</v>
      </c>
      <c r="F32" s="43">
        <v>0.65172708853025996</v>
      </c>
      <c r="G32" s="42">
        <v>-455.05599999999998</v>
      </c>
      <c r="H32" s="42">
        <v>-0.65503207438427902</v>
      </c>
      <c r="I32" s="45"/>
    </row>
    <row r="33" spans="1:9" x14ac:dyDescent="0.2">
      <c r="A33" s="41" t="s">
        <v>319</v>
      </c>
      <c r="B33" s="41" t="s">
        <v>318</v>
      </c>
      <c r="C33" s="41" t="s">
        <v>218</v>
      </c>
      <c r="D33" s="44">
        <v>123500</v>
      </c>
      <c r="E33" s="42">
        <v>447.93450000000001</v>
      </c>
      <c r="F33" s="43">
        <v>0.64478100436712105</v>
      </c>
      <c r="G33" s="42">
        <v>-451.14550000000003</v>
      </c>
      <c r="H33" s="42">
        <v>-0.64940309041993205</v>
      </c>
      <c r="I33" s="45"/>
    </row>
    <row r="34" spans="1:9" x14ac:dyDescent="0.2">
      <c r="A34" s="41" t="s">
        <v>321</v>
      </c>
      <c r="B34" s="41" t="s">
        <v>320</v>
      </c>
      <c r="C34" s="41" t="s">
        <v>143</v>
      </c>
      <c r="D34" s="44">
        <v>76650</v>
      </c>
      <c r="E34" s="42">
        <v>421.72829999999999</v>
      </c>
      <c r="F34" s="43">
        <v>0.60705839100144898</v>
      </c>
      <c r="G34" s="42">
        <v>-423.52957500000002</v>
      </c>
      <c r="H34" s="42">
        <v>-0.60965124308951402</v>
      </c>
      <c r="I34" s="45"/>
    </row>
    <row r="35" spans="1:9" x14ac:dyDescent="0.2">
      <c r="A35" s="41" t="s">
        <v>140</v>
      </c>
      <c r="B35" s="41" t="s">
        <v>139</v>
      </c>
      <c r="C35" s="41" t="s">
        <v>117</v>
      </c>
      <c r="D35" s="44">
        <v>42700</v>
      </c>
      <c r="E35" s="42">
        <v>418.03300000000002</v>
      </c>
      <c r="F35" s="43">
        <v>0.60173917748822803</v>
      </c>
      <c r="G35" s="42"/>
      <c r="H35" s="42"/>
      <c r="I35" s="45"/>
    </row>
    <row r="36" spans="1:9" x14ac:dyDescent="0.2">
      <c r="A36" s="41" t="s">
        <v>135</v>
      </c>
      <c r="B36" s="41" t="s">
        <v>134</v>
      </c>
      <c r="C36" s="41" t="s">
        <v>131</v>
      </c>
      <c r="D36" s="44">
        <v>25000</v>
      </c>
      <c r="E36" s="42">
        <v>406.05</v>
      </c>
      <c r="F36" s="43">
        <v>0.58449020297224197</v>
      </c>
      <c r="G36" s="42"/>
      <c r="H36" s="42"/>
      <c r="I36" s="45"/>
    </row>
    <row r="37" spans="1:9" x14ac:dyDescent="0.2">
      <c r="A37" s="41" t="s">
        <v>217</v>
      </c>
      <c r="B37" s="41" t="s">
        <v>216</v>
      </c>
      <c r="C37" s="41" t="s">
        <v>218</v>
      </c>
      <c r="D37" s="44">
        <v>23000</v>
      </c>
      <c r="E37" s="42">
        <v>399.28</v>
      </c>
      <c r="F37" s="43">
        <v>0.57474510095494802</v>
      </c>
      <c r="G37" s="42"/>
      <c r="H37" s="42"/>
      <c r="I37" s="45"/>
    </row>
    <row r="38" spans="1:9" x14ac:dyDescent="0.2">
      <c r="A38" s="41" t="s">
        <v>196</v>
      </c>
      <c r="B38" s="41" t="s">
        <v>195</v>
      </c>
      <c r="C38" s="41" t="s">
        <v>155</v>
      </c>
      <c r="D38" s="44">
        <v>2500</v>
      </c>
      <c r="E38" s="42">
        <v>397.5</v>
      </c>
      <c r="F38" s="43">
        <v>0.57218287324582195</v>
      </c>
      <c r="G38" s="42">
        <v>-80.055000000000007</v>
      </c>
      <c r="H38" s="42">
        <v>-0.11523547149105499</v>
      </c>
      <c r="I38" s="45"/>
    </row>
    <row r="39" spans="1:9" x14ac:dyDescent="0.2">
      <c r="A39" s="41" t="s">
        <v>323</v>
      </c>
      <c r="B39" s="41" t="s">
        <v>322</v>
      </c>
      <c r="C39" s="41" t="s">
        <v>128</v>
      </c>
      <c r="D39" s="44">
        <v>81000</v>
      </c>
      <c r="E39" s="42">
        <v>370.57499999999999</v>
      </c>
      <c r="F39" s="43">
        <v>0.53342558051086897</v>
      </c>
      <c r="G39" s="42">
        <v>-372.19499999999999</v>
      </c>
      <c r="H39" s="42">
        <v>-0.53575749561692798</v>
      </c>
      <c r="I39" s="45"/>
    </row>
    <row r="40" spans="1:9" x14ac:dyDescent="0.2">
      <c r="A40" s="41" t="s">
        <v>325</v>
      </c>
      <c r="B40" s="41" t="s">
        <v>324</v>
      </c>
      <c r="C40" s="41" t="s">
        <v>208</v>
      </c>
      <c r="D40" s="44">
        <v>76875</v>
      </c>
      <c r="E40" s="42">
        <v>370.19156249999997</v>
      </c>
      <c r="F40" s="43">
        <v>0.53287363995625203</v>
      </c>
      <c r="G40" s="42">
        <v>-372.76687500000003</v>
      </c>
      <c r="H40" s="42">
        <v>-0.53658068324117303</v>
      </c>
      <c r="I40" s="45"/>
    </row>
    <row r="41" spans="1:9" x14ac:dyDescent="0.2">
      <c r="A41" s="41" t="s">
        <v>327</v>
      </c>
      <c r="B41" s="41" t="s">
        <v>326</v>
      </c>
      <c r="C41" s="41" t="s">
        <v>146</v>
      </c>
      <c r="D41" s="44">
        <v>134900</v>
      </c>
      <c r="E41" s="42">
        <v>364.16255000000001</v>
      </c>
      <c r="F41" s="43">
        <v>0.52419515518874304</v>
      </c>
      <c r="G41" s="42">
        <v>-366.79309999999998</v>
      </c>
      <c r="H41" s="42">
        <v>-0.52798171030123797</v>
      </c>
      <c r="I41" s="45"/>
    </row>
    <row r="42" spans="1:9" x14ac:dyDescent="0.2">
      <c r="A42" s="41" t="s">
        <v>157</v>
      </c>
      <c r="B42" s="41" t="s">
        <v>156</v>
      </c>
      <c r="C42" s="41" t="s">
        <v>158</v>
      </c>
      <c r="D42" s="44">
        <v>20000</v>
      </c>
      <c r="E42" s="42">
        <v>363.78</v>
      </c>
      <c r="F42" s="43">
        <v>0.52364449214934605</v>
      </c>
      <c r="G42" s="42"/>
      <c r="H42" s="42"/>
      <c r="I42" s="45"/>
    </row>
    <row r="43" spans="1:9" x14ac:dyDescent="0.2">
      <c r="A43" s="41" t="s">
        <v>329</v>
      </c>
      <c r="B43" s="41" t="s">
        <v>328</v>
      </c>
      <c r="C43" s="41" t="s">
        <v>202</v>
      </c>
      <c r="D43" s="44">
        <v>17050</v>
      </c>
      <c r="E43" s="42">
        <v>360.53930000000003</v>
      </c>
      <c r="F43" s="43">
        <v>0.51897965431959103</v>
      </c>
      <c r="G43" s="42">
        <v>-362.19315</v>
      </c>
      <c r="H43" s="42">
        <v>-0.52136029493573599</v>
      </c>
      <c r="I43" s="45"/>
    </row>
    <row r="44" spans="1:9" x14ac:dyDescent="0.2">
      <c r="A44" s="41" t="s">
        <v>331</v>
      </c>
      <c r="B44" s="41" t="s">
        <v>330</v>
      </c>
      <c r="C44" s="41" t="s">
        <v>117</v>
      </c>
      <c r="D44" s="44">
        <v>222750</v>
      </c>
      <c r="E44" s="42">
        <v>337.64445000000001</v>
      </c>
      <c r="F44" s="43">
        <v>0.486023576192466</v>
      </c>
      <c r="G44" s="42">
        <v>-338.73592500000001</v>
      </c>
      <c r="H44" s="42">
        <v>-0.48759470399517302</v>
      </c>
      <c r="I44" s="45"/>
    </row>
    <row r="45" spans="1:9" x14ac:dyDescent="0.2">
      <c r="A45" s="41" t="s">
        <v>333</v>
      </c>
      <c r="B45" s="41" t="s">
        <v>332</v>
      </c>
      <c r="C45" s="41" t="s">
        <v>131</v>
      </c>
      <c r="D45" s="44">
        <v>10150</v>
      </c>
      <c r="E45" s="42">
        <v>318.45625000000001</v>
      </c>
      <c r="F45" s="43">
        <v>0.45840304937884202</v>
      </c>
      <c r="G45" s="42">
        <v>-320.28325000000001</v>
      </c>
      <c r="H45" s="42">
        <v>-0.46103293141511897</v>
      </c>
      <c r="I45" s="45"/>
    </row>
    <row r="46" spans="1:9" x14ac:dyDescent="0.2">
      <c r="A46" s="41" t="s">
        <v>335</v>
      </c>
      <c r="B46" s="41" t="s">
        <v>334</v>
      </c>
      <c r="C46" s="41" t="s">
        <v>218</v>
      </c>
      <c r="D46" s="44">
        <v>30000</v>
      </c>
      <c r="E46" s="42">
        <v>311.25</v>
      </c>
      <c r="F46" s="43">
        <v>0.448029985654747</v>
      </c>
      <c r="G46" s="42">
        <v>-314.94</v>
      </c>
      <c r="H46" s="42">
        <v>-0.45334157006299203</v>
      </c>
      <c r="I46" s="45"/>
    </row>
    <row r="47" spans="1:9" x14ac:dyDescent="0.2">
      <c r="A47" s="41" t="s">
        <v>178</v>
      </c>
      <c r="B47" s="41" t="s">
        <v>177</v>
      </c>
      <c r="C47" s="41" t="s">
        <v>179</v>
      </c>
      <c r="D47" s="44">
        <v>12000</v>
      </c>
      <c r="E47" s="42">
        <v>295.99200000000002</v>
      </c>
      <c r="F47" s="43">
        <v>0.42606680004472303</v>
      </c>
      <c r="G47" s="42"/>
      <c r="H47" s="42"/>
      <c r="I47" s="45"/>
    </row>
    <row r="48" spans="1:9" x14ac:dyDescent="0.2">
      <c r="A48" s="41" t="s">
        <v>337</v>
      </c>
      <c r="B48" s="41" t="s">
        <v>336</v>
      </c>
      <c r="C48" s="41" t="s">
        <v>218</v>
      </c>
      <c r="D48" s="44">
        <v>12500</v>
      </c>
      <c r="E48" s="42">
        <v>261.75</v>
      </c>
      <c r="F48" s="43">
        <v>0.37677702408073899</v>
      </c>
      <c r="G48" s="42">
        <v>-263.1875</v>
      </c>
      <c r="H48" s="42">
        <v>-0.37884623887392399</v>
      </c>
      <c r="I48" s="45"/>
    </row>
    <row r="49" spans="1:9" x14ac:dyDescent="0.2">
      <c r="A49" s="41" t="s">
        <v>151</v>
      </c>
      <c r="B49" s="41" t="s">
        <v>150</v>
      </c>
      <c r="C49" s="41" t="s">
        <v>152</v>
      </c>
      <c r="D49" s="44">
        <v>14000</v>
      </c>
      <c r="E49" s="42">
        <v>256.42399999999998</v>
      </c>
      <c r="F49" s="43">
        <v>0.36911049330612999</v>
      </c>
      <c r="G49" s="42">
        <v>-257.51600000000002</v>
      </c>
      <c r="H49" s="42">
        <v>-0.37068237682206601</v>
      </c>
      <c r="I49" s="45"/>
    </row>
    <row r="50" spans="1:9" x14ac:dyDescent="0.2">
      <c r="A50" s="41" t="s">
        <v>235</v>
      </c>
      <c r="B50" s="41" t="s">
        <v>234</v>
      </c>
      <c r="C50" s="41" t="s">
        <v>194</v>
      </c>
      <c r="D50" s="44">
        <v>88000</v>
      </c>
      <c r="E50" s="42">
        <v>233.50800000000001</v>
      </c>
      <c r="F50" s="43">
        <v>0.33612397073178701</v>
      </c>
      <c r="G50" s="42"/>
      <c r="H50" s="42"/>
      <c r="I50" s="45"/>
    </row>
    <row r="51" spans="1:9" x14ac:dyDescent="0.2">
      <c r="A51" s="41" t="s">
        <v>339</v>
      </c>
      <c r="B51" s="41" t="s">
        <v>338</v>
      </c>
      <c r="C51" s="41" t="s">
        <v>117</v>
      </c>
      <c r="D51" s="44">
        <v>140400</v>
      </c>
      <c r="E51" s="42">
        <v>211.10543999999999</v>
      </c>
      <c r="F51" s="43">
        <v>0.30387652130068799</v>
      </c>
      <c r="G51" s="42">
        <v>-212.41116</v>
      </c>
      <c r="H51" s="42">
        <v>-0.30575604487617097</v>
      </c>
      <c r="I51" s="45"/>
    </row>
    <row r="52" spans="1:9" x14ac:dyDescent="0.2">
      <c r="A52" s="41" t="s">
        <v>341</v>
      </c>
      <c r="B52" s="41" t="s">
        <v>340</v>
      </c>
      <c r="C52" s="41" t="s">
        <v>218</v>
      </c>
      <c r="D52" s="44">
        <v>51000</v>
      </c>
      <c r="E52" s="42">
        <v>184.059</v>
      </c>
      <c r="F52" s="43">
        <v>0.264944421300007</v>
      </c>
      <c r="G52" s="42">
        <v>-184.90049999999999</v>
      </c>
      <c r="H52" s="42">
        <v>-0.26615572164676499</v>
      </c>
      <c r="I52" s="45"/>
    </row>
    <row r="53" spans="1:9" x14ac:dyDescent="0.2">
      <c r="A53" s="41" t="s">
        <v>210</v>
      </c>
      <c r="B53" s="41" t="s">
        <v>209</v>
      </c>
      <c r="C53" s="41" t="s">
        <v>211</v>
      </c>
      <c r="D53" s="44">
        <v>93500</v>
      </c>
      <c r="E53" s="42">
        <v>157.04259999999999</v>
      </c>
      <c r="F53" s="43">
        <v>0.226055562490552</v>
      </c>
      <c r="G53" s="42">
        <v>-158.14590000000001</v>
      </c>
      <c r="H53" s="42">
        <v>-0.227643711834079</v>
      </c>
      <c r="I53" s="45"/>
    </row>
    <row r="54" spans="1:9" x14ac:dyDescent="0.2">
      <c r="A54" s="41" t="s">
        <v>198</v>
      </c>
      <c r="B54" s="41" t="s">
        <v>197</v>
      </c>
      <c r="C54" s="41" t="s">
        <v>199</v>
      </c>
      <c r="D54" s="44">
        <v>18000</v>
      </c>
      <c r="E54" s="42">
        <v>129.13200000000001</v>
      </c>
      <c r="F54" s="43">
        <v>0.18587954412070301</v>
      </c>
      <c r="G54" s="42"/>
      <c r="H54" s="42"/>
      <c r="I54" s="45"/>
    </row>
    <row r="55" spans="1:9" x14ac:dyDescent="0.2">
      <c r="A55" s="41" t="s">
        <v>225</v>
      </c>
      <c r="B55" s="41" t="s">
        <v>224</v>
      </c>
      <c r="C55" s="41" t="s">
        <v>167</v>
      </c>
      <c r="D55" s="44">
        <v>6000</v>
      </c>
      <c r="E55" s="42">
        <v>118.23</v>
      </c>
      <c r="F55" s="43">
        <v>0.170186619129191</v>
      </c>
      <c r="G55" s="42"/>
      <c r="H55" s="42"/>
      <c r="I55" s="45"/>
    </row>
    <row r="56" spans="1:9" x14ac:dyDescent="0.2">
      <c r="A56" s="41" t="s">
        <v>175</v>
      </c>
      <c r="B56" s="41" t="s">
        <v>174</v>
      </c>
      <c r="C56" s="41" t="s">
        <v>176</v>
      </c>
      <c r="D56" s="44">
        <v>26000</v>
      </c>
      <c r="E56" s="42">
        <v>107.05500000000001</v>
      </c>
      <c r="F56" s="43">
        <v>0.154100723258696</v>
      </c>
      <c r="G56" s="42"/>
      <c r="H56" s="42"/>
      <c r="I56" s="45"/>
    </row>
    <row r="57" spans="1:9" x14ac:dyDescent="0.2">
      <c r="A57" s="41" t="s">
        <v>343</v>
      </c>
      <c r="B57" s="41" t="s">
        <v>342</v>
      </c>
      <c r="C57" s="41" t="s">
        <v>131</v>
      </c>
      <c r="D57" s="44">
        <v>3375</v>
      </c>
      <c r="E57" s="42">
        <v>64.418625000000006</v>
      </c>
      <c r="F57" s="43">
        <v>9.2727632561119905E-2</v>
      </c>
      <c r="G57" s="42">
        <v>-64.850624999999994</v>
      </c>
      <c r="H57" s="42">
        <v>-9.3349476589402097E-2</v>
      </c>
      <c r="I57" s="45"/>
    </row>
    <row r="58" spans="1:9" x14ac:dyDescent="0.2">
      <c r="A58" s="41" t="s">
        <v>222</v>
      </c>
      <c r="B58" s="41" t="s">
        <v>221</v>
      </c>
      <c r="C58" s="41" t="s">
        <v>223</v>
      </c>
      <c r="D58" s="44">
        <v>2499</v>
      </c>
      <c r="E58" s="42">
        <v>41.166027</v>
      </c>
      <c r="F58" s="43">
        <v>5.9256592726981402E-2</v>
      </c>
      <c r="G58" s="42"/>
      <c r="H58" s="42"/>
      <c r="I58" s="45"/>
    </row>
    <row r="59" spans="1:9" x14ac:dyDescent="0.2">
      <c r="A59" s="41" t="s">
        <v>345</v>
      </c>
      <c r="B59" s="41" t="s">
        <v>344</v>
      </c>
      <c r="C59" s="41" t="s">
        <v>211</v>
      </c>
      <c r="D59" s="44">
        <v>1350</v>
      </c>
      <c r="E59" s="42">
        <v>15.66405</v>
      </c>
      <c r="F59" s="43">
        <v>2.2547675812996801E-2</v>
      </c>
      <c r="G59" s="42">
        <v>-15.780150000000001</v>
      </c>
      <c r="H59" s="42">
        <v>-2.2714796395597599E-2</v>
      </c>
      <c r="I59" s="45"/>
    </row>
    <row r="60" spans="1:9" x14ac:dyDescent="0.2">
      <c r="A60" s="40" t="s">
        <v>29</v>
      </c>
      <c r="B60" s="40"/>
      <c r="C60" s="40"/>
      <c r="D60" s="40"/>
      <c r="E60" s="46">
        <f>SUM(E7:E59)</f>
        <v>45670.188254500004</v>
      </c>
      <c r="F60" s="47">
        <f>SUM(F7:F59)</f>
        <v>65.740124621729322</v>
      </c>
      <c r="G60" s="46">
        <f>SUM(G7:G59)</f>
        <v>-33690.540497500013</v>
      </c>
      <c r="H60" s="46">
        <f>SUM(H7:H59)</f>
        <v>-48.495975504564235</v>
      </c>
      <c r="I60" s="40"/>
    </row>
    <row r="61" spans="1:9" x14ac:dyDescent="0.2">
      <c r="A61" s="41"/>
      <c r="B61" s="41"/>
      <c r="C61" s="41"/>
      <c r="D61" s="41"/>
      <c r="E61" s="42"/>
      <c r="F61" s="43"/>
      <c r="G61" s="42"/>
      <c r="H61" s="41"/>
      <c r="I61" s="41"/>
    </row>
    <row r="62" spans="1:9" x14ac:dyDescent="0.2">
      <c r="A62" s="40" t="s">
        <v>19</v>
      </c>
      <c r="B62" s="41"/>
      <c r="C62" s="41"/>
      <c r="D62" s="41"/>
      <c r="E62" s="42"/>
      <c r="F62" s="43"/>
      <c r="G62" s="42"/>
      <c r="H62" s="41"/>
      <c r="I62" s="41"/>
    </row>
    <row r="63" spans="1:9" x14ac:dyDescent="0.2">
      <c r="A63" s="40" t="s">
        <v>20</v>
      </c>
      <c r="B63" s="41"/>
      <c r="C63" s="41"/>
      <c r="D63" s="41"/>
      <c r="E63" s="42"/>
      <c r="F63" s="43"/>
      <c r="G63" s="42"/>
      <c r="H63" s="41"/>
      <c r="I63" s="41"/>
    </row>
    <row r="64" spans="1:9" x14ac:dyDescent="0.2">
      <c r="A64" s="41" t="s">
        <v>95</v>
      </c>
      <c r="B64" s="41" t="s">
        <v>94</v>
      </c>
      <c r="C64" s="41" t="s">
        <v>21</v>
      </c>
      <c r="D64" s="44">
        <v>2500</v>
      </c>
      <c r="E64" s="42">
        <v>2541.6176369999998</v>
      </c>
      <c r="F64" s="43">
        <v>3.6585410873733801</v>
      </c>
      <c r="G64" s="45"/>
      <c r="H64" s="45"/>
      <c r="I64" s="45">
        <v>7.1664000000000003</v>
      </c>
    </row>
    <row r="65" spans="1:9" x14ac:dyDescent="0.2">
      <c r="A65" s="41" t="s">
        <v>25</v>
      </c>
      <c r="B65" s="41" t="s">
        <v>24</v>
      </c>
      <c r="C65" s="41" t="s">
        <v>26</v>
      </c>
      <c r="D65" s="44">
        <v>2327</v>
      </c>
      <c r="E65" s="42">
        <v>2485.2220379999999</v>
      </c>
      <c r="F65" s="43">
        <v>3.57736222982812</v>
      </c>
      <c r="G65" s="45"/>
      <c r="H65" s="45"/>
      <c r="I65" s="45">
        <v>8.1472999999999995</v>
      </c>
    </row>
    <row r="66" spans="1:9" x14ac:dyDescent="0.2">
      <c r="A66" s="41" t="s">
        <v>86</v>
      </c>
      <c r="B66" s="41" t="s">
        <v>85</v>
      </c>
      <c r="C66" s="41" t="s">
        <v>87</v>
      </c>
      <c r="D66" s="44">
        <v>2000</v>
      </c>
      <c r="E66" s="42">
        <v>2172.3069863000001</v>
      </c>
      <c r="F66" s="43">
        <v>3.12693547922794</v>
      </c>
      <c r="G66" s="45"/>
      <c r="H66" s="45"/>
      <c r="I66" s="45">
        <v>7.4249999999999998</v>
      </c>
    </row>
    <row r="67" spans="1:9" x14ac:dyDescent="0.2">
      <c r="A67" s="41" t="s">
        <v>28</v>
      </c>
      <c r="B67" s="41" t="s">
        <v>27</v>
      </c>
      <c r="C67" s="41" t="s">
        <v>26</v>
      </c>
      <c r="D67" s="44">
        <v>1018</v>
      </c>
      <c r="E67" s="42">
        <v>1083.761782</v>
      </c>
      <c r="F67" s="43">
        <v>1.5600249819843299</v>
      </c>
      <c r="G67" s="45"/>
      <c r="H67" s="45"/>
      <c r="I67" s="45">
        <v>8.1072000000000006</v>
      </c>
    </row>
    <row r="68" spans="1:9" x14ac:dyDescent="0.2">
      <c r="A68" s="41" t="s">
        <v>72</v>
      </c>
      <c r="B68" s="41" t="s">
        <v>71</v>
      </c>
      <c r="C68" s="41" t="s">
        <v>21</v>
      </c>
      <c r="D68" s="44">
        <v>1000</v>
      </c>
      <c r="E68" s="42">
        <v>1048.2738767000001</v>
      </c>
      <c r="F68" s="43">
        <v>1.5089417829402301</v>
      </c>
      <c r="G68" s="45"/>
      <c r="H68" s="45"/>
      <c r="I68" s="45">
        <v>7.6</v>
      </c>
    </row>
    <row r="69" spans="1:9" x14ac:dyDescent="0.2">
      <c r="A69" s="41" t="s">
        <v>97</v>
      </c>
      <c r="B69" s="41" t="s">
        <v>96</v>
      </c>
      <c r="C69" s="41" t="s">
        <v>21</v>
      </c>
      <c r="D69" s="44">
        <v>500</v>
      </c>
      <c r="E69" s="42">
        <v>511.32459180000001</v>
      </c>
      <c r="F69" s="43">
        <v>0.736028110936783</v>
      </c>
      <c r="G69" s="45"/>
      <c r="H69" s="45"/>
      <c r="I69" s="45">
        <v>6.9</v>
      </c>
    </row>
    <row r="70" spans="1:9" x14ac:dyDescent="0.2">
      <c r="A70" s="41" t="s">
        <v>93</v>
      </c>
      <c r="B70" s="41" t="s">
        <v>92</v>
      </c>
      <c r="C70" s="41" t="s">
        <v>21</v>
      </c>
      <c r="D70" s="44">
        <v>500</v>
      </c>
      <c r="E70" s="42">
        <v>285.11950000000002</v>
      </c>
      <c r="F70" s="43">
        <v>0.41041633893940199</v>
      </c>
      <c r="G70" s="45"/>
      <c r="H70" s="45"/>
      <c r="I70" s="45">
        <v>6.4930000000000003</v>
      </c>
    </row>
    <row r="71" spans="1:9" x14ac:dyDescent="0.2">
      <c r="A71" s="40" t="s">
        <v>29</v>
      </c>
      <c r="B71" s="40"/>
      <c r="C71" s="40"/>
      <c r="D71" s="40"/>
      <c r="E71" s="46">
        <f>SUM(E63:E70)</f>
        <v>10127.6264118</v>
      </c>
      <c r="F71" s="47">
        <f>SUM(F63:F70)</f>
        <v>14.578250011230185</v>
      </c>
      <c r="G71" s="46"/>
      <c r="H71" s="40"/>
      <c r="I71" s="40"/>
    </row>
    <row r="72" spans="1:9" x14ac:dyDescent="0.2">
      <c r="A72" s="41"/>
      <c r="B72" s="41"/>
      <c r="C72" s="41"/>
      <c r="D72" s="41"/>
      <c r="E72" s="42"/>
      <c r="F72" s="43"/>
      <c r="G72" s="42"/>
      <c r="H72" s="41"/>
      <c r="I72" s="41"/>
    </row>
    <row r="73" spans="1:9" x14ac:dyDescent="0.2">
      <c r="A73" s="40" t="s">
        <v>38</v>
      </c>
      <c r="B73" s="41"/>
      <c r="C73" s="41"/>
      <c r="D73" s="41"/>
      <c r="E73" s="42"/>
      <c r="F73" s="43"/>
      <c r="G73" s="42"/>
      <c r="H73" s="41"/>
      <c r="I73" s="41"/>
    </row>
    <row r="74" spans="1:9" x14ac:dyDescent="0.2">
      <c r="A74" s="41" t="s">
        <v>70</v>
      </c>
      <c r="B74" s="41" t="s">
        <v>69</v>
      </c>
      <c r="C74" s="41" t="s">
        <v>39</v>
      </c>
      <c r="D74" s="44">
        <v>3000000</v>
      </c>
      <c r="E74" s="42">
        <v>2838.136</v>
      </c>
      <c r="F74" s="43">
        <v>4.0853655626223997</v>
      </c>
      <c r="G74" s="45"/>
      <c r="H74" s="45"/>
      <c r="I74" s="45">
        <v>7.5245800270125001</v>
      </c>
    </row>
    <row r="75" spans="1:9" x14ac:dyDescent="0.2">
      <c r="A75" s="41" t="s">
        <v>347</v>
      </c>
      <c r="B75" s="41" t="s">
        <v>346</v>
      </c>
      <c r="C75" s="41" t="s">
        <v>39</v>
      </c>
      <c r="D75" s="44">
        <v>2500000</v>
      </c>
      <c r="E75" s="42">
        <v>2620.5524999999998</v>
      </c>
      <c r="F75" s="43">
        <v>3.77216417343779</v>
      </c>
      <c r="G75" s="45"/>
      <c r="H75" s="45"/>
      <c r="I75" s="45">
        <v>5.9002779581125004</v>
      </c>
    </row>
    <row r="76" spans="1:9" x14ac:dyDescent="0.2">
      <c r="A76" s="41" t="s">
        <v>74</v>
      </c>
      <c r="B76" s="41" t="s">
        <v>73</v>
      </c>
      <c r="C76" s="41" t="s">
        <v>39</v>
      </c>
      <c r="D76" s="44">
        <v>2500000</v>
      </c>
      <c r="E76" s="42">
        <v>2558.8052778000001</v>
      </c>
      <c r="F76" s="43">
        <v>3.6832819017061098</v>
      </c>
      <c r="G76" s="45"/>
      <c r="H76" s="45"/>
      <c r="I76" s="45">
        <v>7.2027454149999999</v>
      </c>
    </row>
    <row r="77" spans="1:9" x14ac:dyDescent="0.2">
      <c r="A77" s="41" t="s">
        <v>76</v>
      </c>
      <c r="B77" s="41" t="s">
        <v>75</v>
      </c>
      <c r="C77" s="41" t="s">
        <v>39</v>
      </c>
      <c r="D77" s="44">
        <v>2000000</v>
      </c>
      <c r="E77" s="42">
        <v>2111.2844444000002</v>
      </c>
      <c r="F77" s="43">
        <v>3.03909635128554</v>
      </c>
      <c r="G77" s="45"/>
      <c r="H77" s="45"/>
      <c r="I77" s="45">
        <v>7.5784011250000001</v>
      </c>
    </row>
    <row r="78" spans="1:9" x14ac:dyDescent="0.2">
      <c r="A78" s="41" t="s">
        <v>349</v>
      </c>
      <c r="B78" s="41" t="s">
        <v>348</v>
      </c>
      <c r="C78" s="41" t="s">
        <v>39</v>
      </c>
      <c r="D78" s="44">
        <v>1000000</v>
      </c>
      <c r="E78" s="42">
        <v>1037.4114443999999</v>
      </c>
      <c r="F78" s="43">
        <v>1.4933058138236199</v>
      </c>
      <c r="G78" s="45"/>
      <c r="H78" s="45"/>
      <c r="I78" s="45">
        <v>5.8638148351124899</v>
      </c>
    </row>
    <row r="79" spans="1:9" x14ac:dyDescent="0.2">
      <c r="A79" s="41" t="s">
        <v>84</v>
      </c>
      <c r="B79" s="41" t="s">
        <v>83</v>
      </c>
      <c r="C79" s="41" t="s">
        <v>39</v>
      </c>
      <c r="D79" s="44">
        <v>41700</v>
      </c>
      <c r="E79" s="42">
        <v>40.970958899999999</v>
      </c>
      <c r="F79" s="43">
        <v>5.89758012151912E-2</v>
      </c>
      <c r="G79" s="45"/>
      <c r="H79" s="45"/>
      <c r="I79" s="45">
        <v>7.5449370499999997</v>
      </c>
    </row>
    <row r="80" spans="1:9" x14ac:dyDescent="0.2">
      <c r="A80" s="40" t="s">
        <v>29</v>
      </c>
      <c r="B80" s="40"/>
      <c r="C80" s="40"/>
      <c r="D80" s="40"/>
      <c r="E80" s="46">
        <f>SUM(E74:E79)</f>
        <v>11207.160625500001</v>
      </c>
      <c r="F80" s="47">
        <f>SUM(F74:F79)</f>
        <v>16.132189604090652</v>
      </c>
      <c r="G80" s="46"/>
      <c r="H80" s="40"/>
      <c r="I80" s="40"/>
    </row>
    <row r="81" spans="1:9" x14ac:dyDescent="0.2">
      <c r="A81" s="41"/>
      <c r="B81" s="41"/>
      <c r="C81" s="41"/>
      <c r="D81" s="41"/>
      <c r="E81" s="42"/>
      <c r="F81" s="43"/>
      <c r="G81" s="42"/>
      <c r="H81" s="41"/>
      <c r="I81" s="41"/>
    </row>
    <row r="82" spans="1:9" x14ac:dyDescent="0.2">
      <c r="A82" s="40" t="s">
        <v>41</v>
      </c>
      <c r="B82" s="40"/>
      <c r="C82" s="40"/>
      <c r="D82" s="40"/>
      <c r="E82" s="46">
        <f>E60+E71+E80</f>
        <v>67004.975291800016</v>
      </c>
      <c r="F82" s="47">
        <f>F60+F71+F80</f>
        <v>96.450564237050159</v>
      </c>
      <c r="G82" s="46"/>
      <c r="H82" s="40"/>
      <c r="I82" s="40"/>
    </row>
    <row r="83" spans="1:9" x14ac:dyDescent="0.2">
      <c r="A83" s="40"/>
      <c r="B83" s="40"/>
      <c r="C83" s="40"/>
      <c r="D83" s="40"/>
      <c r="E83" s="46"/>
      <c r="F83" s="47"/>
      <c r="G83" s="46"/>
      <c r="H83" s="40"/>
      <c r="I83" s="40"/>
    </row>
    <row r="84" spans="1:9" x14ac:dyDescent="0.2">
      <c r="A84" s="40" t="s">
        <v>298</v>
      </c>
      <c r="B84" s="40"/>
      <c r="C84" s="40"/>
      <c r="D84" s="40"/>
      <c r="E84" s="61">
        <v>1512.0684667000003</v>
      </c>
      <c r="F84" s="61">
        <f>E84/E88*100</f>
        <v>2.1765526536372595</v>
      </c>
      <c r="G84" s="46"/>
      <c r="H84" s="40"/>
      <c r="I84" s="40"/>
    </row>
    <row r="85" spans="1:9" x14ac:dyDescent="0.2">
      <c r="A85" s="40"/>
      <c r="B85" s="40"/>
      <c r="C85" s="40"/>
      <c r="D85" s="40"/>
      <c r="E85" s="46"/>
      <c r="F85" s="47"/>
      <c r="G85" s="46"/>
      <c r="H85" s="40"/>
      <c r="I85" s="40"/>
    </row>
    <row r="86" spans="1:9" x14ac:dyDescent="0.2">
      <c r="A86" s="40" t="s">
        <v>43</v>
      </c>
      <c r="B86" s="40"/>
      <c r="C86" s="40"/>
      <c r="D86" s="40"/>
      <c r="E86" s="46">
        <f>E88-(E60+E71+E80+E84)</f>
        <v>953.75283229998604</v>
      </c>
      <c r="F86" s="47">
        <f>F88-(F60+F71+F80+F84)</f>
        <v>1.372883109312582</v>
      </c>
      <c r="G86" s="46"/>
      <c r="H86" s="40"/>
      <c r="I86" s="40"/>
    </row>
    <row r="87" spans="1:9" x14ac:dyDescent="0.2">
      <c r="A87" s="41"/>
      <c r="B87" s="41"/>
      <c r="C87" s="41"/>
      <c r="D87" s="41"/>
      <c r="E87" s="42"/>
      <c r="F87" s="43"/>
      <c r="G87" s="42"/>
      <c r="H87" s="41"/>
      <c r="I87" s="41"/>
    </row>
    <row r="88" spans="1:9" x14ac:dyDescent="0.2">
      <c r="A88" s="48" t="s">
        <v>42</v>
      </c>
      <c r="B88" s="48"/>
      <c r="C88" s="48"/>
      <c r="D88" s="48"/>
      <c r="E88" s="49">
        <v>69470.796590800004</v>
      </c>
      <c r="F88" s="50">
        <v>100</v>
      </c>
      <c r="G88" s="49"/>
      <c r="H88" s="48"/>
      <c r="I88" s="48"/>
    </row>
    <row r="90" spans="1:9" x14ac:dyDescent="0.2">
      <c r="A90" s="14" t="s">
        <v>45</v>
      </c>
    </row>
    <row r="92" spans="1:9" x14ac:dyDescent="0.2">
      <c r="A92" s="14" t="s">
        <v>46</v>
      </c>
    </row>
    <row r="93" spans="1:9" x14ac:dyDescent="0.2">
      <c r="A93" s="14" t="s">
        <v>47</v>
      </c>
    </row>
    <row r="94" spans="1:9" x14ac:dyDescent="0.2">
      <c r="A94" s="14" t="s">
        <v>48</v>
      </c>
      <c r="B94" s="14"/>
      <c r="C94" s="30" t="s">
        <v>50</v>
      </c>
      <c r="D94" s="14" t="s">
        <v>49</v>
      </c>
    </row>
    <row r="95" spans="1:9" x14ac:dyDescent="0.2">
      <c r="A95" s="7" t="s">
        <v>51</v>
      </c>
      <c r="C95" s="31">
        <v>16.2285</v>
      </c>
      <c r="D95" s="31">
        <v>16.750900000000001</v>
      </c>
    </row>
    <row r="96" spans="1:9" x14ac:dyDescent="0.2">
      <c r="A96" s="7" t="s">
        <v>52</v>
      </c>
      <c r="C96" s="31">
        <v>14.040699999999999</v>
      </c>
      <c r="D96" s="31">
        <v>13.728899999999999</v>
      </c>
    </row>
    <row r="97" spans="1:4" x14ac:dyDescent="0.2">
      <c r="A97" s="7" t="s">
        <v>104</v>
      </c>
      <c r="C97" s="31">
        <v>13.386900000000001</v>
      </c>
      <c r="D97" s="31">
        <v>13.433400000000001</v>
      </c>
    </row>
    <row r="98" spans="1:4" x14ac:dyDescent="0.2">
      <c r="A98" s="7" t="s">
        <v>105</v>
      </c>
      <c r="C98" s="31">
        <v>12.5335</v>
      </c>
      <c r="D98" s="31">
        <v>12.438000000000001</v>
      </c>
    </row>
    <row r="99" spans="1:4" x14ac:dyDescent="0.2">
      <c r="A99" s="7" t="s">
        <v>53</v>
      </c>
      <c r="C99" s="31">
        <v>17.717600000000001</v>
      </c>
      <c r="D99" s="31">
        <v>18.3628</v>
      </c>
    </row>
    <row r="100" spans="1:4" x14ac:dyDescent="0.2">
      <c r="A100" s="7" t="s">
        <v>54</v>
      </c>
      <c r="C100" s="31">
        <v>15.3986</v>
      </c>
      <c r="D100" s="31">
        <v>14.989599999999999</v>
      </c>
    </row>
    <row r="101" spans="1:4" x14ac:dyDescent="0.2">
      <c r="A101" s="7" t="s">
        <v>106</v>
      </c>
      <c r="C101" s="31">
        <v>13.978400000000001</v>
      </c>
      <c r="D101" s="31">
        <v>14.0184</v>
      </c>
    </row>
    <row r="102" spans="1:4" x14ac:dyDescent="0.2">
      <c r="A102" s="7" t="s">
        <v>107</v>
      </c>
      <c r="C102" s="31">
        <v>13.9985</v>
      </c>
      <c r="D102" s="31">
        <v>14.018800000000001</v>
      </c>
    </row>
    <row r="104" spans="1:4" x14ac:dyDescent="0.2">
      <c r="A104" s="14" t="s">
        <v>55</v>
      </c>
    </row>
    <row r="105" spans="1:4" x14ac:dyDescent="0.2">
      <c r="A105" s="106" t="s">
        <v>56</v>
      </c>
      <c r="B105" s="107"/>
      <c r="C105" s="32" t="s">
        <v>57</v>
      </c>
    </row>
    <row r="106" spans="1:4" x14ac:dyDescent="0.2">
      <c r="A106" s="102" t="s">
        <v>52</v>
      </c>
      <c r="B106" s="103"/>
      <c r="C106" s="33">
        <v>0.75</v>
      </c>
    </row>
    <row r="107" spans="1:4" x14ac:dyDescent="0.2">
      <c r="A107" s="102" t="s">
        <v>104</v>
      </c>
      <c r="B107" s="103"/>
      <c r="C107" s="33">
        <v>0.38</v>
      </c>
    </row>
    <row r="108" spans="1:4" x14ac:dyDescent="0.2">
      <c r="A108" s="102" t="s">
        <v>105</v>
      </c>
      <c r="B108" s="103"/>
      <c r="C108" s="33">
        <v>0.49</v>
      </c>
    </row>
    <row r="109" spans="1:4" x14ac:dyDescent="0.2">
      <c r="A109" s="102" t="s">
        <v>54</v>
      </c>
      <c r="B109" s="103"/>
      <c r="C109" s="33">
        <v>0.95</v>
      </c>
    </row>
    <row r="110" spans="1:4" x14ac:dyDescent="0.2">
      <c r="A110" s="102" t="s">
        <v>106</v>
      </c>
      <c r="B110" s="103"/>
      <c r="C110" s="33">
        <v>0.46</v>
      </c>
    </row>
    <row r="111" spans="1:4" x14ac:dyDescent="0.2">
      <c r="A111" s="102" t="s">
        <v>107</v>
      </c>
      <c r="B111" s="103"/>
      <c r="C111" s="33">
        <v>0.48</v>
      </c>
    </row>
    <row r="112" spans="1:4" x14ac:dyDescent="0.2">
      <c r="A112" s="7" t="s">
        <v>58</v>
      </c>
    </row>
    <row r="113" spans="1:9" x14ac:dyDescent="0.2">
      <c r="A113" s="7" t="s">
        <v>59</v>
      </c>
    </row>
    <row r="115" spans="1:9" x14ac:dyDescent="0.2">
      <c r="A115" s="14" t="s">
        <v>299</v>
      </c>
      <c r="D115" s="34" t="s">
        <v>350</v>
      </c>
    </row>
    <row r="117" spans="1:9" x14ac:dyDescent="0.2">
      <c r="A117" s="14" t="s">
        <v>300</v>
      </c>
      <c r="D117" s="34">
        <f>ABS(+H60)</f>
        <v>48.495975504564235</v>
      </c>
    </row>
    <row r="119" spans="1:9" x14ac:dyDescent="0.2">
      <c r="A119" s="14" t="s">
        <v>301</v>
      </c>
      <c r="D119" s="51">
        <v>3.4349241668858199</v>
      </c>
    </row>
    <row r="121" spans="1:9" x14ac:dyDescent="0.2">
      <c r="A121" s="14" t="s">
        <v>302</v>
      </c>
      <c r="D121" s="34">
        <v>9.5207991816241897</v>
      </c>
      <c r="E121" s="10" t="s">
        <v>60</v>
      </c>
    </row>
    <row r="123" spans="1:9" x14ac:dyDescent="0.2">
      <c r="A123" s="14" t="s">
        <v>303</v>
      </c>
      <c r="D123" s="30" t="s">
        <v>61</v>
      </c>
    </row>
    <row r="125" spans="1:9" x14ac:dyDescent="0.2">
      <c r="A125" s="62" t="s">
        <v>1012</v>
      </c>
      <c r="B125" s="63"/>
      <c r="C125" s="63"/>
      <c r="D125" s="63"/>
      <c r="E125" s="11"/>
      <c r="G125" s="11"/>
      <c r="H125" s="11"/>
      <c r="I125" s="11"/>
    </row>
    <row r="126" spans="1:9" x14ac:dyDescent="0.2">
      <c r="A126" s="66"/>
      <c r="B126" s="63"/>
      <c r="C126" s="63"/>
      <c r="D126" s="63"/>
      <c r="E126" s="11"/>
      <c r="G126" s="11"/>
      <c r="H126" s="11"/>
      <c r="I126" s="11"/>
    </row>
    <row r="127" spans="1:9" x14ac:dyDescent="0.2">
      <c r="A127" s="62" t="s">
        <v>1486</v>
      </c>
      <c r="B127" s="63"/>
      <c r="C127" s="63"/>
      <c r="D127" s="63"/>
      <c r="E127" s="11"/>
      <c r="G127" s="11"/>
      <c r="H127" s="11"/>
      <c r="I127" s="11"/>
    </row>
    <row r="128" spans="1:9" x14ac:dyDescent="0.2">
      <c r="A128" s="66"/>
      <c r="B128" s="63"/>
      <c r="C128" s="63"/>
      <c r="D128" s="63"/>
      <c r="E128" s="11"/>
      <c r="G128" s="11"/>
      <c r="H128" s="11"/>
      <c r="I128" s="11"/>
    </row>
    <row r="129" spans="1:9" x14ac:dyDescent="0.2">
      <c r="A129" s="63"/>
      <c r="B129" s="63"/>
      <c r="C129" s="63"/>
      <c r="D129" s="63"/>
      <c r="E129" s="11"/>
      <c r="G129" s="11"/>
      <c r="H129" s="11"/>
      <c r="I129" s="11"/>
    </row>
    <row r="130" spans="1:9" x14ac:dyDescent="0.2">
      <c r="A130" s="63"/>
      <c r="B130" s="63"/>
      <c r="C130" s="63"/>
      <c r="D130" s="63"/>
      <c r="E130" s="11"/>
      <c r="G130" s="11"/>
      <c r="H130" s="11"/>
      <c r="I130" s="11"/>
    </row>
    <row r="131" spans="1:9" x14ac:dyDescent="0.2">
      <c r="A131" s="63"/>
      <c r="B131" s="63"/>
      <c r="C131" s="63"/>
      <c r="D131" s="63"/>
      <c r="E131" s="11"/>
      <c r="G131" s="11"/>
      <c r="H131" s="11"/>
      <c r="I131" s="11"/>
    </row>
    <row r="132" spans="1:9" x14ac:dyDescent="0.2">
      <c r="A132" s="63"/>
      <c r="B132" s="63"/>
      <c r="C132" s="63"/>
      <c r="D132" s="63"/>
      <c r="E132" s="11"/>
      <c r="G132" s="11"/>
      <c r="H132" s="11"/>
      <c r="I132" s="11"/>
    </row>
    <row r="133" spans="1:9" x14ac:dyDescent="0.2">
      <c r="A133" s="63"/>
      <c r="B133" s="63"/>
      <c r="C133" s="63"/>
      <c r="D133" s="63"/>
      <c r="E133" s="11"/>
      <c r="G133" s="11"/>
      <c r="H133" s="11"/>
      <c r="I133" s="11"/>
    </row>
    <row r="134" spans="1:9" x14ac:dyDescent="0.2">
      <c r="A134" s="63"/>
      <c r="B134" s="63"/>
      <c r="C134" s="63"/>
      <c r="D134" s="63"/>
      <c r="E134" s="11"/>
      <c r="G134" s="11"/>
      <c r="H134" s="11"/>
      <c r="I134" s="11"/>
    </row>
    <row r="135" spans="1:9" x14ac:dyDescent="0.2">
      <c r="A135" s="63"/>
      <c r="B135" s="63"/>
      <c r="C135" s="63"/>
      <c r="D135" s="63"/>
      <c r="E135" s="11"/>
      <c r="G135" s="11"/>
      <c r="H135" s="11"/>
      <c r="I135" s="11"/>
    </row>
    <row r="136" spans="1:9" x14ac:dyDescent="0.2">
      <c r="A136" s="63"/>
      <c r="B136" s="63"/>
      <c r="C136" s="63"/>
      <c r="D136" s="63"/>
      <c r="E136" s="11"/>
      <c r="G136" s="11"/>
      <c r="H136" s="11"/>
      <c r="I136" s="11"/>
    </row>
    <row r="137" spans="1:9" x14ac:dyDescent="0.2">
      <c r="A137" s="63"/>
      <c r="B137" s="63"/>
      <c r="C137" s="63"/>
      <c r="D137" s="63"/>
      <c r="E137" s="11"/>
      <c r="G137" s="11"/>
      <c r="H137" s="11"/>
      <c r="I137" s="11"/>
    </row>
    <row r="138" spans="1:9" x14ac:dyDescent="0.2">
      <c r="A138" s="63"/>
      <c r="B138" s="63"/>
      <c r="C138" s="63"/>
      <c r="D138" s="63"/>
      <c r="E138" s="11"/>
      <c r="G138" s="11"/>
      <c r="H138" s="11"/>
      <c r="I138" s="11"/>
    </row>
    <row r="139" spans="1:9" x14ac:dyDescent="0.2">
      <c r="A139" s="63"/>
      <c r="B139" s="63"/>
      <c r="C139" s="63"/>
      <c r="D139" s="63"/>
      <c r="E139" s="11"/>
      <c r="G139" s="11"/>
      <c r="H139" s="11"/>
      <c r="I139" s="11"/>
    </row>
    <row r="140" spans="1:9" x14ac:dyDescent="0.2">
      <c r="A140" s="63"/>
      <c r="B140" s="63"/>
      <c r="C140" s="63"/>
      <c r="D140" s="63"/>
      <c r="E140" s="11"/>
      <c r="G140" s="11"/>
      <c r="H140" s="11"/>
      <c r="I140" s="11"/>
    </row>
    <row r="141" spans="1:9" x14ac:dyDescent="0.2">
      <c r="A141" s="63"/>
      <c r="B141" s="63"/>
      <c r="C141" s="63"/>
      <c r="D141" s="63"/>
      <c r="E141" s="11"/>
      <c r="G141" s="11"/>
      <c r="H141" s="11"/>
      <c r="I141" s="11"/>
    </row>
    <row r="142" spans="1:9" x14ac:dyDescent="0.2">
      <c r="A142" s="63"/>
      <c r="B142" s="63"/>
      <c r="C142" s="63"/>
      <c r="D142" s="63"/>
      <c r="E142" s="11"/>
      <c r="G142" s="11"/>
      <c r="H142" s="11"/>
      <c r="I142" s="11"/>
    </row>
    <row r="143" spans="1:9" x14ac:dyDescent="0.2">
      <c r="A143" s="63"/>
      <c r="B143" s="63"/>
      <c r="C143" s="63"/>
      <c r="D143" s="63"/>
      <c r="E143" s="11"/>
      <c r="G143" s="11"/>
      <c r="H143" s="11"/>
      <c r="I143" s="11"/>
    </row>
    <row r="144" spans="1:9" x14ac:dyDescent="0.2">
      <c r="A144" s="62" t="s">
        <v>1013</v>
      </c>
      <c r="B144" s="63"/>
      <c r="C144" s="63"/>
      <c r="D144" s="63"/>
      <c r="E144" s="11"/>
      <c r="G144" s="11"/>
      <c r="H144" s="11"/>
      <c r="I144" s="11"/>
    </row>
    <row r="145" spans="1:9" x14ac:dyDescent="0.2">
      <c r="A145" s="63"/>
      <c r="B145" s="63"/>
      <c r="C145" s="63"/>
      <c r="D145" s="63"/>
      <c r="E145" s="11"/>
      <c r="G145" s="11"/>
      <c r="H145" s="11"/>
      <c r="I145" s="11"/>
    </row>
    <row r="146" spans="1:9" x14ac:dyDescent="0.2">
      <c r="A146" s="62" t="s">
        <v>1488</v>
      </c>
      <c r="B146" s="63"/>
      <c r="C146" s="63"/>
      <c r="D146" s="63"/>
      <c r="E146" s="11"/>
      <c r="G146" s="11"/>
      <c r="H146" s="11"/>
      <c r="I146" s="11"/>
    </row>
    <row r="147" spans="1:9" x14ac:dyDescent="0.2">
      <c r="A147" s="63"/>
      <c r="B147" s="63"/>
      <c r="C147" s="63"/>
      <c r="D147" s="63"/>
      <c r="E147" s="11"/>
      <c r="G147" s="11"/>
      <c r="H147" s="11"/>
      <c r="I147" s="11"/>
    </row>
    <row r="148" spans="1:9" x14ac:dyDescent="0.2">
      <c r="A148" s="63"/>
      <c r="B148" s="63"/>
      <c r="C148" s="63"/>
      <c r="D148" s="63"/>
      <c r="E148" s="11"/>
      <c r="G148" s="11"/>
      <c r="H148" s="11"/>
      <c r="I148" s="11"/>
    </row>
    <row r="149" spans="1:9" x14ac:dyDescent="0.2">
      <c r="A149" s="63"/>
      <c r="B149" s="63"/>
      <c r="C149" s="63"/>
      <c r="D149" s="63"/>
      <c r="E149" s="11"/>
      <c r="G149" s="11"/>
      <c r="H149" s="11"/>
      <c r="I149" s="11"/>
    </row>
    <row r="150" spans="1:9" x14ac:dyDescent="0.2">
      <c r="A150" s="63"/>
      <c r="B150" s="63"/>
      <c r="C150" s="63"/>
      <c r="D150" s="63"/>
      <c r="E150" s="11"/>
      <c r="G150" s="11"/>
      <c r="H150" s="11"/>
      <c r="I150" s="11"/>
    </row>
    <row r="151" spans="1:9" x14ac:dyDescent="0.2">
      <c r="A151" s="63"/>
      <c r="B151" s="63"/>
      <c r="C151" s="63"/>
      <c r="D151" s="63"/>
      <c r="E151" s="11"/>
      <c r="G151" s="11"/>
      <c r="H151" s="11"/>
      <c r="I151" s="11"/>
    </row>
    <row r="152" spans="1:9" x14ac:dyDescent="0.2">
      <c r="A152" s="63"/>
      <c r="B152" s="63"/>
      <c r="C152" s="63"/>
      <c r="D152" s="63"/>
      <c r="E152" s="11"/>
      <c r="G152" s="11"/>
      <c r="H152" s="11"/>
      <c r="I152" s="11"/>
    </row>
    <row r="153" spans="1:9" x14ac:dyDescent="0.2">
      <c r="A153" s="63"/>
      <c r="B153" s="63"/>
      <c r="C153" s="63"/>
      <c r="D153" s="63"/>
      <c r="E153" s="11"/>
      <c r="G153" s="11"/>
      <c r="H153" s="11"/>
      <c r="I153" s="11"/>
    </row>
    <row r="154" spans="1:9" x14ac:dyDescent="0.2">
      <c r="A154" s="63"/>
      <c r="B154" s="63"/>
      <c r="C154" s="63"/>
      <c r="D154" s="63"/>
      <c r="E154" s="11"/>
      <c r="G154" s="11"/>
      <c r="H154" s="11"/>
      <c r="I154" s="11"/>
    </row>
    <row r="155" spans="1:9" x14ac:dyDescent="0.2">
      <c r="A155" s="63"/>
      <c r="B155" s="63"/>
      <c r="C155" s="63"/>
      <c r="D155" s="63"/>
      <c r="E155" s="11"/>
      <c r="G155" s="11"/>
      <c r="H155" s="11"/>
      <c r="I155" s="11"/>
    </row>
    <row r="156" spans="1:9" x14ac:dyDescent="0.2">
      <c r="A156" s="63"/>
      <c r="B156" s="63"/>
      <c r="C156" s="63"/>
      <c r="D156" s="63"/>
      <c r="E156" s="11"/>
      <c r="G156" s="11"/>
      <c r="H156" s="11"/>
      <c r="I156" s="11"/>
    </row>
    <row r="157" spans="1:9" x14ac:dyDescent="0.2">
      <c r="A157" s="63"/>
      <c r="B157" s="63"/>
      <c r="C157" s="63"/>
      <c r="D157" s="63"/>
      <c r="E157" s="11"/>
      <c r="G157" s="11"/>
      <c r="H157" s="11"/>
      <c r="I157" s="11"/>
    </row>
    <row r="158" spans="1:9" x14ac:dyDescent="0.2">
      <c r="A158" s="63"/>
      <c r="B158" s="63"/>
      <c r="C158" s="63"/>
      <c r="D158" s="63"/>
      <c r="E158" s="11"/>
      <c r="G158" s="11"/>
      <c r="H158" s="11"/>
      <c r="I158" s="11"/>
    </row>
    <row r="159" spans="1:9" x14ac:dyDescent="0.2">
      <c r="A159" s="63"/>
      <c r="B159" s="63"/>
      <c r="C159" s="63"/>
      <c r="D159" s="63"/>
      <c r="E159" s="11"/>
      <c r="G159" s="11"/>
      <c r="H159" s="11"/>
      <c r="I159" s="11"/>
    </row>
    <row r="160" spans="1:9" x14ac:dyDescent="0.2">
      <c r="A160" s="63"/>
      <c r="B160" s="63"/>
      <c r="C160" s="63"/>
      <c r="D160" s="63"/>
      <c r="E160" s="11"/>
      <c r="G160" s="11"/>
      <c r="H160" s="11"/>
      <c r="I160" s="11"/>
    </row>
    <row r="161" spans="1:9" x14ac:dyDescent="0.2">
      <c r="A161" s="63"/>
      <c r="B161" s="63"/>
      <c r="C161" s="63"/>
      <c r="D161" s="63"/>
      <c r="E161" s="11"/>
      <c r="G161" s="11"/>
      <c r="H161" s="11"/>
      <c r="I161" s="11"/>
    </row>
    <row r="162" spans="1:9" x14ac:dyDescent="0.2">
      <c r="A162" s="63" t="s">
        <v>1014</v>
      </c>
      <c r="B162" s="63"/>
      <c r="C162" s="63"/>
      <c r="D162" s="63"/>
      <c r="E162" s="11"/>
      <c r="G162" s="11"/>
      <c r="H162" s="63"/>
      <c r="I162" s="63"/>
    </row>
    <row r="163" spans="1:9" x14ac:dyDescent="0.2">
      <c r="A163" s="63"/>
      <c r="B163" s="63"/>
      <c r="C163" s="63"/>
      <c r="D163" s="63"/>
      <c r="E163" s="11"/>
      <c r="G163" s="11"/>
      <c r="H163" s="63"/>
      <c r="I163" s="63"/>
    </row>
    <row r="164" spans="1:9" x14ac:dyDescent="0.2">
      <c r="A164" s="63"/>
      <c r="B164" s="63"/>
      <c r="C164" s="63"/>
      <c r="D164" s="63"/>
      <c r="E164" s="11"/>
      <c r="G164" s="11"/>
      <c r="H164" s="63"/>
      <c r="I164" s="63"/>
    </row>
    <row r="165" spans="1:9" x14ac:dyDescent="0.2">
      <c r="A165" s="63"/>
      <c r="B165" s="63"/>
      <c r="C165" s="63"/>
      <c r="D165" s="63"/>
      <c r="E165" s="11"/>
      <c r="G165" s="11"/>
      <c r="H165" s="63"/>
      <c r="I165" s="63"/>
    </row>
    <row r="166" spans="1:9" x14ac:dyDescent="0.2">
      <c r="A166" s="63"/>
      <c r="B166" s="63"/>
      <c r="C166" s="63"/>
      <c r="D166" s="63"/>
      <c r="E166" s="11"/>
      <c r="G166" s="11"/>
      <c r="H166" s="63"/>
      <c r="I166" s="63"/>
    </row>
    <row r="167" spans="1:9" x14ac:dyDescent="0.2">
      <c r="A167" s="63"/>
      <c r="B167" s="63"/>
      <c r="C167" s="63"/>
      <c r="D167" s="63"/>
      <c r="E167" s="11"/>
      <c r="G167" s="11"/>
      <c r="H167" s="63"/>
      <c r="I167" s="63"/>
    </row>
    <row r="168" spans="1:9" x14ac:dyDescent="0.2">
      <c r="A168" s="63"/>
      <c r="B168" s="63"/>
      <c r="C168" s="63"/>
      <c r="D168" s="63"/>
      <c r="E168" s="11"/>
      <c r="G168" s="11"/>
      <c r="H168" s="63"/>
      <c r="I168" s="63"/>
    </row>
    <row r="169" spans="1:9" x14ac:dyDescent="0.2">
      <c r="A169" s="63"/>
      <c r="B169" s="63"/>
      <c r="C169" s="63"/>
      <c r="D169" s="63"/>
      <c r="E169" s="11"/>
      <c r="G169" s="11"/>
      <c r="H169" s="63"/>
      <c r="I169" s="63"/>
    </row>
    <row r="170" spans="1:9" x14ac:dyDescent="0.2">
      <c r="A170" s="63"/>
      <c r="B170" s="63"/>
      <c r="C170" s="63"/>
      <c r="D170" s="63"/>
      <c r="E170" s="11"/>
      <c r="G170" s="11"/>
      <c r="H170" s="63"/>
      <c r="I170" s="63"/>
    </row>
    <row r="171" spans="1:9" x14ac:dyDescent="0.2">
      <c r="A171" s="63"/>
      <c r="B171" s="63"/>
      <c r="C171" s="63"/>
      <c r="D171" s="63"/>
      <c r="E171" s="11"/>
      <c r="G171" s="11"/>
      <c r="H171" s="63"/>
      <c r="I171" s="63"/>
    </row>
    <row r="172" spans="1:9" x14ac:dyDescent="0.2">
      <c r="A172" s="63"/>
      <c r="B172" s="63"/>
      <c r="C172" s="63"/>
      <c r="D172" s="63"/>
      <c r="E172" s="11"/>
      <c r="G172" s="11"/>
      <c r="H172" s="63"/>
      <c r="I172" s="63"/>
    </row>
    <row r="173" spans="1:9" x14ac:dyDescent="0.2">
      <c r="A173" s="63"/>
      <c r="B173" s="63"/>
      <c r="C173" s="63"/>
      <c r="D173" s="63"/>
      <c r="E173" s="11"/>
      <c r="G173" s="11"/>
      <c r="H173" s="63"/>
      <c r="I173" s="63"/>
    </row>
    <row r="174" spans="1:9" x14ac:dyDescent="0.2">
      <c r="A174" s="63"/>
      <c r="B174" s="63"/>
      <c r="C174" s="63"/>
      <c r="D174" s="63"/>
      <c r="E174" s="11"/>
      <c r="G174" s="11"/>
      <c r="H174" s="63"/>
      <c r="I174" s="63"/>
    </row>
    <row r="175" spans="1:9" x14ac:dyDescent="0.2">
      <c r="A175" s="63"/>
      <c r="B175" s="63"/>
      <c r="C175" s="63"/>
      <c r="D175" s="63"/>
      <c r="E175" s="11"/>
      <c r="G175" s="11"/>
      <c r="H175" s="63"/>
      <c r="I175" s="63"/>
    </row>
    <row r="176" spans="1:9" x14ac:dyDescent="0.2">
      <c r="A176" s="63"/>
      <c r="B176" s="63"/>
      <c r="C176" s="63"/>
      <c r="D176" s="63"/>
      <c r="E176" s="11"/>
      <c r="G176" s="11"/>
      <c r="H176" s="63"/>
      <c r="I176" s="63"/>
    </row>
    <row r="177" spans="1:9" x14ac:dyDescent="0.2">
      <c r="A177" s="63"/>
      <c r="B177" s="63"/>
      <c r="C177" s="63"/>
      <c r="D177" s="63"/>
      <c r="E177" s="11"/>
      <c r="G177" s="11"/>
      <c r="H177" s="63"/>
      <c r="I177" s="63"/>
    </row>
    <row r="178" spans="1:9" x14ac:dyDescent="0.2">
      <c r="A178" s="63"/>
      <c r="B178" s="63"/>
      <c r="C178" s="63"/>
      <c r="D178" s="63"/>
      <c r="E178" s="11"/>
      <c r="G178" s="11"/>
      <c r="H178" s="63"/>
      <c r="I178" s="63"/>
    </row>
    <row r="179" spans="1:9" x14ac:dyDescent="0.2">
      <c r="A179" s="63"/>
      <c r="B179" s="63"/>
      <c r="C179" s="63"/>
      <c r="D179" s="63"/>
      <c r="E179" s="11"/>
      <c r="G179" s="11"/>
      <c r="H179" s="63"/>
      <c r="I179" s="63"/>
    </row>
    <row r="180" spans="1:9" x14ac:dyDescent="0.2">
      <c r="A180" s="63"/>
      <c r="B180" s="63"/>
      <c r="C180" s="63"/>
      <c r="D180" s="63"/>
      <c r="E180" s="11"/>
      <c r="G180" s="11"/>
      <c r="H180" s="63"/>
      <c r="I180" s="63"/>
    </row>
    <row r="181" spans="1:9" x14ac:dyDescent="0.2">
      <c r="A181" s="63"/>
      <c r="B181" s="63"/>
      <c r="C181" s="63"/>
      <c r="D181" s="63"/>
      <c r="E181" s="11"/>
      <c r="G181" s="11"/>
      <c r="H181" s="63"/>
      <c r="I181" s="63"/>
    </row>
    <row r="182" spans="1:9" x14ac:dyDescent="0.2">
      <c r="A182" s="63"/>
      <c r="B182" s="63"/>
      <c r="C182" s="63"/>
      <c r="D182" s="63"/>
      <c r="E182" s="11"/>
      <c r="G182" s="11"/>
      <c r="H182" s="63"/>
      <c r="I182" s="63"/>
    </row>
    <row r="183" spans="1:9" x14ac:dyDescent="0.2">
      <c r="A183" s="63"/>
      <c r="B183" s="63"/>
      <c r="C183" s="63"/>
      <c r="D183" s="63"/>
      <c r="E183" s="11"/>
      <c r="G183" s="11"/>
      <c r="H183" s="63"/>
      <c r="I183" s="63"/>
    </row>
    <row r="184" spans="1:9" x14ac:dyDescent="0.2">
      <c r="A184" s="63"/>
      <c r="B184" s="63"/>
      <c r="C184" s="63"/>
      <c r="D184" s="63"/>
      <c r="E184" s="11"/>
      <c r="G184" s="11"/>
      <c r="H184" s="63"/>
      <c r="I184" s="63"/>
    </row>
    <row r="185" spans="1:9" x14ac:dyDescent="0.2">
      <c r="A185" s="63"/>
      <c r="B185" s="63"/>
      <c r="C185" s="63"/>
      <c r="D185" s="63"/>
      <c r="E185" s="11"/>
      <c r="G185" s="11"/>
      <c r="H185" s="63"/>
      <c r="I185" s="63"/>
    </row>
    <row r="186" spans="1:9" x14ac:dyDescent="0.2">
      <c r="A186" s="63"/>
      <c r="B186" s="63"/>
      <c r="C186" s="63"/>
      <c r="D186" s="63"/>
      <c r="E186" s="11"/>
      <c r="G186" s="11"/>
      <c r="H186" s="63"/>
      <c r="I186" s="63"/>
    </row>
    <row r="187" spans="1:9" x14ac:dyDescent="0.2">
      <c r="A187" s="63"/>
      <c r="B187" s="63"/>
      <c r="C187" s="63"/>
      <c r="D187" s="63"/>
      <c r="E187" s="11"/>
      <c r="G187" s="11"/>
      <c r="H187" s="63"/>
      <c r="I187" s="63"/>
    </row>
    <row r="188" spans="1:9" x14ac:dyDescent="0.2">
      <c r="A188" s="63"/>
      <c r="B188" s="63"/>
      <c r="C188" s="63"/>
      <c r="D188" s="63"/>
      <c r="E188" s="11"/>
      <c r="G188" s="11"/>
      <c r="H188" s="63"/>
      <c r="I188" s="63"/>
    </row>
    <row r="189" spans="1:9" x14ac:dyDescent="0.2">
      <c r="A189" s="63"/>
      <c r="B189" s="63"/>
      <c r="C189" s="63"/>
      <c r="D189" s="63"/>
      <c r="E189" s="11"/>
      <c r="G189" s="11"/>
      <c r="H189" s="63"/>
      <c r="I189" s="63"/>
    </row>
    <row r="190" spans="1:9" x14ac:dyDescent="0.2">
      <c r="A190" s="63"/>
      <c r="B190" s="63"/>
      <c r="C190" s="63"/>
      <c r="D190" s="63"/>
      <c r="E190" s="11"/>
      <c r="G190" s="11"/>
      <c r="H190" s="63"/>
      <c r="I190" s="63"/>
    </row>
    <row r="191" spans="1:9" x14ac:dyDescent="0.2">
      <c r="A191" s="63"/>
      <c r="B191" s="63"/>
      <c r="C191" s="63"/>
      <c r="D191" s="63"/>
      <c r="E191" s="11"/>
      <c r="G191" s="11"/>
      <c r="H191" s="63"/>
      <c r="I191" s="63"/>
    </row>
    <row r="192" spans="1:9" x14ac:dyDescent="0.2">
      <c r="A192" s="63"/>
      <c r="B192" s="63"/>
      <c r="C192" s="63"/>
      <c r="D192" s="63"/>
      <c r="E192" s="11"/>
      <c r="G192" s="11"/>
      <c r="H192" s="63"/>
      <c r="I192" s="63"/>
    </row>
    <row r="193" spans="1:9" x14ac:dyDescent="0.2">
      <c r="A193" s="63"/>
      <c r="B193" s="63"/>
      <c r="C193" s="63"/>
      <c r="D193" s="63"/>
      <c r="E193" s="11"/>
      <c r="G193" s="11"/>
      <c r="H193" s="63"/>
      <c r="I193" s="63"/>
    </row>
    <row r="194" spans="1:9" x14ac:dyDescent="0.2">
      <c r="A194" s="63"/>
      <c r="B194" s="63"/>
      <c r="C194" s="63"/>
      <c r="D194" s="63"/>
      <c r="E194" s="11"/>
      <c r="G194" s="11"/>
      <c r="H194" s="63"/>
      <c r="I194" s="63"/>
    </row>
    <row r="195" spans="1:9" x14ac:dyDescent="0.2">
      <c r="A195" s="63"/>
      <c r="B195" s="63"/>
      <c r="C195" s="63"/>
      <c r="D195" s="63"/>
      <c r="E195" s="11"/>
      <c r="G195" s="11"/>
      <c r="H195" s="63"/>
      <c r="I195" s="63"/>
    </row>
    <row r="196" spans="1:9" x14ac:dyDescent="0.2">
      <c r="A196" s="63"/>
      <c r="B196" s="63"/>
      <c r="C196" s="63"/>
      <c r="D196" s="63"/>
      <c r="E196" s="11"/>
      <c r="G196" s="11"/>
      <c r="H196" s="63"/>
      <c r="I196" s="63"/>
    </row>
    <row r="197" spans="1:9" x14ac:dyDescent="0.2">
      <c r="A197" s="63"/>
      <c r="B197" s="63"/>
      <c r="C197" s="63"/>
      <c r="D197" s="63"/>
      <c r="E197" s="11"/>
      <c r="G197" s="11"/>
      <c r="H197" s="63"/>
      <c r="I197" s="63"/>
    </row>
    <row r="198" spans="1:9" x14ac:dyDescent="0.2">
      <c r="A198" s="63"/>
      <c r="B198" s="63"/>
      <c r="C198" s="63"/>
      <c r="D198" s="63"/>
      <c r="E198" s="11"/>
      <c r="G198" s="11"/>
      <c r="H198" s="63"/>
      <c r="I198" s="63"/>
    </row>
    <row r="199" spans="1:9" x14ac:dyDescent="0.2">
      <c r="A199" s="63"/>
      <c r="B199" s="63"/>
      <c r="C199" s="63"/>
      <c r="D199" s="63"/>
      <c r="E199" s="11"/>
      <c r="G199" s="11"/>
      <c r="H199" s="63"/>
      <c r="I199" s="63"/>
    </row>
    <row r="200" spans="1:9" x14ac:dyDescent="0.2">
      <c r="A200" s="63"/>
      <c r="B200" s="63"/>
      <c r="C200" s="63"/>
      <c r="D200" s="63"/>
      <c r="E200" s="11"/>
      <c r="G200" s="11"/>
      <c r="H200" s="63"/>
      <c r="I200" s="63"/>
    </row>
    <row r="201" spans="1:9" x14ac:dyDescent="0.2">
      <c r="A201" s="63"/>
      <c r="B201" s="63"/>
      <c r="C201" s="63"/>
      <c r="D201" s="63"/>
      <c r="E201" s="11"/>
      <c r="G201" s="11"/>
      <c r="H201" s="63"/>
      <c r="I201" s="63"/>
    </row>
    <row r="202" spans="1:9" x14ac:dyDescent="0.2">
      <c r="A202" s="63"/>
      <c r="B202" s="63"/>
      <c r="C202" s="63"/>
      <c r="D202" s="63"/>
      <c r="E202" s="11"/>
      <c r="G202" s="11"/>
      <c r="H202" s="63"/>
      <c r="I202" s="63"/>
    </row>
    <row r="203" spans="1:9" x14ac:dyDescent="0.2">
      <c r="A203" s="63"/>
      <c r="B203" s="63"/>
      <c r="C203" s="63"/>
      <c r="D203" s="63"/>
      <c r="E203" s="11"/>
      <c r="G203" s="11"/>
      <c r="H203" s="63"/>
      <c r="I203" s="63"/>
    </row>
    <row r="204" spans="1:9" x14ac:dyDescent="0.2">
      <c r="A204" s="63"/>
      <c r="B204" s="63"/>
      <c r="C204" s="63"/>
      <c r="D204" s="63"/>
      <c r="E204" s="11"/>
      <c r="G204" s="11"/>
      <c r="H204" s="63"/>
      <c r="I204" s="63"/>
    </row>
    <row r="205" spans="1:9" x14ac:dyDescent="0.2">
      <c r="A205" s="63"/>
      <c r="B205" s="63"/>
      <c r="C205" s="63"/>
      <c r="D205" s="63"/>
      <c r="E205" s="11"/>
      <c r="G205" s="11"/>
      <c r="H205" s="63"/>
      <c r="I205" s="63"/>
    </row>
    <row r="206" spans="1:9" x14ac:dyDescent="0.2">
      <c r="A206" s="63"/>
      <c r="B206" s="63"/>
      <c r="C206" s="63"/>
      <c r="D206" s="63"/>
      <c r="E206" s="11"/>
      <c r="G206" s="11"/>
      <c r="H206" s="63"/>
      <c r="I206" s="63"/>
    </row>
    <row r="207" spans="1:9" x14ac:dyDescent="0.2">
      <c r="A207" s="63"/>
      <c r="B207" s="63"/>
      <c r="C207" s="63"/>
      <c r="D207" s="63"/>
      <c r="E207" s="11"/>
      <c r="G207" s="11"/>
      <c r="H207" s="63"/>
      <c r="I207" s="63"/>
    </row>
    <row r="208" spans="1:9" x14ac:dyDescent="0.2">
      <c r="A208" s="63"/>
      <c r="B208" s="63"/>
      <c r="C208" s="63"/>
      <c r="D208" s="63"/>
      <c r="E208" s="11"/>
      <c r="G208" s="11"/>
      <c r="H208" s="63"/>
      <c r="I208" s="63"/>
    </row>
    <row r="209" spans="1:9" x14ac:dyDescent="0.2">
      <c r="A209" s="63"/>
      <c r="B209" s="63"/>
      <c r="C209" s="63"/>
      <c r="D209" s="63"/>
      <c r="E209" s="11"/>
      <c r="G209" s="11"/>
      <c r="H209" s="63"/>
      <c r="I209" s="63"/>
    </row>
    <row r="210" spans="1:9" x14ac:dyDescent="0.2">
      <c r="A210" s="63"/>
      <c r="B210" s="63"/>
      <c r="C210" s="63"/>
      <c r="D210" s="63"/>
      <c r="E210" s="11"/>
      <c r="G210" s="11"/>
      <c r="H210" s="63"/>
      <c r="I210" s="63"/>
    </row>
    <row r="211" spans="1:9" x14ac:dyDescent="0.2">
      <c r="A211" s="63"/>
      <c r="B211" s="63"/>
      <c r="C211" s="63"/>
      <c r="D211" s="63"/>
      <c r="E211" s="11"/>
      <c r="G211" s="11"/>
      <c r="H211" s="63"/>
      <c r="I211" s="63"/>
    </row>
    <row r="212" spans="1:9" x14ac:dyDescent="0.2">
      <c r="A212" s="63"/>
      <c r="B212" s="63"/>
      <c r="C212" s="63"/>
      <c r="D212" s="63"/>
      <c r="E212" s="11"/>
      <c r="G212" s="11"/>
      <c r="H212" s="63"/>
      <c r="I212" s="63"/>
    </row>
    <row r="213" spans="1:9" x14ac:dyDescent="0.2">
      <c r="A213" s="63"/>
      <c r="B213" s="63"/>
      <c r="C213" s="63"/>
      <c r="D213" s="63"/>
      <c r="E213" s="11"/>
      <c r="G213" s="11"/>
      <c r="H213" s="63"/>
      <c r="I213" s="63"/>
    </row>
    <row r="214" spans="1:9" x14ac:dyDescent="0.2">
      <c r="A214" s="63"/>
      <c r="B214" s="63"/>
      <c r="C214" s="63"/>
      <c r="D214" s="63"/>
      <c r="E214" s="11"/>
      <c r="G214" s="11"/>
      <c r="H214" s="63"/>
      <c r="I214" s="63"/>
    </row>
    <row r="215" spans="1:9" x14ac:dyDescent="0.2">
      <c r="A215" s="63"/>
      <c r="B215" s="63"/>
      <c r="C215" s="63"/>
      <c r="D215" s="63"/>
      <c r="E215" s="11"/>
      <c r="G215" s="11"/>
      <c r="H215" s="63"/>
      <c r="I215" s="63"/>
    </row>
    <row r="216" spans="1:9" x14ac:dyDescent="0.2">
      <c r="A216" s="63"/>
      <c r="B216" s="63"/>
      <c r="C216" s="63"/>
      <c r="D216" s="63"/>
      <c r="E216" s="11"/>
      <c r="G216" s="11"/>
      <c r="H216" s="63"/>
      <c r="I216" s="63"/>
    </row>
    <row r="217" spans="1:9" x14ac:dyDescent="0.2">
      <c r="A217" s="63"/>
      <c r="B217" s="63"/>
      <c r="C217" s="63"/>
      <c r="D217" s="63"/>
      <c r="E217" s="11"/>
      <c r="G217" s="11"/>
      <c r="H217" s="63"/>
      <c r="I217" s="63"/>
    </row>
    <row r="218" spans="1:9" x14ac:dyDescent="0.2">
      <c r="A218" s="63"/>
      <c r="B218" s="63"/>
      <c r="C218" s="63"/>
      <c r="D218" s="63"/>
      <c r="E218" s="11"/>
      <c r="G218" s="11"/>
      <c r="H218" s="63"/>
      <c r="I218" s="63"/>
    </row>
    <row r="219" spans="1:9" x14ac:dyDescent="0.2">
      <c r="A219" s="63"/>
      <c r="B219" s="63"/>
      <c r="C219" s="63"/>
      <c r="D219" s="63"/>
      <c r="E219" s="11"/>
      <c r="G219" s="11"/>
      <c r="H219" s="63"/>
      <c r="I219" s="63"/>
    </row>
    <row r="220" spans="1:9" x14ac:dyDescent="0.2">
      <c r="A220" s="63"/>
      <c r="B220" s="63"/>
      <c r="C220" s="63"/>
      <c r="D220" s="63"/>
      <c r="E220" s="11"/>
      <c r="G220" s="11"/>
      <c r="H220" s="63"/>
      <c r="I220" s="63"/>
    </row>
    <row r="221" spans="1:9" x14ac:dyDescent="0.2">
      <c r="A221" s="63"/>
      <c r="B221" s="63"/>
      <c r="C221" s="63"/>
      <c r="D221" s="63"/>
      <c r="E221" s="11"/>
      <c r="G221" s="11"/>
      <c r="H221" s="63"/>
      <c r="I221" s="63"/>
    </row>
    <row r="222" spans="1:9" x14ac:dyDescent="0.2">
      <c r="A222" s="63"/>
      <c r="B222" s="63"/>
      <c r="C222" s="63"/>
      <c r="D222" s="63"/>
      <c r="E222" s="11"/>
      <c r="G222" s="11"/>
      <c r="H222" s="63"/>
      <c r="I222" s="63"/>
    </row>
    <row r="223" spans="1:9" x14ac:dyDescent="0.2">
      <c r="A223" s="63"/>
      <c r="B223" s="63"/>
      <c r="C223" s="63"/>
      <c r="D223" s="63"/>
      <c r="E223" s="11"/>
      <c r="G223" s="11"/>
      <c r="H223" s="63"/>
      <c r="I223" s="63"/>
    </row>
    <row r="224" spans="1:9" x14ac:dyDescent="0.2">
      <c r="A224" s="63"/>
      <c r="B224" s="63"/>
      <c r="C224" s="63"/>
      <c r="D224" s="63"/>
      <c r="E224" s="11"/>
      <c r="G224" s="11"/>
      <c r="H224" s="63"/>
      <c r="I224" s="63"/>
    </row>
    <row r="225" spans="1:9" x14ac:dyDescent="0.2">
      <c r="A225" s="63"/>
      <c r="B225" s="63"/>
      <c r="C225" s="63"/>
      <c r="D225" s="63"/>
      <c r="E225" s="11"/>
      <c r="G225" s="11"/>
      <c r="H225" s="63"/>
      <c r="I225" s="63"/>
    </row>
    <row r="226" spans="1:9" x14ac:dyDescent="0.2">
      <c r="A226" s="63"/>
      <c r="B226" s="63"/>
      <c r="C226" s="63"/>
      <c r="D226" s="63"/>
      <c r="E226" s="11"/>
      <c r="G226" s="11"/>
      <c r="H226" s="63"/>
      <c r="I226" s="63"/>
    </row>
    <row r="227" spans="1:9" x14ac:dyDescent="0.2">
      <c r="A227" s="63"/>
      <c r="B227" s="63"/>
      <c r="C227" s="63"/>
      <c r="D227" s="63"/>
      <c r="E227" s="11"/>
      <c r="G227" s="11"/>
      <c r="H227" s="63"/>
      <c r="I227" s="63"/>
    </row>
    <row r="228" spans="1:9" x14ac:dyDescent="0.2">
      <c r="A228" s="63"/>
      <c r="B228" s="63"/>
      <c r="C228" s="63"/>
      <c r="D228" s="63"/>
      <c r="E228" s="11"/>
      <c r="G228" s="11"/>
      <c r="H228" s="63"/>
      <c r="I228" s="63"/>
    </row>
    <row r="229" spans="1:9" x14ac:dyDescent="0.2">
      <c r="A229" s="63"/>
      <c r="B229" s="63"/>
      <c r="C229" s="63"/>
      <c r="D229" s="63"/>
      <c r="E229" s="11"/>
      <c r="G229" s="11"/>
      <c r="H229" s="63"/>
      <c r="I229" s="63"/>
    </row>
    <row r="230" spans="1:9" x14ac:dyDescent="0.2">
      <c r="A230" s="63"/>
      <c r="B230" s="63"/>
      <c r="C230" s="63"/>
      <c r="D230" s="63"/>
      <c r="E230" s="11"/>
      <c r="G230" s="11"/>
      <c r="H230" s="63"/>
      <c r="I230" s="63"/>
    </row>
    <row r="231" spans="1:9" x14ac:dyDescent="0.2">
      <c r="A231" s="63"/>
      <c r="B231" s="63"/>
      <c r="C231" s="63"/>
      <c r="D231" s="63"/>
      <c r="E231" s="11"/>
      <c r="G231" s="11"/>
      <c r="H231" s="63"/>
      <c r="I231" s="63"/>
    </row>
    <row r="232" spans="1:9" x14ac:dyDescent="0.2">
      <c r="A232" s="63"/>
      <c r="B232" s="63"/>
      <c r="C232" s="63"/>
      <c r="D232" s="63"/>
      <c r="E232" s="11"/>
      <c r="G232" s="11"/>
      <c r="H232" s="63"/>
      <c r="I232" s="63"/>
    </row>
    <row r="233" spans="1:9" x14ac:dyDescent="0.2">
      <c r="A233" s="63"/>
      <c r="B233" s="63"/>
      <c r="C233" s="63"/>
      <c r="D233" s="63"/>
      <c r="E233" s="11"/>
      <c r="G233" s="11"/>
      <c r="H233" s="63"/>
      <c r="I233" s="63"/>
    </row>
    <row r="234" spans="1:9" x14ac:dyDescent="0.2">
      <c r="A234" s="63"/>
      <c r="B234" s="63"/>
      <c r="C234" s="63"/>
      <c r="D234" s="63"/>
      <c r="E234" s="11"/>
      <c r="G234" s="11"/>
      <c r="H234" s="63"/>
      <c r="I234" s="63"/>
    </row>
    <row r="235" spans="1:9" x14ac:dyDescent="0.2">
      <c r="A235" s="63"/>
      <c r="B235" s="63"/>
      <c r="C235" s="63"/>
      <c r="D235" s="63"/>
      <c r="E235" s="11"/>
      <c r="G235" s="11"/>
      <c r="H235" s="63"/>
      <c r="I235" s="63"/>
    </row>
    <row r="236" spans="1:9" x14ac:dyDescent="0.2">
      <c r="A236" s="63"/>
      <c r="B236" s="63"/>
      <c r="C236" s="63"/>
      <c r="D236" s="63"/>
      <c r="E236" s="11"/>
      <c r="G236" s="11"/>
      <c r="H236" s="63"/>
      <c r="I236" s="63"/>
    </row>
    <row r="237" spans="1:9" x14ac:dyDescent="0.2">
      <c r="A237" s="63"/>
      <c r="B237" s="63"/>
      <c r="C237" s="63"/>
      <c r="D237" s="63"/>
      <c r="E237" s="11"/>
      <c r="G237" s="11"/>
      <c r="H237" s="63"/>
      <c r="I237" s="63"/>
    </row>
    <row r="238" spans="1:9" x14ac:dyDescent="0.2">
      <c r="A238" s="63"/>
      <c r="B238" s="63"/>
      <c r="C238" s="63"/>
      <c r="D238" s="63"/>
      <c r="E238" s="11"/>
      <c r="G238" s="11"/>
      <c r="H238" s="63"/>
      <c r="I238" s="63"/>
    </row>
    <row r="239" spans="1:9" x14ac:dyDescent="0.2">
      <c r="A239" s="63"/>
      <c r="B239" s="63"/>
      <c r="C239" s="63"/>
      <c r="D239" s="63"/>
      <c r="E239" s="11"/>
      <c r="G239" s="11"/>
      <c r="H239" s="63"/>
      <c r="I239" s="63"/>
    </row>
    <row r="240" spans="1:9" x14ac:dyDescent="0.2">
      <c r="A240" s="63"/>
      <c r="B240" s="63"/>
      <c r="C240" s="63"/>
      <c r="D240" s="63"/>
      <c r="E240" s="11"/>
      <c r="G240" s="11"/>
      <c r="H240" s="63"/>
      <c r="I240" s="63"/>
    </row>
    <row r="241" spans="1:9" x14ac:dyDescent="0.2">
      <c r="A241" s="63"/>
      <c r="B241" s="63"/>
      <c r="C241" s="63"/>
      <c r="D241" s="63"/>
      <c r="E241" s="11"/>
      <c r="G241" s="11"/>
      <c r="H241" s="63"/>
      <c r="I241" s="63"/>
    </row>
    <row r="242" spans="1:9" x14ac:dyDescent="0.2">
      <c r="A242" s="63"/>
      <c r="B242" s="63"/>
      <c r="C242" s="63"/>
      <c r="D242" s="63"/>
      <c r="E242" s="11"/>
      <c r="G242" s="11"/>
      <c r="H242" s="63"/>
      <c r="I242" s="63"/>
    </row>
    <row r="243" spans="1:9" x14ac:dyDescent="0.2">
      <c r="A243" s="63"/>
      <c r="B243" s="63"/>
      <c r="C243" s="63"/>
      <c r="D243" s="63"/>
      <c r="E243" s="11"/>
      <c r="G243" s="11"/>
      <c r="H243" s="63"/>
      <c r="I243" s="63"/>
    </row>
    <row r="244" spans="1:9" x14ac:dyDescent="0.2">
      <c r="A244" s="63"/>
      <c r="B244" s="63"/>
      <c r="C244" s="63"/>
      <c r="D244" s="63"/>
      <c r="E244" s="11"/>
      <c r="G244" s="11"/>
      <c r="H244" s="63"/>
      <c r="I244" s="63"/>
    </row>
    <row r="245" spans="1:9" x14ac:dyDescent="0.2">
      <c r="A245" s="63"/>
      <c r="B245" s="63"/>
      <c r="C245" s="63"/>
      <c r="D245" s="63"/>
      <c r="E245" s="11"/>
      <c r="G245" s="11"/>
      <c r="H245" s="63"/>
      <c r="I245" s="63"/>
    </row>
    <row r="246" spans="1:9" x14ac:dyDescent="0.2">
      <c r="A246" s="63"/>
      <c r="B246" s="63"/>
      <c r="C246" s="63"/>
      <c r="D246" s="63"/>
      <c r="E246" s="11"/>
      <c r="G246" s="11"/>
      <c r="H246" s="63"/>
      <c r="I246" s="63"/>
    </row>
    <row r="247" spans="1:9" x14ac:dyDescent="0.2">
      <c r="A247" s="63"/>
      <c r="B247" s="63"/>
      <c r="C247" s="63"/>
      <c r="D247" s="63"/>
      <c r="E247" s="11"/>
      <c r="G247" s="11"/>
      <c r="H247" s="63"/>
      <c r="I247" s="63"/>
    </row>
    <row r="248" spans="1:9" x14ac:dyDescent="0.2">
      <c r="A248" s="63"/>
      <c r="B248" s="63"/>
      <c r="C248" s="63"/>
      <c r="D248" s="63"/>
      <c r="E248" s="11"/>
      <c r="G248" s="11"/>
      <c r="H248" s="63"/>
      <c r="I248" s="63"/>
    </row>
    <row r="249" spans="1:9" x14ac:dyDescent="0.2">
      <c r="A249" s="63"/>
      <c r="B249" s="63"/>
      <c r="C249" s="63"/>
      <c r="D249" s="63"/>
      <c r="E249" s="11"/>
      <c r="G249" s="11"/>
      <c r="H249" s="63"/>
      <c r="I249" s="63"/>
    </row>
    <row r="250" spans="1:9" x14ac:dyDescent="0.2">
      <c r="A250" s="63"/>
      <c r="B250" s="63"/>
      <c r="C250" s="63"/>
      <c r="D250" s="63"/>
      <c r="E250" s="11"/>
      <c r="G250" s="11"/>
      <c r="H250" s="63"/>
      <c r="I250" s="63"/>
    </row>
    <row r="251" spans="1:9" x14ac:dyDescent="0.2">
      <c r="A251" s="63"/>
      <c r="B251" s="63"/>
      <c r="C251" s="63"/>
      <c r="D251" s="63"/>
      <c r="E251" s="11"/>
      <c r="G251" s="11"/>
      <c r="H251" s="63"/>
      <c r="I251" s="63"/>
    </row>
    <row r="252" spans="1:9" x14ac:dyDescent="0.2">
      <c r="A252" s="63"/>
      <c r="B252" s="63"/>
      <c r="C252" s="63"/>
      <c r="D252" s="63"/>
      <c r="E252" s="11"/>
      <c r="G252" s="11"/>
      <c r="H252" s="63"/>
      <c r="I252" s="63"/>
    </row>
    <row r="253" spans="1:9" x14ac:dyDescent="0.2">
      <c r="A253" s="63"/>
      <c r="B253" s="63"/>
      <c r="C253" s="63"/>
      <c r="D253" s="63"/>
      <c r="E253" s="11"/>
      <c r="G253" s="11"/>
      <c r="H253" s="63"/>
      <c r="I253" s="63"/>
    </row>
    <row r="254" spans="1:9" x14ac:dyDescent="0.2">
      <c r="A254" s="63"/>
      <c r="B254" s="63"/>
      <c r="C254" s="63"/>
      <c r="D254" s="63"/>
      <c r="E254" s="11"/>
      <c r="G254" s="11"/>
      <c r="H254" s="63"/>
      <c r="I254" s="63"/>
    </row>
    <row r="255" spans="1:9" x14ac:dyDescent="0.2">
      <c r="A255" s="63"/>
      <c r="B255" s="63"/>
      <c r="C255" s="63"/>
      <c r="D255" s="63"/>
      <c r="E255" s="11"/>
      <c r="G255" s="11"/>
      <c r="H255" s="63"/>
      <c r="I255" s="63"/>
    </row>
    <row r="256" spans="1:9" x14ac:dyDescent="0.2">
      <c r="A256" s="63"/>
      <c r="B256" s="63"/>
      <c r="C256" s="63"/>
      <c r="D256" s="63"/>
      <c r="E256" s="11"/>
      <c r="G256" s="11"/>
      <c r="H256" s="63"/>
      <c r="I256" s="63"/>
    </row>
    <row r="257" spans="1:9" x14ac:dyDescent="0.2">
      <c r="A257" s="63"/>
      <c r="B257" s="63"/>
      <c r="C257" s="63"/>
      <c r="D257" s="63"/>
      <c r="E257" s="11"/>
      <c r="G257" s="11"/>
      <c r="H257" s="63"/>
      <c r="I257" s="63"/>
    </row>
    <row r="258" spans="1:9" x14ac:dyDescent="0.2">
      <c r="A258" s="63"/>
      <c r="B258" s="63"/>
      <c r="C258" s="63"/>
      <c r="D258" s="63"/>
      <c r="E258" s="11"/>
      <c r="G258" s="11"/>
      <c r="H258" s="63"/>
      <c r="I258" s="63"/>
    </row>
    <row r="259" spans="1:9" x14ac:dyDescent="0.2">
      <c r="A259" s="63"/>
      <c r="B259" s="63"/>
      <c r="C259" s="63"/>
      <c r="D259" s="63"/>
      <c r="E259" s="11"/>
      <c r="G259" s="11"/>
      <c r="H259" s="63"/>
      <c r="I259" s="63"/>
    </row>
    <row r="260" spans="1:9" x14ac:dyDescent="0.2">
      <c r="A260" s="63"/>
      <c r="B260" s="63"/>
      <c r="C260" s="63"/>
      <c r="D260" s="63"/>
      <c r="E260" s="11"/>
      <c r="G260" s="11"/>
      <c r="H260" s="63"/>
      <c r="I260" s="63"/>
    </row>
    <row r="261" spans="1:9" x14ac:dyDescent="0.2">
      <c r="A261" s="63"/>
      <c r="B261" s="63"/>
      <c r="C261" s="63"/>
      <c r="D261" s="63"/>
      <c r="E261" s="11"/>
      <c r="G261" s="11"/>
      <c r="H261" s="63"/>
      <c r="I261" s="63"/>
    </row>
    <row r="262" spans="1:9" x14ac:dyDescent="0.2">
      <c r="A262" s="63"/>
      <c r="B262" s="63"/>
      <c r="C262" s="63"/>
      <c r="D262" s="63"/>
      <c r="E262" s="11"/>
      <c r="G262" s="11"/>
      <c r="H262" s="63"/>
      <c r="I262" s="63"/>
    </row>
    <row r="263" spans="1:9" x14ac:dyDescent="0.2">
      <c r="A263" s="63"/>
      <c r="B263" s="63"/>
      <c r="C263" s="63"/>
      <c r="D263" s="63"/>
      <c r="E263" s="11"/>
      <c r="G263" s="11"/>
      <c r="H263" s="63"/>
      <c r="I263" s="63"/>
    </row>
    <row r="264" spans="1:9" x14ac:dyDescent="0.2">
      <c r="A264" s="63"/>
      <c r="B264" s="63"/>
      <c r="C264" s="63"/>
      <c r="D264" s="63"/>
      <c r="E264" s="11"/>
      <c r="G264" s="11"/>
      <c r="H264" s="63"/>
      <c r="I264" s="63"/>
    </row>
  </sheetData>
  <mergeCells count="8">
    <mergeCell ref="A110:B110"/>
    <mergeCell ref="A111:B111"/>
    <mergeCell ref="A1:G1"/>
    <mergeCell ref="A105:B105"/>
    <mergeCell ref="A106:B106"/>
    <mergeCell ref="A107:B107"/>
    <mergeCell ref="A108:B108"/>
    <mergeCell ref="A109:B109"/>
  </mergeCells>
  <conditionalFormatting sqref="F2:F3 F5:F124">
    <cfRule type="cellIs" dxfId="81" priority="2" stopIfTrue="1" operator="between">
      <formula>0.009</formula>
      <formula>-0.009</formula>
    </cfRule>
  </conditionalFormatting>
  <conditionalFormatting sqref="F264:F65536">
    <cfRule type="cellIs" dxfId="8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69"/>
  <sheetViews>
    <sheetView workbookViewId="0">
      <selection sqref="A1:G1"/>
    </sheetView>
  </sheetViews>
  <sheetFormatPr defaultColWidth="9.140625" defaultRowHeight="11.25" x14ac:dyDescent="0.2"/>
  <cols>
    <col min="1" max="1" width="38.7109375" style="7" bestFit="1" customWidth="1"/>
    <col min="2" max="2" width="52.28515625" style="7" bestFit="1" customWidth="1"/>
    <col min="3" max="3" width="35.42578125" style="7" bestFit="1" customWidth="1"/>
    <col min="4" max="4" width="15.28515625" style="7" bestFit="1" customWidth="1"/>
    <col min="5" max="5" width="26.140625" style="10" customWidth="1"/>
    <col min="6" max="6" width="31.28515625" style="11" bestFit="1" customWidth="1"/>
    <col min="7" max="7" width="33.28515625" style="10" customWidth="1"/>
    <col min="8" max="8" width="29.7109375" style="7" customWidth="1"/>
    <col min="9" max="16384" width="9.140625" style="7"/>
  </cols>
  <sheetData>
    <row r="1" spans="1:11" s="1" customFormat="1" ht="15" x14ac:dyDescent="0.2">
      <c r="A1" s="104" t="s">
        <v>10</v>
      </c>
      <c r="B1" s="105"/>
      <c r="C1" s="105"/>
      <c r="D1" s="105"/>
      <c r="E1" s="105"/>
      <c r="F1" s="105"/>
      <c r="G1" s="105"/>
    </row>
    <row r="2" spans="1:11" s="1" customFormat="1" ht="12" x14ac:dyDescent="0.2">
      <c r="E2" s="5"/>
      <c r="F2" s="9"/>
      <c r="G2" s="10"/>
    </row>
    <row r="3" spans="1:11" s="1" customFormat="1" ht="12" x14ac:dyDescent="0.2">
      <c r="A3" s="8" t="s">
        <v>7</v>
      </c>
      <c r="B3" s="2"/>
      <c r="C3" s="3"/>
      <c r="D3" s="3"/>
      <c r="E3" s="4"/>
      <c r="F3" s="9"/>
      <c r="G3" s="10"/>
    </row>
    <row r="4" spans="1:11" s="1" customFormat="1" ht="23.25" customHeight="1" x14ac:dyDescent="0.2">
      <c r="A4" s="36" t="s">
        <v>2</v>
      </c>
      <c r="B4" s="36" t="s">
        <v>0</v>
      </c>
      <c r="C4" s="37" t="s">
        <v>4</v>
      </c>
      <c r="D4" s="37" t="s">
        <v>1</v>
      </c>
      <c r="E4" s="53" t="s">
        <v>6</v>
      </c>
      <c r="F4" s="38" t="s">
        <v>251</v>
      </c>
      <c r="G4" s="53" t="s">
        <v>252</v>
      </c>
      <c r="H4" s="54" t="s">
        <v>253</v>
      </c>
      <c r="I4" s="39" t="s">
        <v>5</v>
      </c>
      <c r="J4" s="35"/>
      <c r="K4" s="35"/>
    </row>
    <row r="5" spans="1:11" x14ac:dyDescent="0.2">
      <c r="A5" s="40" t="s">
        <v>114</v>
      </c>
      <c r="B5" s="41"/>
      <c r="C5" s="41"/>
      <c r="D5" s="41"/>
      <c r="E5" s="42"/>
      <c r="F5" s="43"/>
      <c r="G5" s="42"/>
      <c r="H5" s="41"/>
      <c r="I5" s="41"/>
    </row>
    <row r="6" spans="1:11" x14ac:dyDescent="0.2">
      <c r="A6" s="40" t="s">
        <v>20</v>
      </c>
      <c r="B6" s="41"/>
      <c r="C6" s="41"/>
      <c r="D6" s="41"/>
      <c r="E6" s="42"/>
      <c r="F6" s="43"/>
      <c r="G6" s="42"/>
      <c r="H6" s="41"/>
      <c r="I6" s="41"/>
    </row>
    <row r="7" spans="1:11" x14ac:dyDescent="0.2">
      <c r="A7" s="41" t="s">
        <v>116</v>
      </c>
      <c r="B7" s="41" t="s">
        <v>115</v>
      </c>
      <c r="C7" s="41" t="s">
        <v>117</v>
      </c>
      <c r="D7" s="44">
        <v>1945000</v>
      </c>
      <c r="E7" s="42">
        <v>19597.82</v>
      </c>
      <c r="F7" s="43">
        <v>6.81231206457523</v>
      </c>
      <c r="G7" s="42">
        <v>-4905.5820000000003</v>
      </c>
      <c r="H7" s="42">
        <v>-1.7052077956815099</v>
      </c>
      <c r="I7" s="45"/>
    </row>
    <row r="8" spans="1:11" x14ac:dyDescent="0.2">
      <c r="A8" s="41" t="s">
        <v>119</v>
      </c>
      <c r="B8" s="41" t="s">
        <v>118</v>
      </c>
      <c r="C8" s="41" t="s">
        <v>117</v>
      </c>
      <c r="D8" s="44">
        <v>993000</v>
      </c>
      <c r="E8" s="42">
        <v>13790.784</v>
      </c>
      <c r="F8" s="43">
        <v>4.7937538064514902</v>
      </c>
      <c r="G8" s="42">
        <v>-4414.7291999999998</v>
      </c>
      <c r="H8" s="42">
        <v>-1.5345846115023301</v>
      </c>
      <c r="I8" s="45"/>
    </row>
    <row r="9" spans="1:11" x14ac:dyDescent="0.2">
      <c r="A9" s="41" t="s">
        <v>124</v>
      </c>
      <c r="B9" s="41" t="s">
        <v>123</v>
      </c>
      <c r="C9" s="41" t="s">
        <v>125</v>
      </c>
      <c r="D9" s="44">
        <v>638925</v>
      </c>
      <c r="E9" s="42">
        <v>13427.647800000001</v>
      </c>
      <c r="F9" s="43">
        <v>4.6675256281977804</v>
      </c>
      <c r="G9" s="42">
        <v>-5756.7734250000003</v>
      </c>
      <c r="H9" s="42">
        <v>-2.0010867053658798</v>
      </c>
      <c r="I9" s="45"/>
    </row>
    <row r="10" spans="1:11" x14ac:dyDescent="0.2">
      <c r="A10" s="41" t="s">
        <v>127</v>
      </c>
      <c r="B10" s="41" t="s">
        <v>126</v>
      </c>
      <c r="C10" s="41" t="s">
        <v>128</v>
      </c>
      <c r="D10" s="44">
        <v>641500</v>
      </c>
      <c r="E10" s="42">
        <v>10055.512500000001</v>
      </c>
      <c r="F10" s="43">
        <v>3.49535249937172</v>
      </c>
      <c r="G10" s="42">
        <v>-3681.1275000000001</v>
      </c>
      <c r="H10" s="42">
        <v>-1.2795805492391299</v>
      </c>
      <c r="I10" s="45"/>
    </row>
    <row r="11" spans="1:11" x14ac:dyDescent="0.2">
      <c r="A11" s="41" t="s">
        <v>121</v>
      </c>
      <c r="B11" s="41" t="s">
        <v>120</v>
      </c>
      <c r="C11" s="41" t="s">
        <v>122</v>
      </c>
      <c r="D11" s="44">
        <v>226250</v>
      </c>
      <c r="E11" s="42">
        <v>9207.4699999999993</v>
      </c>
      <c r="F11" s="43">
        <v>3.2005681736649501</v>
      </c>
      <c r="G11" s="42">
        <v>-1505.721</v>
      </c>
      <c r="H11" s="42">
        <v>-0.52339705815158399</v>
      </c>
      <c r="I11" s="45"/>
    </row>
    <row r="12" spans="1:11" x14ac:dyDescent="0.2">
      <c r="A12" s="41" t="s">
        <v>135</v>
      </c>
      <c r="B12" s="41" t="s">
        <v>134</v>
      </c>
      <c r="C12" s="41" t="s">
        <v>131</v>
      </c>
      <c r="D12" s="44">
        <v>415000</v>
      </c>
      <c r="E12" s="42">
        <v>6740.43</v>
      </c>
      <c r="F12" s="43">
        <v>2.3430112435681498</v>
      </c>
      <c r="G12" s="42">
        <v>-2088.4569999999999</v>
      </c>
      <c r="H12" s="42">
        <v>-0.72595935759419095</v>
      </c>
      <c r="I12" s="45"/>
    </row>
    <row r="13" spans="1:11" x14ac:dyDescent="0.2">
      <c r="A13" s="41" t="s">
        <v>140</v>
      </c>
      <c r="B13" s="41" t="s">
        <v>139</v>
      </c>
      <c r="C13" s="41" t="s">
        <v>117</v>
      </c>
      <c r="D13" s="44">
        <v>644250</v>
      </c>
      <c r="E13" s="42">
        <v>6307.2075000000004</v>
      </c>
      <c r="F13" s="43">
        <v>2.19242067464796</v>
      </c>
      <c r="G13" s="42">
        <v>-2113.1467499999999</v>
      </c>
      <c r="H13" s="42">
        <v>-0.73454165306360297</v>
      </c>
      <c r="I13" s="45"/>
    </row>
    <row r="14" spans="1:11" x14ac:dyDescent="0.2">
      <c r="A14" s="41" t="s">
        <v>130</v>
      </c>
      <c r="B14" s="41" t="s">
        <v>129</v>
      </c>
      <c r="C14" s="41" t="s">
        <v>131</v>
      </c>
      <c r="D14" s="44">
        <v>401800</v>
      </c>
      <c r="E14" s="42">
        <v>6268.4817999999996</v>
      </c>
      <c r="F14" s="43">
        <v>2.1789594042965099</v>
      </c>
      <c r="G14" s="42"/>
      <c r="H14" s="42"/>
      <c r="I14" s="45"/>
    </row>
    <row r="15" spans="1:11" x14ac:dyDescent="0.2">
      <c r="A15" s="41" t="s">
        <v>133</v>
      </c>
      <c r="B15" s="41" t="s">
        <v>132</v>
      </c>
      <c r="C15" s="41" t="s">
        <v>117</v>
      </c>
      <c r="D15" s="44">
        <v>480000</v>
      </c>
      <c r="E15" s="42">
        <v>6142.56</v>
      </c>
      <c r="F15" s="43">
        <v>2.1351882809096701</v>
      </c>
      <c r="G15" s="42"/>
      <c r="H15" s="42"/>
      <c r="I15" s="45"/>
    </row>
    <row r="16" spans="1:11" x14ac:dyDescent="0.2">
      <c r="A16" s="41" t="s">
        <v>160</v>
      </c>
      <c r="B16" s="41" t="s">
        <v>159</v>
      </c>
      <c r="C16" s="41" t="s">
        <v>161</v>
      </c>
      <c r="D16" s="44">
        <v>2812050</v>
      </c>
      <c r="E16" s="42">
        <v>4951.7388449999999</v>
      </c>
      <c r="F16" s="43">
        <v>1.7212521736815301</v>
      </c>
      <c r="G16" s="42">
        <v>-2237.5520999999999</v>
      </c>
      <c r="H16" s="42">
        <v>-0.77778564993176003</v>
      </c>
      <c r="I16" s="45"/>
    </row>
    <row r="17" spans="1:9" x14ac:dyDescent="0.2">
      <c r="A17" s="41" t="s">
        <v>142</v>
      </c>
      <c r="B17" s="41" t="s">
        <v>141</v>
      </c>
      <c r="C17" s="41" t="s">
        <v>143</v>
      </c>
      <c r="D17" s="44">
        <v>41000</v>
      </c>
      <c r="E17" s="42">
        <v>4756</v>
      </c>
      <c r="F17" s="43">
        <v>1.6532122541751999</v>
      </c>
      <c r="G17" s="42">
        <v>-2236.7199999999998</v>
      </c>
      <c r="H17" s="42">
        <v>-0.77749640730839997</v>
      </c>
      <c r="I17" s="45"/>
    </row>
    <row r="18" spans="1:9" x14ac:dyDescent="0.2">
      <c r="A18" s="41" t="s">
        <v>137</v>
      </c>
      <c r="B18" s="41" t="s">
        <v>136</v>
      </c>
      <c r="C18" s="41" t="s">
        <v>138</v>
      </c>
      <c r="D18" s="44">
        <v>1510050</v>
      </c>
      <c r="E18" s="42">
        <v>4531.6600500000004</v>
      </c>
      <c r="F18" s="43">
        <v>1.5752304302809499</v>
      </c>
      <c r="G18" s="42">
        <v>-776.93362500000001</v>
      </c>
      <c r="H18" s="42">
        <v>-0.27006648223943602</v>
      </c>
      <c r="I18" s="45"/>
    </row>
    <row r="19" spans="1:9" x14ac:dyDescent="0.2">
      <c r="A19" s="41" t="s">
        <v>148</v>
      </c>
      <c r="B19" s="41" t="s">
        <v>147</v>
      </c>
      <c r="C19" s="41" t="s">
        <v>149</v>
      </c>
      <c r="D19" s="44">
        <v>60750</v>
      </c>
      <c r="E19" s="42">
        <v>4456.3162499999999</v>
      </c>
      <c r="F19" s="43">
        <v>1.5490405031497201</v>
      </c>
      <c r="G19" s="42">
        <v>-1735.8275000000001</v>
      </c>
      <c r="H19" s="42">
        <v>-0.60338336714346097</v>
      </c>
      <c r="I19" s="45"/>
    </row>
    <row r="20" spans="1:9" x14ac:dyDescent="0.2">
      <c r="A20" s="41" t="s">
        <v>151</v>
      </c>
      <c r="B20" s="41" t="s">
        <v>150</v>
      </c>
      <c r="C20" s="41" t="s">
        <v>152</v>
      </c>
      <c r="D20" s="44">
        <v>240350</v>
      </c>
      <c r="E20" s="42">
        <v>4402.2506000000003</v>
      </c>
      <c r="F20" s="43">
        <v>1.53024698020818</v>
      </c>
      <c r="G20" s="42">
        <v>-1197.4494</v>
      </c>
      <c r="H20" s="42">
        <v>-0.41624012233699298</v>
      </c>
      <c r="I20" s="45"/>
    </row>
    <row r="21" spans="1:9" x14ac:dyDescent="0.2">
      <c r="A21" s="41" t="s">
        <v>210</v>
      </c>
      <c r="B21" s="41" t="s">
        <v>209</v>
      </c>
      <c r="C21" s="41" t="s">
        <v>211</v>
      </c>
      <c r="D21" s="44">
        <v>2461500</v>
      </c>
      <c r="E21" s="42">
        <v>4134.3353999999999</v>
      </c>
      <c r="F21" s="43">
        <v>1.43711815520402</v>
      </c>
      <c r="G21" s="42">
        <v>-2725.6911</v>
      </c>
      <c r="H21" s="42">
        <v>-0.94746550202192603</v>
      </c>
      <c r="I21" s="45"/>
    </row>
    <row r="22" spans="1:9" x14ac:dyDescent="0.2">
      <c r="A22" s="41" t="s">
        <v>145</v>
      </c>
      <c r="B22" s="41" t="s">
        <v>144</v>
      </c>
      <c r="C22" s="41" t="s">
        <v>146</v>
      </c>
      <c r="D22" s="44">
        <v>1180000</v>
      </c>
      <c r="E22" s="42">
        <v>3852.11</v>
      </c>
      <c r="F22" s="43">
        <v>1.3390150244808301</v>
      </c>
      <c r="G22" s="42">
        <v>-1084.5450000000001</v>
      </c>
      <c r="H22" s="42">
        <v>-0.37699392014391098</v>
      </c>
      <c r="I22" s="45"/>
    </row>
    <row r="23" spans="1:9" x14ac:dyDescent="0.2">
      <c r="A23" s="41" t="s">
        <v>166</v>
      </c>
      <c r="B23" s="41" t="s">
        <v>165</v>
      </c>
      <c r="C23" s="41" t="s">
        <v>167</v>
      </c>
      <c r="D23" s="44">
        <v>483200</v>
      </c>
      <c r="E23" s="42">
        <v>3693.0976000000001</v>
      </c>
      <c r="F23" s="43">
        <v>1.28374142308348</v>
      </c>
      <c r="G23" s="42">
        <v>-947.28480000000002</v>
      </c>
      <c r="H23" s="42">
        <v>-0.32928150537298201</v>
      </c>
      <c r="I23" s="45"/>
    </row>
    <row r="24" spans="1:9" x14ac:dyDescent="0.2">
      <c r="A24" s="41" t="s">
        <v>207</v>
      </c>
      <c r="B24" s="41" t="s">
        <v>206</v>
      </c>
      <c r="C24" s="41" t="s">
        <v>208</v>
      </c>
      <c r="D24" s="44">
        <v>242800</v>
      </c>
      <c r="E24" s="42">
        <v>3524.4848000000002</v>
      </c>
      <c r="F24" s="43">
        <v>1.22513066884235</v>
      </c>
      <c r="G24" s="42">
        <v>-2227.8240000000001</v>
      </c>
      <c r="H24" s="42">
        <v>-0.77440410785231495</v>
      </c>
      <c r="I24" s="45"/>
    </row>
    <row r="25" spans="1:9" x14ac:dyDescent="0.2">
      <c r="A25" s="41" t="s">
        <v>154</v>
      </c>
      <c r="B25" s="41" t="s">
        <v>153</v>
      </c>
      <c r="C25" s="41" t="s">
        <v>155</v>
      </c>
      <c r="D25" s="44">
        <v>90000</v>
      </c>
      <c r="E25" s="42">
        <v>3381.57</v>
      </c>
      <c r="F25" s="43">
        <v>1.1754526834212</v>
      </c>
      <c r="G25" s="42"/>
      <c r="H25" s="42"/>
      <c r="I25" s="45"/>
    </row>
    <row r="26" spans="1:9" x14ac:dyDescent="0.2">
      <c r="A26" s="41" t="s">
        <v>175</v>
      </c>
      <c r="B26" s="41" t="s">
        <v>174</v>
      </c>
      <c r="C26" s="41" t="s">
        <v>176</v>
      </c>
      <c r="D26" s="44">
        <v>780300</v>
      </c>
      <c r="E26" s="42">
        <v>3212.8852499999998</v>
      </c>
      <c r="F26" s="43">
        <v>1.11681691895684</v>
      </c>
      <c r="G26" s="42">
        <v>-919.65509999999995</v>
      </c>
      <c r="H26" s="42">
        <v>-0.31967726680713199</v>
      </c>
      <c r="I26" s="45"/>
    </row>
    <row r="27" spans="1:9" x14ac:dyDescent="0.2">
      <c r="A27" s="41" t="s">
        <v>190</v>
      </c>
      <c r="B27" s="41" t="s">
        <v>189</v>
      </c>
      <c r="C27" s="41" t="s">
        <v>191</v>
      </c>
      <c r="D27" s="44">
        <v>502500</v>
      </c>
      <c r="E27" s="42">
        <v>3022.5374999999999</v>
      </c>
      <c r="F27" s="43">
        <v>1.05065097428597</v>
      </c>
      <c r="G27" s="42">
        <v>-1438.0625</v>
      </c>
      <c r="H27" s="42">
        <v>-0.49987858437128302</v>
      </c>
      <c r="I27" s="45"/>
    </row>
    <row r="28" spans="1:9" x14ac:dyDescent="0.2">
      <c r="A28" s="41" t="s">
        <v>163</v>
      </c>
      <c r="B28" s="41" t="s">
        <v>162</v>
      </c>
      <c r="C28" s="41" t="s">
        <v>164</v>
      </c>
      <c r="D28" s="44">
        <v>49510</v>
      </c>
      <c r="E28" s="42">
        <v>2894.3546000000001</v>
      </c>
      <c r="F28" s="43">
        <v>1.0060938798671899</v>
      </c>
      <c r="G28" s="42"/>
      <c r="H28" s="42"/>
      <c r="I28" s="45"/>
    </row>
    <row r="29" spans="1:9" x14ac:dyDescent="0.2">
      <c r="A29" s="41" t="s">
        <v>157</v>
      </c>
      <c r="B29" s="41" t="s">
        <v>156</v>
      </c>
      <c r="C29" s="41" t="s">
        <v>158</v>
      </c>
      <c r="D29" s="44">
        <v>155300</v>
      </c>
      <c r="E29" s="42">
        <v>2824.7516999999998</v>
      </c>
      <c r="F29" s="43">
        <v>0.98189952174983697</v>
      </c>
      <c r="G29" s="42">
        <v>-243.0043</v>
      </c>
      <c r="H29" s="42">
        <v>-8.44696565553546E-2</v>
      </c>
      <c r="I29" s="45"/>
    </row>
    <row r="30" spans="1:9" x14ac:dyDescent="0.2">
      <c r="A30" s="41" t="s">
        <v>169</v>
      </c>
      <c r="B30" s="41" t="s">
        <v>168</v>
      </c>
      <c r="C30" s="41" t="s">
        <v>170</v>
      </c>
      <c r="D30" s="44">
        <v>46500</v>
      </c>
      <c r="E30" s="42">
        <v>2744.1975000000002</v>
      </c>
      <c r="F30" s="43">
        <v>0.95389843037782696</v>
      </c>
      <c r="G30" s="42"/>
      <c r="H30" s="42"/>
      <c r="I30" s="45"/>
    </row>
    <row r="31" spans="1:9" x14ac:dyDescent="0.2">
      <c r="A31" s="41" t="s">
        <v>198</v>
      </c>
      <c r="B31" s="41" t="s">
        <v>197</v>
      </c>
      <c r="C31" s="41" t="s">
        <v>199</v>
      </c>
      <c r="D31" s="44">
        <v>323190</v>
      </c>
      <c r="E31" s="42">
        <v>2318.5650599999999</v>
      </c>
      <c r="F31" s="43">
        <v>0.80594620885081103</v>
      </c>
      <c r="G31" s="42">
        <v>-95.383200000000002</v>
      </c>
      <c r="H31" s="42">
        <v>-3.3155734878562597E-2</v>
      </c>
      <c r="I31" s="45"/>
    </row>
    <row r="32" spans="1:9" x14ac:dyDescent="0.2">
      <c r="A32" s="41" t="s">
        <v>217</v>
      </c>
      <c r="B32" s="41" t="s">
        <v>216</v>
      </c>
      <c r="C32" s="41" t="s">
        <v>218</v>
      </c>
      <c r="D32" s="44">
        <v>130000</v>
      </c>
      <c r="E32" s="42">
        <v>2256.8000000000002</v>
      </c>
      <c r="F32" s="43">
        <v>0.78447632784326904</v>
      </c>
      <c r="G32" s="42"/>
      <c r="H32" s="42"/>
      <c r="I32" s="45"/>
    </row>
    <row r="33" spans="1:9" x14ac:dyDescent="0.2">
      <c r="A33" s="41" t="s">
        <v>188</v>
      </c>
      <c r="B33" s="41" t="s">
        <v>187</v>
      </c>
      <c r="C33" s="41" t="s">
        <v>146</v>
      </c>
      <c r="D33" s="44">
        <v>1271000</v>
      </c>
      <c r="E33" s="42">
        <v>2166.8008</v>
      </c>
      <c r="F33" s="43">
        <v>0.75319210153839899</v>
      </c>
      <c r="G33" s="42"/>
      <c r="H33" s="42"/>
      <c r="I33" s="45"/>
    </row>
    <row r="34" spans="1:9" x14ac:dyDescent="0.2">
      <c r="A34" s="41" t="s">
        <v>178</v>
      </c>
      <c r="B34" s="41" t="s">
        <v>177</v>
      </c>
      <c r="C34" s="41" t="s">
        <v>179</v>
      </c>
      <c r="D34" s="44">
        <v>87800</v>
      </c>
      <c r="E34" s="42">
        <v>2165.6747999999998</v>
      </c>
      <c r="F34" s="43">
        <v>0.75280069762792701</v>
      </c>
      <c r="G34" s="42"/>
      <c r="H34" s="42"/>
      <c r="I34" s="45"/>
    </row>
    <row r="35" spans="1:9" x14ac:dyDescent="0.2">
      <c r="A35" s="41" t="s">
        <v>235</v>
      </c>
      <c r="B35" s="41" t="s">
        <v>234</v>
      </c>
      <c r="C35" s="41" t="s">
        <v>194</v>
      </c>
      <c r="D35" s="44">
        <v>801200</v>
      </c>
      <c r="E35" s="42">
        <v>2125.9841999999999</v>
      </c>
      <c r="F35" s="43">
        <v>0.73900402262886</v>
      </c>
      <c r="G35" s="42">
        <v>-1462.1184000000001</v>
      </c>
      <c r="H35" s="42">
        <v>-0.50824055002839297</v>
      </c>
      <c r="I35" s="45"/>
    </row>
    <row r="36" spans="1:9" x14ac:dyDescent="0.2">
      <c r="A36" s="41" t="s">
        <v>193</v>
      </c>
      <c r="B36" s="41" t="s">
        <v>192</v>
      </c>
      <c r="C36" s="41" t="s">
        <v>194</v>
      </c>
      <c r="D36" s="44">
        <v>29500</v>
      </c>
      <c r="E36" s="42">
        <v>2118.395</v>
      </c>
      <c r="F36" s="43">
        <v>0.73636597417650795</v>
      </c>
      <c r="G36" s="42"/>
      <c r="H36" s="42"/>
      <c r="I36" s="45"/>
    </row>
    <row r="37" spans="1:9" x14ac:dyDescent="0.2">
      <c r="A37" s="41" t="s">
        <v>181</v>
      </c>
      <c r="B37" s="41" t="s">
        <v>180</v>
      </c>
      <c r="C37" s="41" t="s">
        <v>152</v>
      </c>
      <c r="D37" s="44">
        <v>128841</v>
      </c>
      <c r="E37" s="42">
        <v>2055.5293139999999</v>
      </c>
      <c r="F37" s="43">
        <v>0.71451350940309899</v>
      </c>
      <c r="G37" s="42"/>
      <c r="H37" s="42"/>
      <c r="I37" s="45"/>
    </row>
    <row r="38" spans="1:9" x14ac:dyDescent="0.2">
      <c r="A38" s="41" t="s">
        <v>229</v>
      </c>
      <c r="B38" s="41" t="s">
        <v>228</v>
      </c>
      <c r="C38" s="41" t="s">
        <v>176</v>
      </c>
      <c r="D38" s="44">
        <v>45000</v>
      </c>
      <c r="E38" s="42">
        <v>2044.08</v>
      </c>
      <c r="F38" s="43">
        <v>0.71053366369100901</v>
      </c>
      <c r="G38" s="42"/>
      <c r="H38" s="42"/>
      <c r="I38" s="45"/>
    </row>
    <row r="39" spans="1:9" x14ac:dyDescent="0.2">
      <c r="A39" s="41" t="s">
        <v>172</v>
      </c>
      <c r="B39" s="41" t="s">
        <v>171</v>
      </c>
      <c r="C39" s="41" t="s">
        <v>173</v>
      </c>
      <c r="D39" s="44">
        <v>59000</v>
      </c>
      <c r="E39" s="42">
        <v>2003.404</v>
      </c>
      <c r="F39" s="43">
        <v>0.69639445812943901</v>
      </c>
      <c r="G39" s="42"/>
      <c r="H39" s="42"/>
      <c r="I39" s="45"/>
    </row>
    <row r="40" spans="1:9" x14ac:dyDescent="0.2">
      <c r="A40" s="41" t="s">
        <v>201</v>
      </c>
      <c r="B40" s="41" t="s">
        <v>200</v>
      </c>
      <c r="C40" s="41" t="s">
        <v>202</v>
      </c>
      <c r="D40" s="44">
        <v>115000</v>
      </c>
      <c r="E40" s="42">
        <v>1997.32</v>
      </c>
      <c r="F40" s="43">
        <v>0.69427962563271794</v>
      </c>
      <c r="G40" s="42"/>
      <c r="H40" s="42"/>
      <c r="I40" s="45"/>
    </row>
    <row r="41" spans="1:9" x14ac:dyDescent="0.2">
      <c r="A41" s="41" t="s">
        <v>183</v>
      </c>
      <c r="B41" s="41" t="s">
        <v>182</v>
      </c>
      <c r="C41" s="41" t="s">
        <v>149</v>
      </c>
      <c r="D41" s="44">
        <v>103000</v>
      </c>
      <c r="E41" s="42">
        <v>1988.93</v>
      </c>
      <c r="F41" s="43">
        <v>0.69136321461242201</v>
      </c>
      <c r="G41" s="42"/>
      <c r="H41" s="42"/>
      <c r="I41" s="45"/>
    </row>
    <row r="42" spans="1:9" x14ac:dyDescent="0.2">
      <c r="A42" s="41" t="s">
        <v>215</v>
      </c>
      <c r="B42" s="41" t="s">
        <v>214</v>
      </c>
      <c r="C42" s="41" t="s">
        <v>205</v>
      </c>
      <c r="D42" s="44">
        <v>14000</v>
      </c>
      <c r="E42" s="42">
        <v>1848.56</v>
      </c>
      <c r="F42" s="43">
        <v>0.64256981593315898</v>
      </c>
      <c r="G42" s="42"/>
      <c r="H42" s="42"/>
      <c r="I42" s="45"/>
    </row>
    <row r="43" spans="1:9" x14ac:dyDescent="0.2">
      <c r="A43" s="41" t="s">
        <v>220</v>
      </c>
      <c r="B43" s="41" t="s">
        <v>219</v>
      </c>
      <c r="C43" s="41" t="s">
        <v>205</v>
      </c>
      <c r="D43" s="44">
        <v>190000</v>
      </c>
      <c r="E43" s="42">
        <v>1808.61</v>
      </c>
      <c r="F43" s="43">
        <v>0.62868297204032897</v>
      </c>
      <c r="G43" s="42"/>
      <c r="H43" s="42"/>
      <c r="I43" s="45"/>
    </row>
    <row r="44" spans="1:9" x14ac:dyDescent="0.2">
      <c r="A44" s="41" t="s">
        <v>196</v>
      </c>
      <c r="B44" s="41" t="s">
        <v>195</v>
      </c>
      <c r="C44" s="41" t="s">
        <v>155</v>
      </c>
      <c r="D44" s="44">
        <v>11100</v>
      </c>
      <c r="E44" s="42">
        <v>1764.9</v>
      </c>
      <c r="F44" s="43">
        <v>0.61348913107523295</v>
      </c>
      <c r="G44" s="42"/>
      <c r="H44" s="42"/>
      <c r="I44" s="45"/>
    </row>
    <row r="45" spans="1:9" x14ac:dyDescent="0.2">
      <c r="A45" s="41" t="s">
        <v>266</v>
      </c>
      <c r="B45" s="41" t="s">
        <v>265</v>
      </c>
      <c r="C45" s="41" t="s">
        <v>267</v>
      </c>
      <c r="D45" s="44">
        <v>1100000</v>
      </c>
      <c r="E45" s="42">
        <v>1739.32</v>
      </c>
      <c r="F45" s="43">
        <v>0.60459737971657002</v>
      </c>
      <c r="G45" s="42"/>
      <c r="H45" s="42"/>
      <c r="I45" s="45"/>
    </row>
    <row r="46" spans="1:9" x14ac:dyDescent="0.2">
      <c r="A46" s="41" t="s">
        <v>231</v>
      </c>
      <c r="B46" s="41" t="s">
        <v>230</v>
      </c>
      <c r="C46" s="41" t="s">
        <v>218</v>
      </c>
      <c r="D46" s="44">
        <v>177000</v>
      </c>
      <c r="E46" s="42">
        <v>1602.3810000000001</v>
      </c>
      <c r="F46" s="43">
        <v>0.556996615865751</v>
      </c>
      <c r="G46" s="42"/>
      <c r="H46" s="42"/>
      <c r="I46" s="45"/>
    </row>
    <row r="47" spans="1:9" x14ac:dyDescent="0.2">
      <c r="A47" s="41" t="s">
        <v>204</v>
      </c>
      <c r="B47" s="41" t="s">
        <v>203</v>
      </c>
      <c r="C47" s="41" t="s">
        <v>205</v>
      </c>
      <c r="D47" s="44">
        <v>57000</v>
      </c>
      <c r="E47" s="42">
        <v>1587.1079999999999</v>
      </c>
      <c r="F47" s="43">
        <v>0.55168763547087696</v>
      </c>
      <c r="G47" s="42"/>
      <c r="H47" s="42"/>
      <c r="I47" s="45"/>
    </row>
    <row r="48" spans="1:9" x14ac:dyDescent="0.2">
      <c r="A48" s="41" t="s">
        <v>213</v>
      </c>
      <c r="B48" s="41" t="s">
        <v>212</v>
      </c>
      <c r="C48" s="41" t="s">
        <v>138</v>
      </c>
      <c r="D48" s="44">
        <v>201427</v>
      </c>
      <c r="E48" s="42">
        <v>1576.4684159999999</v>
      </c>
      <c r="F48" s="43">
        <v>0.54798925644477803</v>
      </c>
      <c r="G48" s="42"/>
      <c r="H48" s="42"/>
      <c r="I48" s="45"/>
    </row>
    <row r="49" spans="1:9" x14ac:dyDescent="0.2">
      <c r="A49" s="41" t="s">
        <v>225</v>
      </c>
      <c r="B49" s="41" t="s">
        <v>224</v>
      </c>
      <c r="C49" s="41" t="s">
        <v>167</v>
      </c>
      <c r="D49" s="44">
        <v>75000</v>
      </c>
      <c r="E49" s="42">
        <v>1477.875</v>
      </c>
      <c r="F49" s="43">
        <v>0.51371763249351798</v>
      </c>
      <c r="G49" s="42"/>
      <c r="H49" s="42"/>
      <c r="I49" s="45"/>
    </row>
    <row r="50" spans="1:9" x14ac:dyDescent="0.2">
      <c r="A50" s="41" t="s">
        <v>222</v>
      </c>
      <c r="B50" s="41" t="s">
        <v>221</v>
      </c>
      <c r="C50" s="41" t="s">
        <v>223</v>
      </c>
      <c r="D50" s="44">
        <v>79230</v>
      </c>
      <c r="E50" s="42">
        <v>1305.15579</v>
      </c>
      <c r="F50" s="43">
        <v>0.45367946712273199</v>
      </c>
      <c r="G50" s="42"/>
      <c r="H50" s="42"/>
      <c r="I50" s="45"/>
    </row>
    <row r="51" spans="1:9" x14ac:dyDescent="0.2">
      <c r="A51" s="41" t="s">
        <v>185</v>
      </c>
      <c r="B51" s="41" t="s">
        <v>184</v>
      </c>
      <c r="C51" s="41" t="s">
        <v>186</v>
      </c>
      <c r="D51" s="44">
        <v>115012</v>
      </c>
      <c r="E51" s="42">
        <v>1293.7124819999999</v>
      </c>
      <c r="F51" s="43">
        <v>0.44970170912990098</v>
      </c>
      <c r="G51" s="42"/>
      <c r="H51" s="42"/>
      <c r="I51" s="45"/>
    </row>
    <row r="52" spans="1:9" x14ac:dyDescent="0.2">
      <c r="A52" s="41" t="s">
        <v>233</v>
      </c>
      <c r="B52" s="41" t="s">
        <v>232</v>
      </c>
      <c r="C52" s="41" t="s">
        <v>194</v>
      </c>
      <c r="D52" s="44">
        <v>120000</v>
      </c>
      <c r="E52" s="42">
        <v>1286.52</v>
      </c>
      <c r="F52" s="43">
        <v>0.44720156207768702</v>
      </c>
      <c r="G52" s="42"/>
      <c r="H52" s="42"/>
      <c r="I52" s="45"/>
    </row>
    <row r="53" spans="1:9" x14ac:dyDescent="0.2">
      <c r="A53" s="41" t="s">
        <v>227</v>
      </c>
      <c r="B53" s="41" t="s">
        <v>226</v>
      </c>
      <c r="C53" s="41" t="s">
        <v>191</v>
      </c>
      <c r="D53" s="44">
        <v>810000</v>
      </c>
      <c r="E53" s="42">
        <v>1281.9870000000001</v>
      </c>
      <c r="F53" s="43">
        <v>0.44562586587327602</v>
      </c>
      <c r="G53" s="42"/>
      <c r="H53" s="42"/>
      <c r="I53" s="45"/>
    </row>
    <row r="54" spans="1:9" x14ac:dyDescent="0.2">
      <c r="A54" s="41" t="s">
        <v>240</v>
      </c>
      <c r="B54" s="41" t="s">
        <v>239</v>
      </c>
      <c r="C54" s="41" t="s">
        <v>125</v>
      </c>
      <c r="D54" s="44">
        <v>250000</v>
      </c>
      <c r="E54" s="42">
        <v>1002.625</v>
      </c>
      <c r="F54" s="43">
        <v>0.34851806903751198</v>
      </c>
      <c r="G54" s="42"/>
      <c r="H54" s="42"/>
      <c r="I54" s="45"/>
    </row>
    <row r="55" spans="1:9" x14ac:dyDescent="0.2">
      <c r="A55" s="41" t="s">
        <v>237</v>
      </c>
      <c r="B55" s="41" t="s">
        <v>236</v>
      </c>
      <c r="C55" s="41" t="s">
        <v>238</v>
      </c>
      <c r="D55" s="44">
        <v>271671</v>
      </c>
      <c r="E55" s="42">
        <v>772.08898199999999</v>
      </c>
      <c r="F55" s="43">
        <v>0.26838245718167703</v>
      </c>
      <c r="G55" s="42"/>
      <c r="H55" s="42"/>
      <c r="I55" s="45"/>
    </row>
    <row r="56" spans="1:9" x14ac:dyDescent="0.2">
      <c r="A56" s="41" t="s">
        <v>244</v>
      </c>
      <c r="B56" s="41" t="s">
        <v>243</v>
      </c>
      <c r="C56" s="41" t="s">
        <v>245</v>
      </c>
      <c r="D56" s="44">
        <v>20000</v>
      </c>
      <c r="E56" s="42">
        <v>540.76</v>
      </c>
      <c r="F56" s="43">
        <v>0.187971206595412</v>
      </c>
      <c r="G56" s="42"/>
      <c r="H56" s="42"/>
      <c r="I56" s="45"/>
    </row>
    <row r="57" spans="1:9" x14ac:dyDescent="0.2">
      <c r="A57" s="41" t="s">
        <v>242</v>
      </c>
      <c r="B57" s="41" t="s">
        <v>241</v>
      </c>
      <c r="C57" s="41" t="s">
        <v>202</v>
      </c>
      <c r="D57" s="44">
        <v>25000</v>
      </c>
      <c r="E57" s="42">
        <v>419.32499999999999</v>
      </c>
      <c r="F57" s="43">
        <v>0.14575972003406501</v>
      </c>
      <c r="G57" s="42"/>
      <c r="H57" s="42"/>
      <c r="I57" s="45"/>
    </row>
    <row r="58" spans="1:9" x14ac:dyDescent="0.2">
      <c r="A58" s="41" t="s">
        <v>247</v>
      </c>
      <c r="B58" s="41" t="s">
        <v>246</v>
      </c>
      <c r="C58" s="41" t="s">
        <v>248</v>
      </c>
      <c r="D58" s="44">
        <v>18000</v>
      </c>
      <c r="E58" s="42">
        <v>303.96600000000001</v>
      </c>
      <c r="F58" s="43">
        <v>0.105660285124604</v>
      </c>
      <c r="G58" s="42"/>
      <c r="H58" s="42"/>
      <c r="I58" s="45"/>
    </row>
    <row r="59" spans="1:9" x14ac:dyDescent="0.2">
      <c r="A59" s="40" t="s">
        <v>29</v>
      </c>
      <c r="B59" s="40"/>
      <c r="C59" s="40"/>
      <c r="D59" s="40"/>
      <c r="E59" s="46">
        <f>SUM(E7:E58)</f>
        <v>192773.04953899994</v>
      </c>
      <c r="F59" s="47">
        <f>SUM(F7:F58)</f>
        <v>67.008992382800102</v>
      </c>
      <c r="G59" s="46">
        <f>SUM(G7:G58)</f>
        <v>-43793.587900000006</v>
      </c>
      <c r="H59" s="46">
        <f>SUM(H7:H58)</f>
        <v>-15.222896587590135</v>
      </c>
      <c r="I59" s="40"/>
    </row>
    <row r="60" spans="1:9" x14ac:dyDescent="0.2">
      <c r="A60" s="41"/>
      <c r="B60" s="41"/>
      <c r="C60" s="41"/>
      <c r="D60" s="41"/>
      <c r="E60" s="42"/>
      <c r="F60" s="43"/>
      <c r="G60" s="42"/>
      <c r="H60" s="41"/>
      <c r="I60" s="41"/>
    </row>
    <row r="61" spans="1:9" x14ac:dyDescent="0.2">
      <c r="A61" s="40" t="s">
        <v>19</v>
      </c>
      <c r="B61" s="41"/>
      <c r="C61" s="41"/>
      <c r="D61" s="41"/>
      <c r="E61" s="42"/>
      <c r="F61" s="43"/>
      <c r="G61" s="42"/>
      <c r="H61" s="41"/>
      <c r="I61" s="41"/>
    </row>
    <row r="62" spans="1:9" x14ac:dyDescent="0.2">
      <c r="A62" s="40" t="s">
        <v>20</v>
      </c>
      <c r="B62" s="41"/>
      <c r="C62" s="41"/>
      <c r="D62" s="41"/>
      <c r="E62" s="42"/>
      <c r="F62" s="43"/>
      <c r="G62" s="42"/>
      <c r="H62" s="41"/>
      <c r="I62" s="41"/>
    </row>
    <row r="63" spans="1:9" x14ac:dyDescent="0.2">
      <c r="A63" s="41" t="s">
        <v>25</v>
      </c>
      <c r="B63" s="41" t="s">
        <v>24</v>
      </c>
      <c r="C63" s="41" t="s">
        <v>26</v>
      </c>
      <c r="D63" s="44">
        <v>11897</v>
      </c>
      <c r="E63" s="42">
        <v>12705.92462</v>
      </c>
      <c r="F63" s="43">
        <v>4.41665060605769</v>
      </c>
      <c r="G63" s="45"/>
      <c r="H63" s="45"/>
      <c r="I63" s="45">
        <v>8.1472999999999995</v>
      </c>
    </row>
    <row r="64" spans="1:9" x14ac:dyDescent="0.2">
      <c r="A64" s="41" t="s">
        <v>28</v>
      </c>
      <c r="B64" s="41" t="s">
        <v>27</v>
      </c>
      <c r="C64" s="41" t="s">
        <v>26</v>
      </c>
      <c r="D64" s="44">
        <v>7820</v>
      </c>
      <c r="E64" s="42">
        <v>8325.1641799999998</v>
      </c>
      <c r="F64" s="43">
        <v>2.89387372590337</v>
      </c>
      <c r="G64" s="45"/>
      <c r="H64" s="45"/>
      <c r="I64" s="45">
        <v>8.1072000000000006</v>
      </c>
    </row>
    <row r="65" spans="1:9" x14ac:dyDescent="0.2">
      <c r="A65" s="41" t="s">
        <v>101</v>
      </c>
      <c r="B65" s="41" t="s">
        <v>100</v>
      </c>
      <c r="C65" s="41" t="s">
        <v>21</v>
      </c>
      <c r="D65" s="44">
        <v>5000</v>
      </c>
      <c r="E65" s="42">
        <v>5233.1288355999995</v>
      </c>
      <c r="F65" s="43">
        <v>1.8190649114153701</v>
      </c>
      <c r="G65" s="45"/>
      <c r="H65" s="45"/>
      <c r="I65" s="45">
        <v>7.59</v>
      </c>
    </row>
    <row r="66" spans="1:9" x14ac:dyDescent="0.2">
      <c r="A66" s="41" t="s">
        <v>91</v>
      </c>
      <c r="B66" s="41" t="s">
        <v>90</v>
      </c>
      <c r="C66" s="41" t="s">
        <v>21</v>
      </c>
      <c r="D66" s="44">
        <v>5000</v>
      </c>
      <c r="E66" s="42">
        <v>5211.8768492999998</v>
      </c>
      <c r="F66" s="43">
        <v>1.8116776018744301</v>
      </c>
      <c r="G66" s="45"/>
      <c r="H66" s="45"/>
      <c r="I66" s="45">
        <v>7.2161999999999997</v>
      </c>
    </row>
    <row r="67" spans="1:9" x14ac:dyDescent="0.2">
      <c r="A67" s="41" t="s">
        <v>95</v>
      </c>
      <c r="B67" s="41" t="s">
        <v>94</v>
      </c>
      <c r="C67" s="41" t="s">
        <v>21</v>
      </c>
      <c r="D67" s="44">
        <v>4500</v>
      </c>
      <c r="E67" s="42">
        <v>4574.9117465999998</v>
      </c>
      <c r="F67" s="43">
        <v>1.5902649624157199</v>
      </c>
      <c r="G67" s="45"/>
      <c r="H67" s="45"/>
      <c r="I67" s="45">
        <v>7.1664000000000003</v>
      </c>
    </row>
    <row r="68" spans="1:9" x14ac:dyDescent="0.2">
      <c r="A68" s="41" t="s">
        <v>93</v>
      </c>
      <c r="B68" s="41" t="s">
        <v>92</v>
      </c>
      <c r="C68" s="41" t="s">
        <v>21</v>
      </c>
      <c r="D68" s="44">
        <v>7000</v>
      </c>
      <c r="E68" s="42">
        <v>3991.6729999999998</v>
      </c>
      <c r="F68" s="43">
        <v>1.3875279054373999</v>
      </c>
      <c r="G68" s="45"/>
      <c r="H68" s="45"/>
      <c r="I68" s="45">
        <v>6.4930000000000003</v>
      </c>
    </row>
    <row r="69" spans="1:9" x14ac:dyDescent="0.2">
      <c r="A69" s="41" t="s">
        <v>99</v>
      </c>
      <c r="B69" s="41" t="s">
        <v>98</v>
      </c>
      <c r="C69" s="41" t="s">
        <v>21</v>
      </c>
      <c r="D69" s="44">
        <v>300</v>
      </c>
      <c r="E69" s="42">
        <v>3190.4011233000001</v>
      </c>
      <c r="F69" s="43">
        <v>1.10900131050754</v>
      </c>
      <c r="G69" s="45"/>
      <c r="H69" s="45"/>
      <c r="I69" s="45">
        <v>6.9550000000000001</v>
      </c>
    </row>
    <row r="70" spans="1:9" x14ac:dyDescent="0.2">
      <c r="A70" s="41" t="s">
        <v>352</v>
      </c>
      <c r="B70" s="41" t="s">
        <v>351</v>
      </c>
      <c r="C70" s="41" t="s">
        <v>21</v>
      </c>
      <c r="D70" s="44">
        <v>3000</v>
      </c>
      <c r="E70" s="42">
        <v>3089.8610137000001</v>
      </c>
      <c r="F70" s="43">
        <v>1.07405300495102</v>
      </c>
      <c r="G70" s="45"/>
      <c r="H70" s="45"/>
      <c r="I70" s="45">
        <v>7.25</v>
      </c>
    </row>
    <row r="71" spans="1:9" x14ac:dyDescent="0.2">
      <c r="A71" s="41" t="s">
        <v>354</v>
      </c>
      <c r="B71" s="41" t="s">
        <v>353</v>
      </c>
      <c r="C71" s="41" t="s">
        <v>21</v>
      </c>
      <c r="D71" s="44">
        <v>2500</v>
      </c>
      <c r="E71" s="42">
        <v>2711.0554452000001</v>
      </c>
      <c r="F71" s="43">
        <v>0.94237806639046195</v>
      </c>
      <c r="G71" s="45"/>
      <c r="H71" s="45"/>
      <c r="I71" s="45">
        <v>6.6711999999999998</v>
      </c>
    </row>
    <row r="72" spans="1:9" x14ac:dyDescent="0.2">
      <c r="A72" s="41" t="s">
        <v>356</v>
      </c>
      <c r="B72" s="41" t="s">
        <v>355</v>
      </c>
      <c r="C72" s="41" t="s">
        <v>357</v>
      </c>
      <c r="D72" s="44">
        <v>2500</v>
      </c>
      <c r="E72" s="42">
        <v>2673.1181507000001</v>
      </c>
      <c r="F72" s="43">
        <v>0.92919085020929104</v>
      </c>
      <c r="G72" s="45"/>
      <c r="H72" s="45"/>
      <c r="I72" s="45">
        <v>7.5650000000000004</v>
      </c>
    </row>
    <row r="73" spans="1:9" x14ac:dyDescent="0.2">
      <c r="A73" s="41" t="s">
        <v>89</v>
      </c>
      <c r="B73" s="41" t="s">
        <v>88</v>
      </c>
      <c r="C73" s="41" t="s">
        <v>21</v>
      </c>
      <c r="D73" s="44">
        <v>2500</v>
      </c>
      <c r="E73" s="42">
        <v>2621.7560616000001</v>
      </c>
      <c r="F73" s="43">
        <v>0.911337100188231</v>
      </c>
      <c r="G73" s="45"/>
      <c r="H73" s="45"/>
      <c r="I73" s="45">
        <v>7.4450000000000003</v>
      </c>
    </row>
    <row r="74" spans="1:9" x14ac:dyDescent="0.2">
      <c r="A74" s="41" t="s">
        <v>359</v>
      </c>
      <c r="B74" s="41" t="s">
        <v>358</v>
      </c>
      <c r="C74" s="41" t="s">
        <v>21</v>
      </c>
      <c r="D74" s="44">
        <v>2500</v>
      </c>
      <c r="E74" s="42">
        <v>2537.9846917999998</v>
      </c>
      <c r="F74" s="43">
        <v>0.88221770256367205</v>
      </c>
      <c r="G74" s="45"/>
      <c r="H74" s="45"/>
      <c r="I74" s="45">
        <v>6.8475000000000001</v>
      </c>
    </row>
    <row r="75" spans="1:9" x14ac:dyDescent="0.2">
      <c r="A75" s="41" t="s">
        <v>361</v>
      </c>
      <c r="B75" s="41" t="s">
        <v>360</v>
      </c>
      <c r="C75" s="41" t="s">
        <v>68</v>
      </c>
      <c r="D75" s="44">
        <v>1000</v>
      </c>
      <c r="E75" s="42">
        <v>1023.172863</v>
      </c>
      <c r="F75" s="43">
        <v>0.35566062137323801</v>
      </c>
      <c r="G75" s="45"/>
      <c r="H75" s="45"/>
      <c r="I75" s="45">
        <v>6.55</v>
      </c>
    </row>
    <row r="76" spans="1:9" x14ac:dyDescent="0.2">
      <c r="A76" s="41" t="s">
        <v>363</v>
      </c>
      <c r="B76" s="41" t="s">
        <v>362</v>
      </c>
      <c r="C76" s="41" t="s">
        <v>68</v>
      </c>
      <c r="D76" s="44">
        <v>1000</v>
      </c>
      <c r="E76" s="42">
        <v>1018.9514658000001</v>
      </c>
      <c r="F76" s="43">
        <v>0.354193240048432</v>
      </c>
      <c r="G76" s="45"/>
      <c r="H76" s="45"/>
      <c r="I76" s="45">
        <v>6.6425000000000001</v>
      </c>
    </row>
    <row r="77" spans="1:9" x14ac:dyDescent="0.2">
      <c r="A77" s="40" t="s">
        <v>29</v>
      </c>
      <c r="B77" s="40"/>
      <c r="C77" s="40"/>
      <c r="D77" s="40"/>
      <c r="E77" s="46">
        <f>SUM(E62:E76)</f>
        <v>58908.980046599987</v>
      </c>
      <c r="F77" s="47">
        <f>SUM(F62:F76)</f>
        <v>20.477091609335869</v>
      </c>
      <c r="G77" s="46"/>
      <c r="H77" s="40"/>
      <c r="I77" s="40"/>
    </row>
    <row r="78" spans="1:9" x14ac:dyDescent="0.2">
      <c r="A78" s="41"/>
      <c r="B78" s="41"/>
      <c r="C78" s="41"/>
      <c r="D78" s="41"/>
      <c r="E78" s="42"/>
      <c r="F78" s="43"/>
      <c r="G78" s="42"/>
      <c r="H78" s="41"/>
      <c r="I78" s="41"/>
    </row>
    <row r="79" spans="1:9" x14ac:dyDescent="0.2">
      <c r="A79" s="40" t="s">
        <v>38</v>
      </c>
      <c r="B79" s="41"/>
      <c r="C79" s="41"/>
      <c r="D79" s="41"/>
      <c r="E79" s="42"/>
      <c r="F79" s="43"/>
      <c r="G79" s="42"/>
      <c r="H79" s="41"/>
      <c r="I79" s="41"/>
    </row>
    <row r="80" spans="1:9" x14ac:dyDescent="0.2">
      <c r="A80" s="41" t="s">
        <v>70</v>
      </c>
      <c r="B80" s="41" t="s">
        <v>69</v>
      </c>
      <c r="C80" s="41" t="s">
        <v>39</v>
      </c>
      <c r="D80" s="44">
        <v>9346400</v>
      </c>
      <c r="E80" s="42">
        <v>8842.8847702999992</v>
      </c>
      <c r="F80" s="43">
        <v>3.0738363045666999</v>
      </c>
      <c r="G80" s="45"/>
      <c r="H80" s="45"/>
      <c r="I80" s="45">
        <v>7.5245800270125001</v>
      </c>
    </row>
    <row r="81" spans="1:9" x14ac:dyDescent="0.2">
      <c r="A81" s="41" t="s">
        <v>74</v>
      </c>
      <c r="B81" s="41" t="s">
        <v>73</v>
      </c>
      <c r="C81" s="41" t="s">
        <v>39</v>
      </c>
      <c r="D81" s="44">
        <v>4500000</v>
      </c>
      <c r="E81" s="42">
        <v>4605.8495000000003</v>
      </c>
      <c r="F81" s="43">
        <v>1.6010190988828199</v>
      </c>
      <c r="G81" s="45"/>
      <c r="H81" s="45"/>
      <c r="I81" s="45">
        <v>7.2027454149999999</v>
      </c>
    </row>
    <row r="82" spans="1:9" x14ac:dyDescent="0.2">
      <c r="A82" s="41" t="s">
        <v>76</v>
      </c>
      <c r="B82" s="41" t="s">
        <v>75</v>
      </c>
      <c r="C82" s="41" t="s">
        <v>39</v>
      </c>
      <c r="D82" s="44">
        <v>3000000</v>
      </c>
      <c r="E82" s="42">
        <v>3166.9266667000002</v>
      </c>
      <c r="F82" s="43">
        <v>1.10084145783487</v>
      </c>
      <c r="G82" s="45"/>
      <c r="H82" s="45"/>
      <c r="I82" s="45">
        <v>7.5784011250000001</v>
      </c>
    </row>
    <row r="83" spans="1:9" x14ac:dyDescent="0.2">
      <c r="A83" s="41" t="s">
        <v>103</v>
      </c>
      <c r="B83" s="41" t="s">
        <v>102</v>
      </c>
      <c r="C83" s="41" t="s">
        <v>39</v>
      </c>
      <c r="D83" s="44">
        <v>2500000</v>
      </c>
      <c r="E83" s="42">
        <v>2568.0591666999999</v>
      </c>
      <c r="F83" s="43">
        <v>0.89267175858607895</v>
      </c>
      <c r="G83" s="45"/>
      <c r="H83" s="45"/>
      <c r="I83" s="45">
        <v>7.1450894099999998</v>
      </c>
    </row>
    <row r="84" spans="1:9" x14ac:dyDescent="0.2">
      <c r="A84" s="41" t="s">
        <v>365</v>
      </c>
      <c r="B84" s="41" t="s">
        <v>364</v>
      </c>
      <c r="C84" s="41" t="s">
        <v>39</v>
      </c>
      <c r="D84" s="44">
        <v>2500000</v>
      </c>
      <c r="E84" s="42">
        <v>2518.9031943999998</v>
      </c>
      <c r="F84" s="43">
        <v>0.87558486712849704</v>
      </c>
      <c r="G84" s="45"/>
      <c r="H84" s="45"/>
      <c r="I84" s="45">
        <v>5.5659000000000001</v>
      </c>
    </row>
    <row r="85" spans="1:9" x14ac:dyDescent="0.2">
      <c r="A85" s="41" t="s">
        <v>78</v>
      </c>
      <c r="B85" s="41" t="s">
        <v>77</v>
      </c>
      <c r="C85" s="41" t="s">
        <v>39</v>
      </c>
      <c r="D85" s="44">
        <v>2500000</v>
      </c>
      <c r="E85" s="42">
        <v>2390.6794444000002</v>
      </c>
      <c r="F85" s="43">
        <v>0.83101357302078105</v>
      </c>
      <c r="G85" s="45"/>
      <c r="H85" s="45"/>
      <c r="I85" s="45">
        <v>7.5682098400499997</v>
      </c>
    </row>
    <row r="86" spans="1:9" x14ac:dyDescent="0.2">
      <c r="A86" s="41" t="s">
        <v>349</v>
      </c>
      <c r="B86" s="41" t="s">
        <v>348</v>
      </c>
      <c r="C86" s="41" t="s">
        <v>39</v>
      </c>
      <c r="D86" s="44">
        <v>2000000</v>
      </c>
      <c r="E86" s="42">
        <v>2074.8228889000002</v>
      </c>
      <c r="F86" s="43">
        <v>0.72122006416582596</v>
      </c>
      <c r="G86" s="45"/>
      <c r="H86" s="45"/>
      <c r="I86" s="45">
        <v>5.8638148351124899</v>
      </c>
    </row>
    <row r="87" spans="1:9" x14ac:dyDescent="0.2">
      <c r="A87" s="41" t="s">
        <v>367</v>
      </c>
      <c r="B87" s="41" t="s">
        <v>366</v>
      </c>
      <c r="C87" s="41" t="s">
        <v>39</v>
      </c>
      <c r="D87" s="44">
        <v>480000</v>
      </c>
      <c r="E87" s="42">
        <v>508.31040000000002</v>
      </c>
      <c r="F87" s="43">
        <v>0.17669154377727</v>
      </c>
      <c r="G87" s="45"/>
      <c r="H87" s="45"/>
      <c r="I87" s="45">
        <v>5.6629902812499902</v>
      </c>
    </row>
    <row r="88" spans="1:9" x14ac:dyDescent="0.2">
      <c r="A88" s="41" t="s">
        <v>84</v>
      </c>
      <c r="B88" s="41" t="s">
        <v>83</v>
      </c>
      <c r="C88" s="41" t="s">
        <v>39</v>
      </c>
      <c r="D88" s="44">
        <v>83300</v>
      </c>
      <c r="E88" s="42">
        <v>81.843666099999993</v>
      </c>
      <c r="F88" s="43">
        <v>2.8449317014958599E-2</v>
      </c>
      <c r="G88" s="45"/>
      <c r="H88" s="45"/>
      <c r="I88" s="45">
        <v>7.5449370499999997</v>
      </c>
    </row>
    <row r="89" spans="1:9" x14ac:dyDescent="0.2">
      <c r="A89" s="41" t="s">
        <v>80</v>
      </c>
      <c r="B89" s="41" t="s">
        <v>79</v>
      </c>
      <c r="C89" s="41" t="s">
        <v>39</v>
      </c>
      <c r="D89" s="44">
        <v>52560</v>
      </c>
      <c r="E89" s="42">
        <v>53.657295099999999</v>
      </c>
      <c r="F89" s="43">
        <v>1.8651576489742399E-2</v>
      </c>
      <c r="G89" s="45"/>
      <c r="H89" s="45"/>
      <c r="I89" s="45">
        <v>7.4000720449999999</v>
      </c>
    </row>
    <row r="90" spans="1:9" x14ac:dyDescent="0.2">
      <c r="A90" s="41" t="s">
        <v>82</v>
      </c>
      <c r="B90" s="41" t="s">
        <v>81</v>
      </c>
      <c r="C90" s="41" t="s">
        <v>39</v>
      </c>
      <c r="D90" s="44">
        <v>50000</v>
      </c>
      <c r="E90" s="42">
        <v>51.099049999999998</v>
      </c>
      <c r="F90" s="43">
        <v>1.7762316155742499E-2</v>
      </c>
      <c r="G90" s="45"/>
      <c r="H90" s="45"/>
      <c r="I90" s="45">
        <v>7.3886312099999998</v>
      </c>
    </row>
    <row r="91" spans="1:9" x14ac:dyDescent="0.2">
      <c r="A91" s="41" t="s">
        <v>369</v>
      </c>
      <c r="B91" s="41" t="s">
        <v>368</v>
      </c>
      <c r="C91" s="41" t="s">
        <v>39</v>
      </c>
      <c r="D91" s="44">
        <v>14900</v>
      </c>
      <c r="E91" s="42">
        <v>14.7453082</v>
      </c>
      <c r="F91" s="43">
        <v>5.1255517678364297E-3</v>
      </c>
      <c r="G91" s="45"/>
      <c r="H91" s="45"/>
      <c r="I91" s="45">
        <v>7.4725702199999997</v>
      </c>
    </row>
    <row r="92" spans="1:9" x14ac:dyDescent="0.2">
      <c r="A92" s="40" t="s">
        <v>29</v>
      </c>
      <c r="B92" s="40"/>
      <c r="C92" s="40"/>
      <c r="D92" s="40"/>
      <c r="E92" s="46">
        <f>SUM(E80:E91)</f>
        <v>26877.7813508</v>
      </c>
      <c r="F92" s="47">
        <f>SUM(F80:F91)</f>
        <v>9.3428674293911236</v>
      </c>
      <c r="G92" s="46"/>
      <c r="H92" s="40"/>
      <c r="I92" s="40"/>
    </row>
    <row r="93" spans="1:9" x14ac:dyDescent="0.2">
      <c r="A93" s="41"/>
      <c r="B93" s="41"/>
      <c r="C93" s="41"/>
      <c r="D93" s="41"/>
      <c r="E93" s="42"/>
      <c r="F93" s="43"/>
      <c r="G93" s="42"/>
      <c r="H93" s="41"/>
      <c r="I93" s="41"/>
    </row>
    <row r="94" spans="1:9" x14ac:dyDescent="0.2">
      <c r="A94" s="40" t="s">
        <v>41</v>
      </c>
      <c r="B94" s="40"/>
      <c r="C94" s="40"/>
      <c r="D94" s="40"/>
      <c r="E94" s="46">
        <f>E59+E77+E92</f>
        <v>278559.81093639991</v>
      </c>
      <c r="F94" s="47">
        <f>F59+F77+F92</f>
        <v>96.828951421527094</v>
      </c>
      <c r="G94" s="46"/>
      <c r="H94" s="40"/>
      <c r="I94" s="40"/>
    </row>
    <row r="95" spans="1:9" x14ac:dyDescent="0.2">
      <c r="A95" s="40"/>
      <c r="B95" s="40"/>
      <c r="C95" s="40"/>
      <c r="D95" s="40"/>
      <c r="E95" s="46"/>
      <c r="F95" s="47"/>
      <c r="G95" s="46"/>
      <c r="H95" s="40"/>
      <c r="I95" s="40"/>
    </row>
    <row r="96" spans="1:9" x14ac:dyDescent="0.2">
      <c r="A96" s="40" t="s">
        <v>298</v>
      </c>
      <c r="B96" s="40"/>
      <c r="C96" s="40"/>
      <c r="D96" s="40"/>
      <c r="E96" s="61">
        <v>2214.7161793999999</v>
      </c>
      <c r="F96" s="61">
        <v>0.76984775595125265</v>
      </c>
      <c r="G96" s="46"/>
      <c r="H96" s="40"/>
      <c r="I96" s="40"/>
    </row>
    <row r="97" spans="1:9" x14ac:dyDescent="0.2">
      <c r="A97" s="40"/>
      <c r="B97" s="40"/>
      <c r="C97" s="40"/>
      <c r="D97" s="40"/>
      <c r="E97" s="46"/>
      <c r="F97" s="47"/>
      <c r="G97" s="46"/>
      <c r="H97" s="40"/>
      <c r="I97" s="40"/>
    </row>
    <row r="98" spans="1:9" x14ac:dyDescent="0.2">
      <c r="A98" s="40" t="s">
        <v>43</v>
      </c>
      <c r="B98" s="40"/>
      <c r="C98" s="40"/>
      <c r="D98" s="40"/>
      <c r="E98" s="46">
        <f>E100-(E59+E77+E92+E96)</f>
        <v>6907.8311530001229</v>
      </c>
      <c r="F98" s="47">
        <f>F100-(F59+F77+F92+F96)</f>
        <v>2.401200822521659</v>
      </c>
      <c r="G98" s="46"/>
      <c r="H98" s="40"/>
      <c r="I98" s="40"/>
    </row>
    <row r="99" spans="1:9" x14ac:dyDescent="0.2">
      <c r="A99" s="41"/>
      <c r="B99" s="41"/>
      <c r="C99" s="41"/>
      <c r="D99" s="41"/>
      <c r="E99" s="42"/>
      <c r="F99" s="43"/>
      <c r="G99" s="42"/>
      <c r="H99" s="41"/>
      <c r="I99" s="41"/>
    </row>
    <row r="100" spans="1:9" x14ac:dyDescent="0.2">
      <c r="A100" s="48" t="s">
        <v>42</v>
      </c>
      <c r="B100" s="48"/>
      <c r="C100" s="48"/>
      <c r="D100" s="48"/>
      <c r="E100" s="49">
        <v>287682.35826880002</v>
      </c>
      <c r="F100" s="50">
        <v>100</v>
      </c>
      <c r="G100" s="49"/>
      <c r="H100" s="48"/>
      <c r="I100" s="48"/>
    </row>
    <row r="101" spans="1:9" x14ac:dyDescent="0.2">
      <c r="F101" s="65" t="s">
        <v>952</v>
      </c>
    </row>
    <row r="102" spans="1:9" x14ac:dyDescent="0.2">
      <c r="A102" s="14" t="s">
        <v>45</v>
      </c>
    </row>
    <row r="104" spans="1:9" x14ac:dyDescent="0.2">
      <c r="A104" s="14" t="s">
        <v>46</v>
      </c>
    </row>
    <row r="105" spans="1:9" x14ac:dyDescent="0.2">
      <c r="A105" s="14" t="s">
        <v>47</v>
      </c>
    </row>
    <row r="106" spans="1:9" x14ac:dyDescent="0.2">
      <c r="A106" s="14" t="s">
        <v>48</v>
      </c>
      <c r="B106" s="14"/>
      <c r="C106" s="30" t="s">
        <v>50</v>
      </c>
      <c r="D106" s="14" t="s">
        <v>49</v>
      </c>
    </row>
    <row r="107" spans="1:9" x14ac:dyDescent="0.2">
      <c r="A107" s="7" t="s">
        <v>51</v>
      </c>
      <c r="C107" s="31">
        <v>14.2568</v>
      </c>
      <c r="D107" s="31">
        <v>14.6557</v>
      </c>
    </row>
    <row r="108" spans="1:9" x14ac:dyDescent="0.2">
      <c r="A108" s="7" t="s">
        <v>52</v>
      </c>
      <c r="C108" s="31">
        <v>13.8018</v>
      </c>
      <c r="D108" s="31">
        <v>13.6304</v>
      </c>
    </row>
    <row r="109" spans="1:9" x14ac:dyDescent="0.2">
      <c r="A109" s="7" t="s">
        <v>53</v>
      </c>
      <c r="C109" s="31">
        <v>14.926600000000001</v>
      </c>
      <c r="D109" s="31">
        <v>15.457000000000001</v>
      </c>
    </row>
    <row r="110" spans="1:9" x14ac:dyDescent="0.2">
      <c r="A110" s="7" t="s">
        <v>54</v>
      </c>
      <c r="C110" s="31">
        <v>14.1599</v>
      </c>
      <c r="D110" s="31">
        <v>13.798299999999999</v>
      </c>
    </row>
    <row r="112" spans="1:9" x14ac:dyDescent="0.2">
      <c r="A112" s="14" t="s">
        <v>55</v>
      </c>
    </row>
    <row r="113" spans="1:5" x14ac:dyDescent="0.2">
      <c r="A113" s="106" t="s">
        <v>56</v>
      </c>
      <c r="B113" s="107"/>
      <c r="C113" s="32" t="s">
        <v>57</v>
      </c>
    </row>
    <row r="114" spans="1:5" x14ac:dyDescent="0.2">
      <c r="A114" s="102" t="s">
        <v>52</v>
      </c>
      <c r="B114" s="103"/>
      <c r="C114" s="33">
        <v>0.55000000000000004</v>
      </c>
    </row>
    <row r="115" spans="1:5" x14ac:dyDescent="0.2">
      <c r="A115" s="102" t="s">
        <v>54</v>
      </c>
      <c r="B115" s="103"/>
      <c r="C115" s="33">
        <v>0.85</v>
      </c>
    </row>
    <row r="116" spans="1:5" x14ac:dyDescent="0.2">
      <c r="A116" s="7" t="s">
        <v>58</v>
      </c>
    </row>
    <row r="117" spans="1:5" x14ac:dyDescent="0.2">
      <c r="A117" s="7" t="s">
        <v>59</v>
      </c>
    </row>
    <row r="119" spans="1:5" x14ac:dyDescent="0.2">
      <c r="A119" s="14" t="s">
        <v>299</v>
      </c>
      <c r="D119" s="34" t="s">
        <v>370</v>
      </c>
    </row>
    <row r="121" spans="1:5" x14ac:dyDescent="0.2">
      <c r="A121" s="14" t="s">
        <v>300</v>
      </c>
      <c r="D121" s="34">
        <f>ABS(+H59)</f>
        <v>15.222896587590135</v>
      </c>
    </row>
    <row r="123" spans="1:5" x14ac:dyDescent="0.2">
      <c r="A123" s="14" t="s">
        <v>301</v>
      </c>
      <c r="D123" s="51">
        <v>1.5386368946981901</v>
      </c>
    </row>
    <row r="125" spans="1:5" x14ac:dyDescent="0.2">
      <c r="A125" s="14" t="s">
        <v>302</v>
      </c>
      <c r="D125" s="34">
        <v>8.0953508220314703</v>
      </c>
      <c r="E125" s="10" t="s">
        <v>60</v>
      </c>
    </row>
    <row r="127" spans="1:5" x14ac:dyDescent="0.2">
      <c r="A127" s="14" t="s">
        <v>303</v>
      </c>
      <c r="D127" s="30" t="s">
        <v>61</v>
      </c>
    </row>
    <row r="129" spans="1:9" x14ac:dyDescent="0.2">
      <c r="A129" s="62" t="s">
        <v>1012</v>
      </c>
      <c r="B129" s="63"/>
      <c r="C129" s="63"/>
      <c r="D129" s="63"/>
      <c r="E129" s="11"/>
      <c r="G129" s="11"/>
      <c r="H129" s="11"/>
      <c r="I129" s="11"/>
    </row>
    <row r="130" spans="1:9" x14ac:dyDescent="0.2">
      <c r="A130" s="63"/>
      <c r="B130" s="63"/>
      <c r="C130" s="63"/>
      <c r="D130" s="63"/>
      <c r="E130" s="11"/>
      <c r="G130" s="11"/>
      <c r="H130" s="11"/>
      <c r="I130" s="11"/>
    </row>
    <row r="131" spans="1:9" x14ac:dyDescent="0.2">
      <c r="A131" s="62" t="s">
        <v>1486</v>
      </c>
      <c r="B131" s="63"/>
      <c r="C131" s="63"/>
      <c r="D131" s="63"/>
      <c r="E131" s="11"/>
      <c r="G131" s="11"/>
      <c r="H131" s="11"/>
      <c r="I131" s="11"/>
    </row>
    <row r="132" spans="1:9" x14ac:dyDescent="0.2">
      <c r="A132" s="63"/>
      <c r="B132" s="63"/>
      <c r="C132" s="63"/>
      <c r="D132" s="63"/>
      <c r="E132" s="11"/>
      <c r="G132" s="11"/>
      <c r="H132" s="11"/>
      <c r="I132" s="11"/>
    </row>
    <row r="133" spans="1:9" x14ac:dyDescent="0.2">
      <c r="A133" s="63"/>
      <c r="B133" s="63"/>
      <c r="C133" s="63"/>
      <c r="D133" s="63"/>
      <c r="E133" s="11"/>
      <c r="G133" s="11"/>
      <c r="H133" s="11"/>
      <c r="I133" s="11"/>
    </row>
    <row r="134" spans="1:9" x14ac:dyDescent="0.2">
      <c r="A134" s="63"/>
      <c r="B134" s="63"/>
      <c r="C134" s="63"/>
      <c r="D134" s="63"/>
      <c r="E134" s="11"/>
      <c r="G134" s="11"/>
      <c r="H134" s="11"/>
      <c r="I134" s="11"/>
    </row>
    <row r="135" spans="1:9" x14ac:dyDescent="0.2">
      <c r="A135" s="63"/>
      <c r="B135" s="63"/>
      <c r="C135" s="63"/>
      <c r="D135" s="63"/>
      <c r="E135" s="11"/>
      <c r="G135" s="11"/>
      <c r="H135" s="11"/>
      <c r="I135" s="11"/>
    </row>
    <row r="136" spans="1:9" x14ac:dyDescent="0.2">
      <c r="A136" s="63"/>
      <c r="B136" s="63"/>
      <c r="C136" s="63"/>
      <c r="D136" s="63"/>
      <c r="E136" s="11"/>
      <c r="G136" s="11"/>
      <c r="H136" s="11"/>
      <c r="I136" s="11"/>
    </row>
    <row r="137" spans="1:9" x14ac:dyDescent="0.2">
      <c r="A137" s="63"/>
      <c r="B137" s="63"/>
      <c r="C137" s="63"/>
      <c r="D137" s="63"/>
      <c r="E137" s="11"/>
      <c r="G137" s="11"/>
      <c r="H137" s="11"/>
      <c r="I137" s="11"/>
    </row>
    <row r="138" spans="1:9" x14ac:dyDescent="0.2">
      <c r="A138" s="63"/>
      <c r="B138" s="63"/>
      <c r="C138" s="63"/>
      <c r="D138" s="63"/>
      <c r="E138" s="11"/>
      <c r="G138" s="11"/>
      <c r="H138" s="11"/>
      <c r="I138" s="11"/>
    </row>
    <row r="139" spans="1:9" x14ac:dyDescent="0.2">
      <c r="A139" s="63"/>
      <c r="B139" s="63"/>
      <c r="C139" s="63"/>
      <c r="D139" s="63"/>
      <c r="E139" s="11"/>
      <c r="G139" s="11"/>
      <c r="H139" s="11"/>
      <c r="I139" s="11"/>
    </row>
    <row r="140" spans="1:9" x14ac:dyDescent="0.2">
      <c r="A140" s="63"/>
      <c r="B140" s="63"/>
      <c r="C140" s="63"/>
      <c r="D140" s="63"/>
      <c r="E140" s="11"/>
      <c r="G140" s="11"/>
      <c r="H140" s="11"/>
      <c r="I140" s="11"/>
    </row>
    <row r="141" spans="1:9" x14ac:dyDescent="0.2">
      <c r="A141" s="63"/>
      <c r="B141" s="63"/>
      <c r="C141" s="63"/>
      <c r="D141" s="63"/>
      <c r="E141" s="11"/>
      <c r="G141" s="11"/>
      <c r="H141" s="11"/>
      <c r="I141" s="11"/>
    </row>
    <row r="142" spans="1:9" x14ac:dyDescent="0.2">
      <c r="A142" s="63"/>
      <c r="B142" s="63"/>
      <c r="C142" s="63"/>
      <c r="D142" s="63"/>
      <c r="E142" s="11"/>
      <c r="G142" s="11"/>
      <c r="H142" s="11"/>
      <c r="I142" s="11"/>
    </row>
    <row r="143" spans="1:9" x14ac:dyDescent="0.2">
      <c r="A143" s="63"/>
      <c r="B143" s="63"/>
      <c r="C143" s="63"/>
      <c r="D143" s="63"/>
      <c r="E143" s="11"/>
      <c r="G143" s="11"/>
      <c r="H143" s="11"/>
      <c r="I143" s="11"/>
    </row>
    <row r="144" spans="1:9" x14ac:dyDescent="0.2">
      <c r="A144" s="63"/>
      <c r="B144" s="63"/>
      <c r="C144" s="63"/>
      <c r="D144" s="63"/>
      <c r="E144" s="11"/>
      <c r="G144" s="11"/>
      <c r="H144" s="11"/>
      <c r="I144" s="11"/>
    </row>
    <row r="145" spans="1:9" x14ac:dyDescent="0.2">
      <c r="A145" s="63"/>
      <c r="B145" s="63"/>
      <c r="C145" s="63"/>
      <c r="D145" s="63"/>
      <c r="E145" s="11"/>
      <c r="G145" s="11"/>
      <c r="H145" s="11"/>
      <c r="I145" s="11"/>
    </row>
    <row r="146" spans="1:9" x14ac:dyDescent="0.2">
      <c r="A146" s="63"/>
      <c r="B146" s="63"/>
      <c r="C146" s="63"/>
      <c r="D146" s="63"/>
      <c r="E146" s="11"/>
      <c r="G146" s="11"/>
      <c r="H146" s="11"/>
      <c r="I146" s="11"/>
    </row>
    <row r="147" spans="1:9" x14ac:dyDescent="0.2">
      <c r="A147" s="63"/>
      <c r="B147" s="63"/>
      <c r="C147" s="63"/>
      <c r="D147" s="63"/>
      <c r="E147" s="11"/>
      <c r="G147" s="11"/>
      <c r="H147" s="11"/>
      <c r="I147" s="11"/>
    </row>
    <row r="148" spans="1:9" x14ac:dyDescent="0.2">
      <c r="A148" s="63"/>
      <c r="B148" s="63"/>
      <c r="C148" s="63"/>
      <c r="D148" s="63"/>
      <c r="E148" s="11"/>
      <c r="G148" s="11"/>
      <c r="H148" s="11"/>
      <c r="I148" s="11"/>
    </row>
    <row r="149" spans="1:9" x14ac:dyDescent="0.2">
      <c r="A149" s="62" t="s">
        <v>1015</v>
      </c>
      <c r="B149" s="63"/>
      <c r="C149" s="63"/>
      <c r="D149" s="63"/>
      <c r="E149" s="11"/>
      <c r="G149" s="11"/>
      <c r="H149" s="11"/>
      <c r="I149" s="11"/>
    </row>
    <row r="150" spans="1:9" x14ac:dyDescent="0.2">
      <c r="A150" s="63"/>
      <c r="B150" s="63"/>
      <c r="C150" s="63"/>
      <c r="D150" s="63"/>
      <c r="E150" s="11"/>
      <c r="G150" s="11"/>
      <c r="H150" s="11"/>
      <c r="I150" s="11"/>
    </row>
    <row r="151" spans="1:9" x14ac:dyDescent="0.2">
      <c r="A151" s="62" t="s">
        <v>1488</v>
      </c>
      <c r="B151" s="63"/>
      <c r="C151" s="63"/>
      <c r="D151" s="63"/>
      <c r="E151" s="11"/>
      <c r="G151" s="11"/>
      <c r="H151" s="11"/>
      <c r="I151" s="11"/>
    </row>
    <row r="152" spans="1:9" x14ac:dyDescent="0.2">
      <c r="A152" s="63"/>
      <c r="B152" s="63"/>
      <c r="C152" s="63"/>
      <c r="D152" s="63"/>
      <c r="E152" s="11"/>
      <c r="G152" s="11"/>
      <c r="H152" s="11"/>
      <c r="I152" s="11"/>
    </row>
    <row r="153" spans="1:9" x14ac:dyDescent="0.2">
      <c r="A153" s="63"/>
      <c r="B153" s="63"/>
      <c r="C153" s="63"/>
      <c r="D153" s="63"/>
      <c r="E153" s="11"/>
      <c r="G153" s="11"/>
      <c r="H153" s="11"/>
      <c r="I153" s="11"/>
    </row>
    <row r="154" spans="1:9" x14ac:dyDescent="0.2">
      <c r="A154" s="63"/>
      <c r="B154" s="63"/>
      <c r="C154" s="63"/>
      <c r="D154" s="63"/>
      <c r="E154" s="11"/>
      <c r="G154" s="11"/>
      <c r="H154" s="11"/>
      <c r="I154" s="11"/>
    </row>
    <row r="155" spans="1:9" x14ac:dyDescent="0.2">
      <c r="A155" s="63"/>
      <c r="B155" s="63"/>
      <c r="C155" s="63"/>
      <c r="D155" s="63"/>
      <c r="E155" s="11"/>
      <c r="G155" s="11"/>
      <c r="H155" s="11"/>
      <c r="I155" s="11"/>
    </row>
    <row r="156" spans="1:9" x14ac:dyDescent="0.2">
      <c r="A156" s="63"/>
      <c r="B156" s="63"/>
      <c r="C156" s="63"/>
      <c r="D156" s="63"/>
      <c r="E156" s="11"/>
      <c r="G156" s="11"/>
      <c r="H156" s="11"/>
      <c r="I156" s="11"/>
    </row>
    <row r="157" spans="1:9" x14ac:dyDescent="0.2">
      <c r="A157" s="63"/>
      <c r="B157" s="63"/>
      <c r="C157" s="63"/>
      <c r="D157" s="63"/>
      <c r="E157" s="11"/>
      <c r="G157" s="11"/>
      <c r="H157" s="11"/>
      <c r="I157" s="11"/>
    </row>
    <row r="158" spans="1:9" x14ac:dyDescent="0.2">
      <c r="A158" s="63"/>
      <c r="B158" s="63"/>
      <c r="C158" s="63"/>
      <c r="D158" s="63"/>
      <c r="E158" s="11"/>
      <c r="G158" s="11"/>
      <c r="H158" s="11"/>
      <c r="I158" s="11"/>
    </row>
    <row r="159" spans="1:9" x14ac:dyDescent="0.2">
      <c r="A159" s="63"/>
      <c r="B159" s="63"/>
      <c r="C159" s="63"/>
      <c r="D159" s="63"/>
      <c r="E159" s="11"/>
      <c r="G159" s="11"/>
      <c r="H159" s="11"/>
      <c r="I159" s="11"/>
    </row>
    <row r="160" spans="1:9" x14ac:dyDescent="0.2">
      <c r="A160" s="63"/>
      <c r="B160" s="63"/>
      <c r="C160" s="63"/>
      <c r="D160" s="63"/>
      <c r="E160" s="11"/>
      <c r="G160" s="11"/>
      <c r="H160" s="11"/>
      <c r="I160" s="11"/>
    </row>
    <row r="161" spans="1:9" x14ac:dyDescent="0.2">
      <c r="A161" s="63"/>
      <c r="B161" s="63"/>
      <c r="C161" s="63"/>
      <c r="D161" s="63"/>
      <c r="E161" s="11"/>
      <c r="G161" s="11"/>
      <c r="H161" s="11"/>
      <c r="I161" s="11"/>
    </row>
    <row r="162" spans="1:9" x14ac:dyDescent="0.2">
      <c r="A162" s="63"/>
      <c r="B162" s="63"/>
      <c r="C162" s="63"/>
      <c r="D162" s="63"/>
      <c r="E162" s="11"/>
      <c r="G162" s="11"/>
      <c r="H162" s="11"/>
      <c r="I162" s="11"/>
    </row>
    <row r="163" spans="1:9" x14ac:dyDescent="0.2">
      <c r="A163" s="63"/>
      <c r="B163" s="63"/>
      <c r="C163" s="63"/>
      <c r="D163" s="63"/>
      <c r="E163" s="11"/>
      <c r="G163" s="11"/>
      <c r="H163" s="11"/>
      <c r="I163" s="11"/>
    </row>
    <row r="164" spans="1:9" x14ac:dyDescent="0.2">
      <c r="A164" s="63"/>
      <c r="B164" s="63"/>
      <c r="C164" s="63"/>
      <c r="D164" s="63"/>
      <c r="E164" s="11"/>
      <c r="G164" s="11"/>
      <c r="H164" s="11"/>
      <c r="I164" s="11"/>
    </row>
    <row r="165" spans="1:9" x14ac:dyDescent="0.2">
      <c r="A165" s="63"/>
      <c r="B165" s="63"/>
      <c r="C165" s="63"/>
      <c r="D165" s="63"/>
      <c r="E165" s="11"/>
      <c r="G165" s="11"/>
      <c r="H165" s="63"/>
      <c r="I165" s="63"/>
    </row>
    <row r="166" spans="1:9" x14ac:dyDescent="0.2">
      <c r="A166" s="63"/>
      <c r="B166" s="63"/>
      <c r="C166" s="63"/>
      <c r="D166" s="63"/>
      <c r="E166" s="11"/>
      <c r="G166" s="11"/>
      <c r="H166" s="63"/>
      <c r="I166" s="63"/>
    </row>
    <row r="167" spans="1:9" x14ac:dyDescent="0.2">
      <c r="A167" s="63" t="s">
        <v>1014</v>
      </c>
      <c r="B167" s="63"/>
      <c r="C167" s="63"/>
      <c r="D167" s="63"/>
      <c r="E167" s="11"/>
      <c r="G167" s="11"/>
      <c r="H167" s="63"/>
      <c r="I167" s="63"/>
    </row>
    <row r="168" spans="1:9" x14ac:dyDescent="0.2">
      <c r="A168" s="63"/>
      <c r="B168" s="63"/>
      <c r="C168" s="63"/>
      <c r="D168" s="63"/>
      <c r="E168" s="11"/>
      <c r="G168" s="11"/>
      <c r="H168" s="63"/>
      <c r="I168" s="63"/>
    </row>
    <row r="169" spans="1:9" x14ac:dyDescent="0.2">
      <c r="A169" s="63"/>
      <c r="B169" s="63"/>
      <c r="C169" s="63"/>
      <c r="D169" s="63"/>
      <c r="E169" s="11"/>
      <c r="G169" s="11"/>
      <c r="H169" s="63"/>
      <c r="I169" s="63"/>
    </row>
    <row r="170" spans="1:9" x14ac:dyDescent="0.2">
      <c r="A170" s="63"/>
      <c r="B170" s="63"/>
      <c r="C170" s="63"/>
      <c r="D170" s="63"/>
      <c r="E170" s="11"/>
      <c r="G170" s="11"/>
      <c r="H170" s="63"/>
      <c r="I170" s="63"/>
    </row>
    <row r="171" spans="1:9" x14ac:dyDescent="0.2">
      <c r="A171" s="63"/>
      <c r="B171" s="63"/>
      <c r="C171" s="63"/>
      <c r="D171" s="63"/>
      <c r="E171" s="11"/>
      <c r="G171" s="11"/>
      <c r="H171" s="63"/>
      <c r="I171" s="63"/>
    </row>
    <row r="172" spans="1:9" x14ac:dyDescent="0.2">
      <c r="A172" s="63"/>
      <c r="B172" s="63"/>
      <c r="C172" s="63"/>
      <c r="D172" s="63"/>
      <c r="E172" s="11"/>
      <c r="G172" s="11"/>
      <c r="H172" s="63"/>
      <c r="I172" s="63"/>
    </row>
    <row r="173" spans="1:9" x14ac:dyDescent="0.2">
      <c r="A173" s="63"/>
      <c r="B173" s="63"/>
      <c r="C173" s="63"/>
      <c r="D173" s="63"/>
      <c r="E173" s="11"/>
      <c r="G173" s="11"/>
      <c r="H173" s="63"/>
      <c r="I173" s="63"/>
    </row>
    <row r="174" spans="1:9" x14ac:dyDescent="0.2">
      <c r="A174" s="63"/>
      <c r="B174" s="63"/>
      <c r="C174" s="63"/>
      <c r="D174" s="63"/>
      <c r="E174" s="11"/>
      <c r="G174" s="11"/>
      <c r="H174" s="63"/>
      <c r="I174" s="63"/>
    </row>
    <row r="175" spans="1:9" x14ac:dyDescent="0.2">
      <c r="A175" s="63"/>
      <c r="B175" s="63"/>
      <c r="C175" s="63"/>
      <c r="D175" s="63"/>
      <c r="E175" s="11"/>
      <c r="G175" s="11"/>
      <c r="H175" s="63"/>
      <c r="I175" s="63"/>
    </row>
    <row r="176" spans="1:9" x14ac:dyDescent="0.2">
      <c r="A176" s="63"/>
      <c r="B176" s="63"/>
      <c r="C176" s="63"/>
      <c r="D176" s="63"/>
      <c r="E176" s="11"/>
      <c r="G176" s="11"/>
      <c r="H176" s="63"/>
      <c r="I176" s="63"/>
    </row>
    <row r="177" spans="1:9" x14ac:dyDescent="0.2">
      <c r="A177" s="63"/>
      <c r="B177" s="63"/>
      <c r="C177" s="63"/>
      <c r="D177" s="63"/>
      <c r="E177" s="11"/>
      <c r="G177" s="11"/>
      <c r="H177" s="63"/>
      <c r="I177" s="63"/>
    </row>
    <row r="178" spans="1:9" x14ac:dyDescent="0.2">
      <c r="A178" s="63"/>
      <c r="B178" s="63"/>
      <c r="C178" s="63"/>
      <c r="D178" s="63"/>
      <c r="E178" s="11"/>
      <c r="G178" s="11"/>
      <c r="H178" s="63"/>
      <c r="I178" s="63"/>
    </row>
    <row r="179" spans="1:9" x14ac:dyDescent="0.2">
      <c r="A179" s="63"/>
      <c r="B179" s="63"/>
      <c r="C179" s="63"/>
      <c r="D179" s="63"/>
      <c r="E179" s="11"/>
      <c r="G179" s="11"/>
      <c r="H179" s="63"/>
      <c r="I179" s="63"/>
    </row>
    <row r="180" spans="1:9" x14ac:dyDescent="0.2">
      <c r="A180" s="63"/>
      <c r="B180" s="63"/>
      <c r="C180" s="63"/>
      <c r="D180" s="63"/>
      <c r="E180" s="11"/>
      <c r="G180" s="11"/>
      <c r="H180" s="63"/>
      <c r="I180" s="63"/>
    </row>
    <row r="181" spans="1:9" x14ac:dyDescent="0.2">
      <c r="A181" s="63"/>
      <c r="B181" s="63"/>
      <c r="C181" s="63"/>
      <c r="D181" s="63"/>
      <c r="E181" s="11"/>
      <c r="G181" s="11"/>
      <c r="H181" s="63"/>
      <c r="I181" s="63"/>
    </row>
    <row r="182" spans="1:9" x14ac:dyDescent="0.2">
      <c r="A182" s="63"/>
      <c r="B182" s="63"/>
      <c r="C182" s="63"/>
      <c r="D182" s="63"/>
      <c r="E182" s="11"/>
      <c r="G182" s="11"/>
      <c r="H182" s="63"/>
      <c r="I182" s="63"/>
    </row>
    <row r="183" spans="1:9" x14ac:dyDescent="0.2">
      <c r="A183" s="63"/>
      <c r="B183" s="63"/>
      <c r="C183" s="63"/>
      <c r="D183" s="63"/>
      <c r="E183" s="11"/>
      <c r="G183" s="11"/>
      <c r="H183" s="63"/>
      <c r="I183" s="63"/>
    </row>
    <row r="184" spans="1:9" x14ac:dyDescent="0.2">
      <c r="A184" s="63"/>
      <c r="B184" s="63"/>
      <c r="C184" s="63"/>
      <c r="D184" s="63"/>
      <c r="E184" s="11"/>
      <c r="G184" s="11"/>
      <c r="H184" s="63"/>
      <c r="I184" s="63"/>
    </row>
    <row r="185" spans="1:9" x14ac:dyDescent="0.2">
      <c r="A185" s="63"/>
      <c r="B185" s="63"/>
      <c r="C185" s="63"/>
      <c r="D185" s="63"/>
      <c r="E185" s="11"/>
      <c r="G185" s="11"/>
      <c r="H185" s="63"/>
      <c r="I185" s="63"/>
    </row>
    <row r="186" spans="1:9" x14ac:dyDescent="0.2">
      <c r="A186" s="63"/>
      <c r="B186" s="63"/>
      <c r="C186" s="63"/>
      <c r="D186" s="63"/>
      <c r="E186" s="11"/>
      <c r="G186" s="11"/>
      <c r="H186" s="63"/>
      <c r="I186" s="63"/>
    </row>
    <row r="187" spans="1:9" x14ac:dyDescent="0.2">
      <c r="A187" s="63"/>
      <c r="B187" s="63"/>
      <c r="C187" s="63"/>
      <c r="D187" s="63"/>
      <c r="E187" s="11"/>
      <c r="G187" s="11"/>
      <c r="H187" s="63"/>
      <c r="I187" s="63"/>
    </row>
    <row r="188" spans="1:9" x14ac:dyDescent="0.2">
      <c r="A188" s="63"/>
      <c r="B188" s="63"/>
      <c r="C188" s="63"/>
      <c r="D188" s="63"/>
      <c r="E188" s="11"/>
      <c r="G188" s="11"/>
      <c r="H188" s="63"/>
      <c r="I188" s="63"/>
    </row>
    <row r="189" spans="1:9" x14ac:dyDescent="0.2">
      <c r="A189" s="63"/>
      <c r="B189" s="63"/>
      <c r="C189" s="63"/>
      <c r="D189" s="63"/>
      <c r="E189" s="11"/>
      <c r="G189" s="11"/>
      <c r="H189" s="63"/>
      <c r="I189" s="63"/>
    </row>
    <row r="190" spans="1:9" x14ac:dyDescent="0.2">
      <c r="A190" s="63"/>
      <c r="B190" s="63"/>
      <c r="C190" s="63"/>
      <c r="D190" s="63"/>
      <c r="E190" s="11"/>
      <c r="G190" s="11"/>
      <c r="H190" s="63"/>
      <c r="I190" s="63"/>
    </row>
    <row r="191" spans="1:9" x14ac:dyDescent="0.2">
      <c r="A191" s="63"/>
      <c r="B191" s="63"/>
      <c r="C191" s="63"/>
      <c r="D191" s="63"/>
      <c r="E191" s="11"/>
      <c r="G191" s="11"/>
      <c r="H191" s="63"/>
      <c r="I191" s="63"/>
    </row>
    <row r="192" spans="1:9" x14ac:dyDescent="0.2">
      <c r="A192" s="63"/>
      <c r="B192" s="63"/>
      <c r="C192" s="63"/>
      <c r="D192" s="63"/>
      <c r="E192" s="11"/>
      <c r="G192" s="11"/>
      <c r="H192" s="63"/>
      <c r="I192" s="63"/>
    </row>
    <row r="193" spans="1:9" x14ac:dyDescent="0.2">
      <c r="A193" s="63"/>
      <c r="B193" s="63"/>
      <c r="C193" s="63"/>
      <c r="D193" s="63"/>
      <c r="E193" s="11"/>
      <c r="G193" s="11"/>
      <c r="H193" s="63"/>
      <c r="I193" s="63"/>
    </row>
    <row r="194" spans="1:9" x14ac:dyDescent="0.2">
      <c r="A194" s="63"/>
      <c r="B194" s="63"/>
      <c r="C194" s="63"/>
      <c r="D194" s="63"/>
      <c r="E194" s="11"/>
      <c r="G194" s="11"/>
      <c r="H194" s="63"/>
      <c r="I194" s="63"/>
    </row>
    <row r="195" spans="1:9" x14ac:dyDescent="0.2">
      <c r="A195" s="63"/>
      <c r="B195" s="63"/>
      <c r="C195" s="63"/>
      <c r="D195" s="63"/>
      <c r="E195" s="11"/>
      <c r="G195" s="11"/>
      <c r="H195" s="63"/>
      <c r="I195" s="63"/>
    </row>
    <row r="196" spans="1:9" x14ac:dyDescent="0.2">
      <c r="A196" s="63"/>
      <c r="B196" s="63"/>
      <c r="C196" s="63"/>
      <c r="D196" s="63"/>
      <c r="E196" s="11"/>
      <c r="G196" s="11"/>
      <c r="H196" s="63"/>
      <c r="I196" s="63"/>
    </row>
    <row r="197" spans="1:9" x14ac:dyDescent="0.2">
      <c r="A197" s="63"/>
      <c r="B197" s="63"/>
      <c r="C197" s="63"/>
      <c r="D197" s="63"/>
      <c r="E197" s="11"/>
      <c r="G197" s="11"/>
      <c r="H197" s="63"/>
      <c r="I197" s="63"/>
    </row>
    <row r="198" spans="1:9" x14ac:dyDescent="0.2">
      <c r="A198" s="63"/>
      <c r="B198" s="63"/>
      <c r="C198" s="63"/>
      <c r="D198" s="63"/>
      <c r="E198" s="11"/>
      <c r="G198" s="11"/>
      <c r="H198" s="63"/>
      <c r="I198" s="63"/>
    </row>
    <row r="199" spans="1:9" x14ac:dyDescent="0.2">
      <c r="A199" s="63"/>
      <c r="B199" s="63"/>
      <c r="C199" s="63"/>
      <c r="D199" s="63"/>
      <c r="E199" s="11"/>
      <c r="G199" s="11"/>
      <c r="H199" s="63"/>
      <c r="I199" s="63"/>
    </row>
    <row r="200" spans="1:9" x14ac:dyDescent="0.2">
      <c r="A200" s="63"/>
      <c r="B200" s="63"/>
      <c r="C200" s="63"/>
      <c r="D200" s="63"/>
      <c r="E200" s="11"/>
      <c r="G200" s="11"/>
      <c r="H200" s="63"/>
      <c r="I200" s="63"/>
    </row>
    <row r="201" spans="1:9" x14ac:dyDescent="0.2">
      <c r="A201" s="63"/>
      <c r="B201" s="63"/>
      <c r="C201" s="63"/>
      <c r="D201" s="63"/>
      <c r="E201" s="11"/>
      <c r="G201" s="11"/>
      <c r="H201" s="63"/>
      <c r="I201" s="63"/>
    </row>
    <row r="202" spans="1:9" x14ac:dyDescent="0.2">
      <c r="A202" s="63"/>
      <c r="B202" s="63"/>
      <c r="C202" s="63"/>
      <c r="D202" s="63"/>
      <c r="E202" s="11"/>
      <c r="G202" s="11"/>
      <c r="H202" s="63"/>
      <c r="I202" s="63"/>
    </row>
    <row r="203" spans="1:9" x14ac:dyDescent="0.2">
      <c r="A203" s="63"/>
      <c r="B203" s="63"/>
      <c r="C203" s="63"/>
      <c r="D203" s="63"/>
      <c r="E203" s="11"/>
      <c r="G203" s="11"/>
      <c r="H203" s="63"/>
      <c r="I203" s="63"/>
    </row>
    <row r="204" spans="1:9" x14ac:dyDescent="0.2">
      <c r="A204" s="63"/>
      <c r="B204" s="63"/>
      <c r="C204" s="63"/>
      <c r="D204" s="63"/>
      <c r="E204" s="11"/>
      <c r="G204" s="11"/>
      <c r="H204" s="63"/>
      <c r="I204" s="63"/>
    </row>
    <row r="205" spans="1:9" x14ac:dyDescent="0.2">
      <c r="A205" s="63"/>
      <c r="B205" s="63"/>
      <c r="C205" s="63"/>
      <c r="D205" s="63"/>
      <c r="E205" s="11"/>
      <c r="G205" s="11"/>
      <c r="H205" s="63"/>
      <c r="I205" s="63"/>
    </row>
    <row r="206" spans="1:9" x14ac:dyDescent="0.2">
      <c r="A206" s="63"/>
      <c r="B206" s="63"/>
      <c r="C206" s="63"/>
      <c r="D206" s="63"/>
      <c r="E206" s="11"/>
      <c r="G206" s="11"/>
      <c r="H206" s="63"/>
      <c r="I206" s="63"/>
    </row>
    <row r="207" spans="1:9" x14ac:dyDescent="0.2">
      <c r="A207" s="63"/>
      <c r="B207" s="63"/>
      <c r="C207" s="63"/>
      <c r="D207" s="63"/>
      <c r="E207" s="11"/>
      <c r="G207" s="11"/>
      <c r="H207" s="63"/>
      <c r="I207" s="63"/>
    </row>
    <row r="208" spans="1:9" x14ac:dyDescent="0.2">
      <c r="A208" s="63"/>
      <c r="B208" s="63"/>
      <c r="C208" s="63"/>
      <c r="D208" s="63"/>
      <c r="E208" s="11"/>
      <c r="G208" s="11"/>
      <c r="H208" s="63"/>
      <c r="I208" s="63"/>
    </row>
    <row r="209" spans="1:9" x14ac:dyDescent="0.2">
      <c r="A209" s="63"/>
      <c r="B209" s="63"/>
      <c r="C209" s="63"/>
      <c r="D209" s="63"/>
      <c r="E209" s="11"/>
      <c r="G209" s="11"/>
      <c r="H209" s="63"/>
      <c r="I209" s="63"/>
    </row>
    <row r="210" spans="1:9" x14ac:dyDescent="0.2">
      <c r="A210" s="63"/>
      <c r="B210" s="63"/>
      <c r="C210" s="63"/>
      <c r="D210" s="63"/>
      <c r="E210" s="11"/>
      <c r="G210" s="11"/>
      <c r="H210" s="63"/>
      <c r="I210" s="63"/>
    </row>
    <row r="211" spans="1:9" x14ac:dyDescent="0.2">
      <c r="A211" s="63"/>
      <c r="B211" s="63"/>
      <c r="C211" s="63"/>
      <c r="D211" s="63"/>
      <c r="E211" s="11"/>
      <c r="G211" s="11"/>
      <c r="H211" s="63"/>
      <c r="I211" s="63"/>
    </row>
    <row r="212" spans="1:9" x14ac:dyDescent="0.2">
      <c r="A212" s="63"/>
      <c r="B212" s="63"/>
      <c r="C212" s="63"/>
      <c r="D212" s="63"/>
      <c r="E212" s="11"/>
      <c r="G212" s="11"/>
      <c r="H212" s="63"/>
      <c r="I212" s="63"/>
    </row>
    <row r="213" spans="1:9" x14ac:dyDescent="0.2">
      <c r="A213" s="63"/>
      <c r="B213" s="63"/>
      <c r="C213" s="63"/>
      <c r="D213" s="63"/>
      <c r="E213" s="11"/>
      <c r="G213" s="11"/>
      <c r="H213" s="63"/>
      <c r="I213" s="63"/>
    </row>
    <row r="214" spans="1:9" x14ac:dyDescent="0.2">
      <c r="A214" s="63"/>
      <c r="B214" s="63"/>
      <c r="C214" s="63"/>
      <c r="D214" s="63"/>
      <c r="E214" s="11"/>
      <c r="G214" s="11"/>
      <c r="H214" s="63"/>
      <c r="I214" s="63"/>
    </row>
    <row r="215" spans="1:9" x14ac:dyDescent="0.2">
      <c r="A215" s="63"/>
      <c r="B215" s="63"/>
      <c r="C215" s="63"/>
      <c r="D215" s="63"/>
      <c r="E215" s="11"/>
      <c r="G215" s="11"/>
      <c r="H215" s="63"/>
      <c r="I215" s="63"/>
    </row>
    <row r="216" spans="1:9" x14ac:dyDescent="0.2">
      <c r="A216" s="63"/>
      <c r="B216" s="63"/>
      <c r="C216" s="63"/>
      <c r="D216" s="63"/>
      <c r="E216" s="11"/>
      <c r="G216" s="11"/>
      <c r="H216" s="63"/>
      <c r="I216" s="63"/>
    </row>
    <row r="217" spans="1:9" x14ac:dyDescent="0.2">
      <c r="A217" s="63"/>
      <c r="B217" s="63"/>
      <c r="C217" s="63"/>
      <c r="D217" s="63"/>
      <c r="E217" s="11"/>
      <c r="G217" s="11"/>
      <c r="H217" s="63"/>
      <c r="I217" s="63"/>
    </row>
    <row r="218" spans="1:9" x14ac:dyDescent="0.2">
      <c r="A218" s="63"/>
      <c r="B218" s="63"/>
      <c r="C218" s="63"/>
      <c r="D218" s="63"/>
      <c r="E218" s="11"/>
      <c r="G218" s="11"/>
      <c r="H218" s="63"/>
      <c r="I218" s="63"/>
    </row>
    <row r="219" spans="1:9" x14ac:dyDescent="0.2">
      <c r="A219" s="63"/>
      <c r="B219" s="63"/>
      <c r="C219" s="63"/>
      <c r="D219" s="63"/>
      <c r="E219" s="11"/>
      <c r="G219" s="11"/>
      <c r="H219" s="63"/>
      <c r="I219" s="63"/>
    </row>
    <row r="220" spans="1:9" x14ac:dyDescent="0.2">
      <c r="A220" s="63"/>
      <c r="B220" s="63"/>
      <c r="C220" s="63"/>
      <c r="D220" s="63"/>
      <c r="E220" s="11"/>
      <c r="G220" s="11"/>
      <c r="H220" s="63"/>
      <c r="I220" s="63"/>
    </row>
    <row r="221" spans="1:9" x14ac:dyDescent="0.2">
      <c r="A221" s="63"/>
      <c r="B221" s="63"/>
      <c r="C221" s="63"/>
      <c r="D221" s="63"/>
      <c r="E221" s="11"/>
      <c r="G221" s="11"/>
      <c r="H221" s="63"/>
      <c r="I221" s="63"/>
    </row>
    <row r="222" spans="1:9" x14ac:dyDescent="0.2">
      <c r="A222" s="63"/>
      <c r="B222" s="63"/>
      <c r="C222" s="63"/>
      <c r="D222" s="63"/>
      <c r="E222" s="11"/>
      <c r="G222" s="11"/>
      <c r="H222" s="63"/>
      <c r="I222" s="63"/>
    </row>
    <row r="223" spans="1:9" x14ac:dyDescent="0.2">
      <c r="A223" s="63"/>
      <c r="B223" s="63"/>
      <c r="C223" s="63"/>
      <c r="D223" s="63"/>
      <c r="E223" s="11"/>
      <c r="G223" s="11"/>
      <c r="H223" s="63"/>
      <c r="I223" s="63"/>
    </row>
    <row r="224" spans="1:9" x14ac:dyDescent="0.2">
      <c r="A224" s="63"/>
      <c r="B224" s="63"/>
      <c r="C224" s="63"/>
      <c r="D224" s="63"/>
      <c r="E224" s="11"/>
      <c r="G224" s="11"/>
      <c r="H224" s="63"/>
      <c r="I224" s="63"/>
    </row>
    <row r="225" spans="1:9" x14ac:dyDescent="0.2">
      <c r="A225" s="63"/>
      <c r="B225" s="63"/>
      <c r="C225" s="63"/>
      <c r="D225" s="63"/>
      <c r="E225" s="11"/>
      <c r="G225" s="11"/>
      <c r="H225" s="63"/>
      <c r="I225" s="63"/>
    </row>
    <row r="226" spans="1:9" x14ac:dyDescent="0.2">
      <c r="A226" s="63"/>
      <c r="B226" s="63"/>
      <c r="C226" s="63"/>
      <c r="D226" s="63"/>
      <c r="E226" s="11"/>
      <c r="G226" s="11"/>
      <c r="H226" s="63"/>
      <c r="I226" s="63"/>
    </row>
    <row r="227" spans="1:9" x14ac:dyDescent="0.2">
      <c r="A227" s="63"/>
      <c r="B227" s="63"/>
      <c r="C227" s="63"/>
      <c r="D227" s="63"/>
      <c r="E227" s="11"/>
      <c r="G227" s="11"/>
      <c r="H227" s="63"/>
      <c r="I227" s="63"/>
    </row>
    <row r="228" spans="1:9" x14ac:dyDescent="0.2">
      <c r="A228" s="63"/>
      <c r="B228" s="63"/>
      <c r="C228" s="63"/>
      <c r="D228" s="63"/>
      <c r="E228" s="11"/>
      <c r="G228" s="11"/>
      <c r="H228" s="63"/>
      <c r="I228" s="63"/>
    </row>
    <row r="229" spans="1:9" x14ac:dyDescent="0.2">
      <c r="A229" s="63"/>
      <c r="B229" s="63"/>
      <c r="C229" s="63"/>
      <c r="D229" s="63"/>
      <c r="E229" s="11"/>
      <c r="G229" s="11"/>
      <c r="H229" s="63"/>
      <c r="I229" s="63"/>
    </row>
    <row r="230" spans="1:9" x14ac:dyDescent="0.2">
      <c r="A230" s="63"/>
      <c r="B230" s="63"/>
      <c r="C230" s="63"/>
      <c r="D230" s="63"/>
      <c r="E230" s="11"/>
      <c r="G230" s="11"/>
      <c r="H230" s="63"/>
      <c r="I230" s="63"/>
    </row>
    <row r="231" spans="1:9" x14ac:dyDescent="0.2">
      <c r="A231" s="63"/>
      <c r="B231" s="63"/>
      <c r="C231" s="63"/>
      <c r="D231" s="63"/>
      <c r="E231" s="11"/>
      <c r="G231" s="11"/>
      <c r="H231" s="63"/>
      <c r="I231" s="63"/>
    </row>
    <row r="232" spans="1:9" x14ac:dyDescent="0.2">
      <c r="A232" s="63"/>
      <c r="B232" s="63"/>
      <c r="C232" s="63"/>
      <c r="D232" s="63"/>
      <c r="E232" s="11"/>
      <c r="G232" s="11"/>
      <c r="H232" s="63"/>
      <c r="I232" s="63"/>
    </row>
    <row r="233" spans="1:9" x14ac:dyDescent="0.2">
      <c r="A233" s="63"/>
      <c r="B233" s="63"/>
      <c r="C233" s="63"/>
      <c r="D233" s="63"/>
      <c r="E233" s="11"/>
      <c r="G233" s="11"/>
      <c r="H233" s="63"/>
      <c r="I233" s="63"/>
    </row>
    <row r="234" spans="1:9" x14ac:dyDescent="0.2">
      <c r="A234" s="63"/>
      <c r="B234" s="63"/>
      <c r="C234" s="63"/>
      <c r="D234" s="63"/>
      <c r="E234" s="11"/>
      <c r="G234" s="11"/>
      <c r="H234" s="63"/>
      <c r="I234" s="63"/>
    </row>
    <row r="235" spans="1:9" x14ac:dyDescent="0.2">
      <c r="A235" s="63"/>
      <c r="B235" s="63"/>
      <c r="C235" s="63"/>
      <c r="D235" s="63"/>
      <c r="E235" s="11"/>
      <c r="G235" s="11"/>
      <c r="H235" s="63"/>
      <c r="I235" s="63"/>
    </row>
    <row r="236" spans="1:9" x14ac:dyDescent="0.2">
      <c r="A236" s="63"/>
      <c r="B236" s="63"/>
      <c r="C236" s="63"/>
      <c r="D236" s="63"/>
      <c r="E236" s="11"/>
      <c r="G236" s="11"/>
      <c r="H236" s="63"/>
      <c r="I236" s="63"/>
    </row>
    <row r="237" spans="1:9" x14ac:dyDescent="0.2">
      <c r="A237" s="63"/>
      <c r="B237" s="63"/>
      <c r="C237" s="63"/>
      <c r="D237" s="63"/>
      <c r="E237" s="11"/>
      <c r="G237" s="11"/>
      <c r="H237" s="63"/>
      <c r="I237" s="63"/>
    </row>
    <row r="238" spans="1:9" x14ac:dyDescent="0.2">
      <c r="A238" s="63"/>
      <c r="B238" s="63"/>
      <c r="C238" s="63"/>
      <c r="D238" s="63"/>
      <c r="E238" s="11"/>
      <c r="G238" s="11"/>
      <c r="H238" s="63"/>
      <c r="I238" s="63"/>
    </row>
    <row r="239" spans="1:9" x14ac:dyDescent="0.2">
      <c r="A239" s="63"/>
      <c r="B239" s="63"/>
      <c r="C239" s="63"/>
      <c r="D239" s="63"/>
      <c r="E239" s="11"/>
      <c r="G239" s="11"/>
      <c r="H239" s="63"/>
      <c r="I239" s="63"/>
    </row>
    <row r="240" spans="1:9" x14ac:dyDescent="0.2">
      <c r="A240" s="63"/>
      <c r="B240" s="63"/>
      <c r="C240" s="63"/>
      <c r="D240" s="63"/>
      <c r="E240" s="11"/>
      <c r="G240" s="11"/>
      <c r="H240" s="63"/>
      <c r="I240" s="63"/>
    </row>
    <row r="241" spans="1:9" x14ac:dyDescent="0.2">
      <c r="A241" s="63"/>
      <c r="B241" s="63"/>
      <c r="C241" s="63"/>
      <c r="D241" s="63"/>
      <c r="E241" s="11"/>
      <c r="G241" s="11"/>
      <c r="H241" s="63"/>
      <c r="I241" s="63"/>
    </row>
    <row r="242" spans="1:9" x14ac:dyDescent="0.2">
      <c r="A242" s="63"/>
      <c r="B242" s="63"/>
      <c r="C242" s="63"/>
      <c r="D242" s="63"/>
      <c r="E242" s="11"/>
      <c r="G242" s="11"/>
      <c r="H242" s="63"/>
      <c r="I242" s="63"/>
    </row>
    <row r="243" spans="1:9" x14ac:dyDescent="0.2">
      <c r="A243" s="63"/>
      <c r="B243" s="63"/>
      <c r="C243" s="63"/>
      <c r="D243" s="63"/>
      <c r="E243" s="11"/>
      <c r="G243" s="11"/>
      <c r="H243" s="63"/>
      <c r="I243" s="63"/>
    </row>
    <row r="244" spans="1:9" x14ac:dyDescent="0.2">
      <c r="A244" s="63"/>
      <c r="B244" s="63"/>
      <c r="C244" s="63"/>
      <c r="D244" s="63"/>
      <c r="E244" s="11"/>
      <c r="G244" s="11"/>
      <c r="H244" s="63"/>
      <c r="I244" s="63"/>
    </row>
    <row r="245" spans="1:9" x14ac:dyDescent="0.2">
      <c r="A245" s="63"/>
      <c r="B245" s="63"/>
      <c r="C245" s="63"/>
      <c r="D245" s="63"/>
      <c r="E245" s="11"/>
      <c r="G245" s="11"/>
      <c r="H245" s="63"/>
      <c r="I245" s="63"/>
    </row>
    <row r="246" spans="1:9" x14ac:dyDescent="0.2">
      <c r="A246" s="63"/>
      <c r="B246" s="63"/>
      <c r="C246" s="63"/>
      <c r="D246" s="63"/>
      <c r="E246" s="11"/>
      <c r="G246" s="11"/>
      <c r="H246" s="63"/>
      <c r="I246" s="63"/>
    </row>
    <row r="247" spans="1:9" x14ac:dyDescent="0.2">
      <c r="A247" s="63"/>
      <c r="B247" s="63"/>
      <c r="C247" s="63"/>
      <c r="D247" s="63"/>
      <c r="E247" s="11"/>
      <c r="G247" s="11"/>
      <c r="H247" s="63"/>
      <c r="I247" s="63"/>
    </row>
    <row r="248" spans="1:9" x14ac:dyDescent="0.2">
      <c r="A248" s="63"/>
      <c r="B248" s="63"/>
      <c r="C248" s="63"/>
      <c r="D248" s="63"/>
      <c r="E248" s="11"/>
      <c r="G248" s="11"/>
      <c r="H248" s="63"/>
      <c r="I248" s="63"/>
    </row>
    <row r="249" spans="1:9" x14ac:dyDescent="0.2">
      <c r="A249" s="63"/>
      <c r="B249" s="63"/>
      <c r="C249" s="63"/>
      <c r="D249" s="63"/>
      <c r="E249" s="11"/>
      <c r="G249" s="11"/>
      <c r="H249" s="63"/>
      <c r="I249" s="63"/>
    </row>
    <row r="250" spans="1:9" x14ac:dyDescent="0.2">
      <c r="A250" s="63"/>
      <c r="B250" s="63"/>
      <c r="C250" s="63"/>
      <c r="D250" s="63"/>
      <c r="E250" s="11"/>
      <c r="G250" s="11"/>
      <c r="H250" s="63"/>
      <c r="I250" s="63"/>
    </row>
    <row r="251" spans="1:9" x14ac:dyDescent="0.2">
      <c r="A251" s="63"/>
      <c r="B251" s="63"/>
      <c r="C251" s="63"/>
      <c r="D251" s="63"/>
      <c r="E251" s="11"/>
      <c r="G251" s="11"/>
      <c r="H251" s="63"/>
      <c r="I251" s="63"/>
    </row>
    <row r="252" spans="1:9" x14ac:dyDescent="0.2">
      <c r="A252" s="63"/>
      <c r="B252" s="63"/>
      <c r="C252" s="63"/>
      <c r="D252" s="63"/>
      <c r="E252" s="11"/>
      <c r="G252" s="11"/>
      <c r="H252" s="63"/>
      <c r="I252" s="63"/>
    </row>
    <row r="253" spans="1:9" x14ac:dyDescent="0.2">
      <c r="A253" s="63"/>
      <c r="B253" s="63"/>
      <c r="C253" s="63"/>
      <c r="D253" s="63"/>
      <c r="E253" s="11"/>
      <c r="G253" s="11"/>
      <c r="H253" s="63"/>
      <c r="I253" s="63"/>
    </row>
    <row r="254" spans="1:9" x14ac:dyDescent="0.2">
      <c r="A254" s="63"/>
      <c r="B254" s="63"/>
      <c r="C254" s="63"/>
      <c r="D254" s="63"/>
      <c r="E254" s="11"/>
      <c r="G254" s="11"/>
      <c r="H254" s="63"/>
      <c r="I254" s="63"/>
    </row>
    <row r="255" spans="1:9" x14ac:dyDescent="0.2">
      <c r="A255" s="63"/>
      <c r="B255" s="63"/>
      <c r="C255" s="63"/>
      <c r="D255" s="63"/>
      <c r="E255" s="11"/>
      <c r="G255" s="11"/>
      <c r="H255" s="63"/>
      <c r="I255" s="63"/>
    </row>
    <row r="256" spans="1:9" x14ac:dyDescent="0.2">
      <c r="A256" s="63"/>
      <c r="B256" s="63"/>
      <c r="C256" s="63"/>
      <c r="D256" s="63"/>
      <c r="E256" s="11"/>
      <c r="G256" s="11"/>
      <c r="H256" s="63"/>
      <c r="I256" s="63"/>
    </row>
    <row r="257" spans="1:9" x14ac:dyDescent="0.2">
      <c r="A257" s="63"/>
      <c r="B257" s="63"/>
      <c r="C257" s="63"/>
      <c r="D257" s="63"/>
      <c r="E257" s="11"/>
      <c r="G257" s="11"/>
      <c r="H257" s="63"/>
      <c r="I257" s="63"/>
    </row>
    <row r="258" spans="1:9" x14ac:dyDescent="0.2">
      <c r="A258" s="63"/>
      <c r="B258" s="63"/>
      <c r="C258" s="63"/>
      <c r="D258" s="63"/>
      <c r="E258" s="11"/>
      <c r="G258" s="11"/>
      <c r="H258" s="63"/>
      <c r="I258" s="63"/>
    </row>
    <row r="259" spans="1:9" x14ac:dyDescent="0.2">
      <c r="A259" s="63"/>
      <c r="B259" s="63"/>
      <c r="C259" s="63"/>
      <c r="D259" s="63"/>
      <c r="E259" s="11"/>
      <c r="G259" s="11"/>
      <c r="H259" s="63"/>
      <c r="I259" s="63"/>
    </row>
    <row r="260" spans="1:9" x14ac:dyDescent="0.2">
      <c r="A260" s="63"/>
      <c r="B260" s="63"/>
      <c r="C260" s="63"/>
      <c r="D260" s="63"/>
      <c r="E260" s="11"/>
      <c r="G260" s="11"/>
      <c r="H260" s="63"/>
      <c r="I260" s="63"/>
    </row>
    <row r="261" spans="1:9" x14ac:dyDescent="0.2">
      <c r="A261" s="63"/>
      <c r="B261" s="63"/>
      <c r="C261" s="63"/>
      <c r="D261" s="63"/>
      <c r="E261" s="11"/>
      <c r="G261" s="11"/>
      <c r="H261" s="63"/>
      <c r="I261" s="63"/>
    </row>
    <row r="262" spans="1:9" x14ac:dyDescent="0.2">
      <c r="A262" s="63"/>
      <c r="B262" s="63"/>
      <c r="C262" s="63"/>
      <c r="D262" s="63"/>
      <c r="E262" s="11"/>
      <c r="G262" s="11"/>
      <c r="H262" s="63"/>
      <c r="I262" s="63"/>
    </row>
    <row r="263" spans="1:9" x14ac:dyDescent="0.2">
      <c r="A263" s="63"/>
      <c r="B263" s="63"/>
      <c r="C263" s="63"/>
      <c r="D263" s="63"/>
      <c r="E263" s="11"/>
      <c r="G263" s="11"/>
      <c r="H263" s="63"/>
      <c r="I263" s="63"/>
    </row>
    <row r="264" spans="1:9" x14ac:dyDescent="0.2">
      <c r="A264" s="63"/>
      <c r="B264" s="63"/>
      <c r="C264" s="63"/>
      <c r="D264" s="63"/>
      <c r="E264" s="11"/>
      <c r="G264" s="11"/>
      <c r="H264" s="63"/>
      <c r="I264" s="63"/>
    </row>
    <row r="265" spans="1:9" x14ac:dyDescent="0.2">
      <c r="A265" s="63"/>
      <c r="B265" s="63"/>
      <c r="C265" s="63"/>
      <c r="D265" s="63"/>
      <c r="E265" s="11"/>
      <c r="G265" s="11"/>
      <c r="H265" s="63"/>
      <c r="I265" s="63"/>
    </row>
    <row r="266" spans="1:9" x14ac:dyDescent="0.2">
      <c r="A266" s="63"/>
      <c r="B266" s="63"/>
      <c r="C266" s="63"/>
      <c r="D266" s="63"/>
      <c r="E266" s="11"/>
      <c r="G266" s="11"/>
      <c r="H266" s="63"/>
      <c r="I266" s="63"/>
    </row>
    <row r="267" spans="1:9" x14ac:dyDescent="0.2">
      <c r="A267" s="63"/>
      <c r="B267" s="63"/>
      <c r="C267" s="63"/>
      <c r="D267" s="63"/>
      <c r="E267" s="11"/>
      <c r="G267" s="11"/>
      <c r="H267" s="63"/>
      <c r="I267" s="63"/>
    </row>
    <row r="268" spans="1:9" x14ac:dyDescent="0.2">
      <c r="A268" s="63"/>
      <c r="B268" s="63"/>
      <c r="C268" s="63"/>
      <c r="D268" s="63"/>
      <c r="E268" s="11"/>
      <c r="G268" s="11"/>
      <c r="H268" s="63"/>
      <c r="I268" s="63"/>
    </row>
    <row r="269" spans="1:9" x14ac:dyDescent="0.2">
      <c r="A269" s="63"/>
      <c r="B269" s="63"/>
      <c r="C269" s="63"/>
      <c r="D269" s="63"/>
      <c r="E269" s="11"/>
      <c r="G269" s="11"/>
      <c r="H269" s="63"/>
      <c r="I269" s="63"/>
    </row>
  </sheetData>
  <mergeCells count="4">
    <mergeCell ref="A1:G1"/>
    <mergeCell ref="A113:B113"/>
    <mergeCell ref="A114:B114"/>
    <mergeCell ref="A115:B115"/>
  </mergeCells>
  <conditionalFormatting sqref="F2:F3">
    <cfRule type="cellIs" dxfId="79" priority="4" stopIfTrue="1" operator="between">
      <formula>0.009</formula>
      <formula>-0.009</formula>
    </cfRule>
  </conditionalFormatting>
  <conditionalFormatting sqref="F5:F128">
    <cfRule type="cellIs" dxfId="78" priority="3" stopIfTrue="1" operator="between">
      <formula>0.009</formula>
      <formula>-0.009</formula>
    </cfRule>
  </conditionalFormatting>
  <conditionalFormatting sqref="F267:F65536">
    <cfRule type="cellIs" dxfId="77" priority="2" stopIfTrue="1" operator="between">
      <formula>0.009</formula>
      <formula>-0.009</formula>
    </cfRule>
  </conditionalFormatting>
  <conditionalFormatting sqref="F129:I164">
    <cfRule type="cellIs" dxfId="7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67"/>
  <sheetViews>
    <sheetView workbookViewId="0">
      <selection sqref="A1:G1"/>
    </sheetView>
  </sheetViews>
  <sheetFormatPr defaultColWidth="9.140625" defaultRowHeight="11.25" x14ac:dyDescent="0.2"/>
  <cols>
    <col min="1" max="1" width="40.42578125" style="7" bestFit="1" customWidth="1"/>
    <col min="2" max="2" width="49" style="7" bestFit="1" customWidth="1"/>
    <col min="3" max="3" width="35.42578125" style="7" bestFit="1" customWidth="1"/>
    <col min="4" max="4" width="15.28515625" style="7" bestFit="1" customWidth="1"/>
    <col min="5" max="5" width="26.140625" style="10" customWidth="1"/>
    <col min="6" max="6" width="13.5703125" style="11" bestFit="1" customWidth="1"/>
    <col min="7" max="7" width="4.5703125" style="10" bestFit="1" customWidth="1"/>
    <col min="8" max="16384" width="9.140625" style="7"/>
  </cols>
  <sheetData>
    <row r="1" spans="1:7" s="1" customFormat="1" ht="15" x14ac:dyDescent="0.2">
      <c r="A1" s="104" t="s">
        <v>972</v>
      </c>
      <c r="B1" s="105"/>
      <c r="C1" s="105"/>
      <c r="D1" s="105"/>
      <c r="E1" s="105"/>
      <c r="F1" s="105"/>
      <c r="G1" s="105"/>
    </row>
    <row r="2" spans="1:7" s="1" customFormat="1" ht="12" x14ac:dyDescent="0.2">
      <c r="E2" s="5"/>
      <c r="F2" s="9"/>
      <c r="G2" s="10"/>
    </row>
    <row r="3" spans="1:7" s="1" customFormat="1" ht="12" x14ac:dyDescent="0.2">
      <c r="A3" s="8" t="s">
        <v>7</v>
      </c>
      <c r="B3" s="2"/>
      <c r="C3" s="3"/>
      <c r="D3" s="3"/>
      <c r="E3" s="4"/>
      <c r="F3" s="9"/>
      <c r="G3" s="10"/>
    </row>
    <row r="4" spans="1:7" s="1" customFormat="1" ht="23.25" customHeight="1" x14ac:dyDescent="0.2">
      <c r="A4" s="6" t="s">
        <v>2</v>
      </c>
      <c r="B4" s="6" t="s">
        <v>0</v>
      </c>
      <c r="C4" s="13" t="s">
        <v>4</v>
      </c>
      <c r="D4" s="13" t="s">
        <v>1</v>
      </c>
      <c r="E4" s="52" t="s">
        <v>6</v>
      </c>
      <c r="F4" s="12" t="s">
        <v>3</v>
      </c>
      <c r="G4" s="12" t="s">
        <v>5</v>
      </c>
    </row>
    <row r="5" spans="1:7" x14ac:dyDescent="0.2">
      <c r="A5" s="16" t="s">
        <v>114</v>
      </c>
      <c r="B5" s="17"/>
      <c r="C5" s="17"/>
      <c r="D5" s="17"/>
      <c r="E5" s="18"/>
      <c r="F5" s="19"/>
      <c r="G5" s="18"/>
    </row>
    <row r="6" spans="1:7" x14ac:dyDescent="0.2">
      <c r="A6" s="20" t="s">
        <v>20</v>
      </c>
      <c r="B6" s="21"/>
      <c r="C6" s="21"/>
      <c r="D6" s="21"/>
      <c r="E6" s="22"/>
      <c r="F6" s="23"/>
      <c r="G6" s="22"/>
    </row>
    <row r="7" spans="1:7" x14ac:dyDescent="0.2">
      <c r="A7" s="21" t="s">
        <v>116</v>
      </c>
      <c r="B7" s="21" t="s">
        <v>115</v>
      </c>
      <c r="C7" s="21" t="s">
        <v>117</v>
      </c>
      <c r="D7" s="24">
        <v>1695000</v>
      </c>
      <c r="E7" s="22">
        <v>17078.82</v>
      </c>
      <c r="F7" s="23">
        <v>7.1746336278532699</v>
      </c>
      <c r="G7" s="22"/>
    </row>
    <row r="8" spans="1:7" x14ac:dyDescent="0.2">
      <c r="A8" s="21" t="s">
        <v>119</v>
      </c>
      <c r="B8" s="21" t="s">
        <v>118</v>
      </c>
      <c r="C8" s="21" t="s">
        <v>117</v>
      </c>
      <c r="D8" s="24">
        <v>800000</v>
      </c>
      <c r="E8" s="22">
        <v>11110.4</v>
      </c>
      <c r="F8" s="23">
        <v>4.6673628189125997</v>
      </c>
      <c r="G8" s="22"/>
    </row>
    <row r="9" spans="1:7" x14ac:dyDescent="0.2">
      <c r="A9" s="21" t="s">
        <v>121</v>
      </c>
      <c r="B9" s="21" t="s">
        <v>120</v>
      </c>
      <c r="C9" s="21" t="s">
        <v>122</v>
      </c>
      <c r="D9" s="24">
        <v>225000</v>
      </c>
      <c r="E9" s="22">
        <v>9156.6</v>
      </c>
      <c r="F9" s="23">
        <v>3.8465918767690801</v>
      </c>
      <c r="G9" s="22"/>
    </row>
    <row r="10" spans="1:7" x14ac:dyDescent="0.2">
      <c r="A10" s="21" t="s">
        <v>124</v>
      </c>
      <c r="B10" s="21" t="s">
        <v>123</v>
      </c>
      <c r="C10" s="21" t="s">
        <v>125</v>
      </c>
      <c r="D10" s="24">
        <v>388000</v>
      </c>
      <c r="E10" s="22">
        <v>8154.2079999999996</v>
      </c>
      <c r="F10" s="23">
        <v>3.42549748315809</v>
      </c>
      <c r="G10" s="22"/>
    </row>
    <row r="11" spans="1:7" x14ac:dyDescent="0.2">
      <c r="A11" s="21" t="s">
        <v>127</v>
      </c>
      <c r="B11" s="21" t="s">
        <v>126</v>
      </c>
      <c r="C11" s="21" t="s">
        <v>128</v>
      </c>
      <c r="D11" s="24">
        <v>480000</v>
      </c>
      <c r="E11" s="22">
        <v>7524</v>
      </c>
      <c r="F11" s="23">
        <v>3.1607536946913202</v>
      </c>
      <c r="G11" s="22"/>
    </row>
    <row r="12" spans="1:7" x14ac:dyDescent="0.2">
      <c r="A12" s="21" t="s">
        <v>133</v>
      </c>
      <c r="B12" s="21" t="s">
        <v>132</v>
      </c>
      <c r="C12" s="21" t="s">
        <v>117</v>
      </c>
      <c r="D12" s="24">
        <v>560000</v>
      </c>
      <c r="E12" s="22">
        <v>7166.32</v>
      </c>
      <c r="F12" s="23">
        <v>3.0104960682270399</v>
      </c>
      <c r="G12" s="22"/>
    </row>
    <row r="13" spans="1:7" x14ac:dyDescent="0.2">
      <c r="A13" s="21" t="s">
        <v>130</v>
      </c>
      <c r="B13" s="21" t="s">
        <v>129</v>
      </c>
      <c r="C13" s="21" t="s">
        <v>131</v>
      </c>
      <c r="D13" s="24">
        <v>440000</v>
      </c>
      <c r="E13" s="22">
        <v>6864.44</v>
      </c>
      <c r="F13" s="23">
        <v>2.8836794380631101</v>
      </c>
      <c r="G13" s="22"/>
    </row>
    <row r="14" spans="1:7" x14ac:dyDescent="0.2">
      <c r="A14" s="21" t="s">
        <v>135</v>
      </c>
      <c r="B14" s="21" t="s">
        <v>134</v>
      </c>
      <c r="C14" s="21" t="s">
        <v>131</v>
      </c>
      <c r="D14" s="24">
        <v>340000</v>
      </c>
      <c r="E14" s="22">
        <v>5522.28</v>
      </c>
      <c r="F14" s="23">
        <v>2.3198520618181799</v>
      </c>
      <c r="G14" s="22"/>
    </row>
    <row r="15" spans="1:7" x14ac:dyDescent="0.2">
      <c r="A15" s="21" t="s">
        <v>140</v>
      </c>
      <c r="B15" s="21" t="s">
        <v>139</v>
      </c>
      <c r="C15" s="21" t="s">
        <v>117</v>
      </c>
      <c r="D15" s="24">
        <v>500000</v>
      </c>
      <c r="E15" s="22">
        <v>4895</v>
      </c>
      <c r="F15" s="23">
        <v>2.0563382955228602</v>
      </c>
      <c r="G15" s="22"/>
    </row>
    <row r="16" spans="1:7" x14ac:dyDescent="0.2">
      <c r="A16" s="21" t="s">
        <v>137</v>
      </c>
      <c r="B16" s="21" t="s">
        <v>136</v>
      </c>
      <c r="C16" s="21" t="s">
        <v>138</v>
      </c>
      <c r="D16" s="24">
        <v>1500000</v>
      </c>
      <c r="E16" s="22">
        <v>4501.5</v>
      </c>
      <c r="F16" s="23">
        <v>1.89103306175611</v>
      </c>
      <c r="G16" s="22"/>
    </row>
    <row r="17" spans="1:7" x14ac:dyDescent="0.2">
      <c r="A17" s="21" t="s">
        <v>154</v>
      </c>
      <c r="B17" s="21" t="s">
        <v>153</v>
      </c>
      <c r="C17" s="21" t="s">
        <v>155</v>
      </c>
      <c r="D17" s="24">
        <v>100000</v>
      </c>
      <c r="E17" s="22">
        <v>3757.3</v>
      </c>
      <c r="F17" s="23">
        <v>1.57840242651033</v>
      </c>
      <c r="G17" s="22"/>
    </row>
    <row r="18" spans="1:7" x14ac:dyDescent="0.2">
      <c r="A18" s="21" t="s">
        <v>151</v>
      </c>
      <c r="B18" s="21" t="s">
        <v>150</v>
      </c>
      <c r="C18" s="21" t="s">
        <v>152</v>
      </c>
      <c r="D18" s="24">
        <v>205000</v>
      </c>
      <c r="E18" s="22">
        <v>3754.78</v>
      </c>
      <c r="F18" s="23">
        <v>1.5773438008709599</v>
      </c>
      <c r="G18" s="22"/>
    </row>
    <row r="19" spans="1:7" x14ac:dyDescent="0.2">
      <c r="A19" s="21" t="s">
        <v>145</v>
      </c>
      <c r="B19" s="21" t="s">
        <v>144</v>
      </c>
      <c r="C19" s="21" t="s">
        <v>146</v>
      </c>
      <c r="D19" s="24">
        <v>1015000</v>
      </c>
      <c r="E19" s="22">
        <v>3313.4675000000002</v>
      </c>
      <c r="F19" s="23">
        <v>1.39195303600008</v>
      </c>
      <c r="G19" s="22"/>
    </row>
    <row r="20" spans="1:7" x14ac:dyDescent="0.2">
      <c r="A20" s="21" t="s">
        <v>142</v>
      </c>
      <c r="B20" s="21" t="s">
        <v>141</v>
      </c>
      <c r="C20" s="21" t="s">
        <v>143</v>
      </c>
      <c r="D20" s="24">
        <v>28000</v>
      </c>
      <c r="E20" s="22">
        <v>3248</v>
      </c>
      <c r="F20" s="23">
        <v>1.3644508240772699</v>
      </c>
      <c r="G20" s="22"/>
    </row>
    <row r="21" spans="1:7" x14ac:dyDescent="0.2">
      <c r="A21" s="21" t="s">
        <v>148</v>
      </c>
      <c r="B21" s="21" t="s">
        <v>147</v>
      </c>
      <c r="C21" s="21" t="s">
        <v>149</v>
      </c>
      <c r="D21" s="24">
        <v>44000</v>
      </c>
      <c r="E21" s="22">
        <v>3227.62</v>
      </c>
      <c r="F21" s="23">
        <v>1.35588939926364</v>
      </c>
      <c r="G21" s="22"/>
    </row>
    <row r="22" spans="1:7" x14ac:dyDescent="0.2">
      <c r="A22" s="21" t="s">
        <v>163</v>
      </c>
      <c r="B22" s="21" t="s">
        <v>162</v>
      </c>
      <c r="C22" s="21" t="s">
        <v>164</v>
      </c>
      <c r="D22" s="24">
        <v>54510</v>
      </c>
      <c r="E22" s="22">
        <v>3186.6545999999998</v>
      </c>
      <c r="F22" s="23">
        <v>1.3386802632449599</v>
      </c>
      <c r="G22" s="22"/>
    </row>
    <row r="23" spans="1:7" x14ac:dyDescent="0.2">
      <c r="A23" s="21" t="s">
        <v>169</v>
      </c>
      <c r="B23" s="21" t="s">
        <v>168</v>
      </c>
      <c r="C23" s="21" t="s">
        <v>170</v>
      </c>
      <c r="D23" s="24">
        <v>53000</v>
      </c>
      <c r="E23" s="22">
        <v>3127.7950000000001</v>
      </c>
      <c r="F23" s="23">
        <v>1.3139539609897699</v>
      </c>
      <c r="G23" s="22"/>
    </row>
    <row r="24" spans="1:7" x14ac:dyDescent="0.2">
      <c r="A24" s="21" t="s">
        <v>160</v>
      </c>
      <c r="B24" s="21" t="s">
        <v>159</v>
      </c>
      <c r="C24" s="21" t="s">
        <v>161</v>
      </c>
      <c r="D24" s="24">
        <v>1767000</v>
      </c>
      <c r="E24" s="22">
        <v>3111.5102999999999</v>
      </c>
      <c r="F24" s="23">
        <v>1.3071129288669701</v>
      </c>
      <c r="G24" s="22"/>
    </row>
    <row r="25" spans="1:7" x14ac:dyDescent="0.2">
      <c r="A25" s="21" t="s">
        <v>166</v>
      </c>
      <c r="B25" s="21" t="s">
        <v>165</v>
      </c>
      <c r="C25" s="21" t="s">
        <v>167</v>
      </c>
      <c r="D25" s="24">
        <v>390000</v>
      </c>
      <c r="E25" s="22">
        <v>2980.77</v>
      </c>
      <c r="F25" s="23">
        <v>1.2521902964546801</v>
      </c>
      <c r="G25" s="22"/>
    </row>
    <row r="26" spans="1:7" x14ac:dyDescent="0.2">
      <c r="A26" s="21" t="s">
        <v>157</v>
      </c>
      <c r="B26" s="21" t="s">
        <v>156</v>
      </c>
      <c r="C26" s="21" t="s">
        <v>158</v>
      </c>
      <c r="D26" s="24">
        <v>145000</v>
      </c>
      <c r="E26" s="22">
        <v>2637.4050000000002</v>
      </c>
      <c r="F26" s="23">
        <v>1.1079462517473899</v>
      </c>
      <c r="G26" s="22"/>
    </row>
    <row r="27" spans="1:7" x14ac:dyDescent="0.2">
      <c r="A27" s="21" t="s">
        <v>217</v>
      </c>
      <c r="B27" s="21" t="s">
        <v>216</v>
      </c>
      <c r="C27" s="21" t="s">
        <v>218</v>
      </c>
      <c r="D27" s="24">
        <v>150000</v>
      </c>
      <c r="E27" s="22">
        <v>2604</v>
      </c>
      <c r="F27" s="23">
        <v>1.09391316068264</v>
      </c>
      <c r="G27" s="22"/>
    </row>
    <row r="28" spans="1:7" x14ac:dyDescent="0.2">
      <c r="A28" s="21" t="s">
        <v>188</v>
      </c>
      <c r="B28" s="21" t="s">
        <v>187</v>
      </c>
      <c r="C28" s="21" t="s">
        <v>146</v>
      </c>
      <c r="D28" s="24">
        <v>1500000</v>
      </c>
      <c r="E28" s="22">
        <v>2557.1999999999998</v>
      </c>
      <c r="F28" s="23">
        <v>1.0742529702371899</v>
      </c>
      <c r="G28" s="22"/>
    </row>
    <row r="29" spans="1:7" x14ac:dyDescent="0.2">
      <c r="A29" s="21" t="s">
        <v>175</v>
      </c>
      <c r="B29" s="21" t="s">
        <v>174</v>
      </c>
      <c r="C29" s="21" t="s">
        <v>176</v>
      </c>
      <c r="D29" s="24">
        <v>600000</v>
      </c>
      <c r="E29" s="22">
        <v>2470.5</v>
      </c>
      <c r="F29" s="23">
        <v>1.03783120716838</v>
      </c>
      <c r="G29" s="22"/>
    </row>
    <row r="30" spans="1:7" x14ac:dyDescent="0.2">
      <c r="A30" s="21" t="s">
        <v>181</v>
      </c>
      <c r="B30" s="21" t="s">
        <v>180</v>
      </c>
      <c r="C30" s="21" t="s">
        <v>152</v>
      </c>
      <c r="D30" s="24">
        <v>152783</v>
      </c>
      <c r="E30" s="22">
        <v>2437.4999819999998</v>
      </c>
      <c r="F30" s="23">
        <v>1.0239682448054901</v>
      </c>
      <c r="G30" s="22"/>
    </row>
    <row r="31" spans="1:7" x14ac:dyDescent="0.2">
      <c r="A31" s="21" t="s">
        <v>172</v>
      </c>
      <c r="B31" s="21" t="s">
        <v>171</v>
      </c>
      <c r="C31" s="21" t="s">
        <v>173</v>
      </c>
      <c r="D31" s="24">
        <v>70000</v>
      </c>
      <c r="E31" s="22">
        <v>2376.92</v>
      </c>
      <c r="F31" s="23">
        <v>0.99851922806827298</v>
      </c>
      <c r="G31" s="22"/>
    </row>
    <row r="32" spans="1:7" x14ac:dyDescent="0.2">
      <c r="A32" s="21" t="s">
        <v>215</v>
      </c>
      <c r="B32" s="21" t="s">
        <v>214</v>
      </c>
      <c r="C32" s="21" t="s">
        <v>205</v>
      </c>
      <c r="D32" s="24">
        <v>18000</v>
      </c>
      <c r="E32" s="22">
        <v>2376.7199999999998</v>
      </c>
      <c r="F32" s="23">
        <v>0.99843521016038705</v>
      </c>
      <c r="G32" s="22"/>
    </row>
    <row r="33" spans="1:7" x14ac:dyDescent="0.2">
      <c r="A33" s="21" t="s">
        <v>183</v>
      </c>
      <c r="B33" s="21" t="s">
        <v>182</v>
      </c>
      <c r="C33" s="21" t="s">
        <v>149</v>
      </c>
      <c r="D33" s="24">
        <v>120000</v>
      </c>
      <c r="E33" s="22">
        <v>2317.1999999999998</v>
      </c>
      <c r="F33" s="23">
        <v>0.97343148077335495</v>
      </c>
      <c r="G33" s="22"/>
    </row>
    <row r="34" spans="1:7" x14ac:dyDescent="0.2">
      <c r="A34" s="21" t="s">
        <v>198</v>
      </c>
      <c r="B34" s="21" t="s">
        <v>197</v>
      </c>
      <c r="C34" s="21" t="s">
        <v>199</v>
      </c>
      <c r="D34" s="24">
        <v>320000</v>
      </c>
      <c r="E34" s="22">
        <v>2295.6799999999998</v>
      </c>
      <c r="F34" s="23">
        <v>0.96439115388476404</v>
      </c>
      <c r="G34" s="22"/>
    </row>
    <row r="35" spans="1:7" x14ac:dyDescent="0.2">
      <c r="A35" s="21" t="s">
        <v>178</v>
      </c>
      <c r="B35" s="21" t="s">
        <v>177</v>
      </c>
      <c r="C35" s="21" t="s">
        <v>179</v>
      </c>
      <c r="D35" s="24">
        <v>92500</v>
      </c>
      <c r="E35" s="22">
        <v>2281.605</v>
      </c>
      <c r="F35" s="23">
        <v>0.95847839361724896</v>
      </c>
      <c r="G35" s="22"/>
    </row>
    <row r="36" spans="1:7" x14ac:dyDescent="0.2">
      <c r="A36" s="21" t="s">
        <v>213</v>
      </c>
      <c r="B36" s="21" t="s">
        <v>212</v>
      </c>
      <c r="C36" s="21" t="s">
        <v>138</v>
      </c>
      <c r="D36" s="24">
        <v>275891</v>
      </c>
      <c r="E36" s="22">
        <v>2159.2609120000002</v>
      </c>
      <c r="F36" s="23">
        <v>0.90708292203702101</v>
      </c>
      <c r="G36" s="22"/>
    </row>
    <row r="37" spans="1:7" x14ac:dyDescent="0.2">
      <c r="A37" s="21" t="s">
        <v>193</v>
      </c>
      <c r="B37" s="21" t="s">
        <v>192</v>
      </c>
      <c r="C37" s="21" t="s">
        <v>194</v>
      </c>
      <c r="D37" s="24">
        <v>29310</v>
      </c>
      <c r="E37" s="22">
        <v>2104.7511</v>
      </c>
      <c r="F37" s="23">
        <v>0.88418392021937997</v>
      </c>
      <c r="G37" s="22"/>
    </row>
    <row r="38" spans="1:7" x14ac:dyDescent="0.2">
      <c r="A38" s="21" t="s">
        <v>220</v>
      </c>
      <c r="B38" s="21" t="s">
        <v>219</v>
      </c>
      <c r="C38" s="21" t="s">
        <v>205</v>
      </c>
      <c r="D38" s="24">
        <v>220000</v>
      </c>
      <c r="E38" s="22">
        <v>2094.1799999999998</v>
      </c>
      <c r="F38" s="23">
        <v>0.87974311168908303</v>
      </c>
      <c r="G38" s="22"/>
    </row>
    <row r="39" spans="1:7" x14ac:dyDescent="0.2">
      <c r="A39" s="21" t="s">
        <v>201</v>
      </c>
      <c r="B39" s="21" t="s">
        <v>200</v>
      </c>
      <c r="C39" s="21" t="s">
        <v>202</v>
      </c>
      <c r="D39" s="24">
        <v>120000</v>
      </c>
      <c r="E39" s="22">
        <v>2084.16</v>
      </c>
      <c r="F39" s="23">
        <v>0.87553381450396806</v>
      </c>
      <c r="G39" s="22"/>
    </row>
    <row r="40" spans="1:7" x14ac:dyDescent="0.2">
      <c r="A40" s="21" t="s">
        <v>196</v>
      </c>
      <c r="B40" s="21" t="s">
        <v>195</v>
      </c>
      <c r="C40" s="21" t="s">
        <v>155</v>
      </c>
      <c r="D40" s="24">
        <v>13000</v>
      </c>
      <c r="E40" s="22">
        <v>2067</v>
      </c>
      <c r="F40" s="23">
        <v>0.86832507800730396</v>
      </c>
      <c r="G40" s="22"/>
    </row>
    <row r="41" spans="1:7" x14ac:dyDescent="0.2">
      <c r="A41" s="21" t="s">
        <v>229</v>
      </c>
      <c r="B41" s="21" t="s">
        <v>228</v>
      </c>
      <c r="C41" s="21" t="s">
        <v>176</v>
      </c>
      <c r="D41" s="24">
        <v>45000</v>
      </c>
      <c r="E41" s="22">
        <v>2044.08</v>
      </c>
      <c r="F41" s="23">
        <v>0.85869662576350703</v>
      </c>
      <c r="G41" s="22"/>
    </row>
    <row r="42" spans="1:7" x14ac:dyDescent="0.2">
      <c r="A42" s="21" t="s">
        <v>190</v>
      </c>
      <c r="B42" s="21" t="s">
        <v>189</v>
      </c>
      <c r="C42" s="21" t="s">
        <v>191</v>
      </c>
      <c r="D42" s="24">
        <v>320000</v>
      </c>
      <c r="E42" s="22">
        <v>1924.8</v>
      </c>
      <c r="F42" s="23">
        <v>0.80858834549998004</v>
      </c>
      <c r="G42" s="22"/>
    </row>
    <row r="43" spans="1:7" x14ac:dyDescent="0.2">
      <c r="A43" s="21" t="s">
        <v>185</v>
      </c>
      <c r="B43" s="21" t="s">
        <v>184</v>
      </c>
      <c r="C43" s="21" t="s">
        <v>186</v>
      </c>
      <c r="D43" s="24">
        <v>161776</v>
      </c>
      <c r="E43" s="22">
        <v>1819.7373359999999</v>
      </c>
      <c r="F43" s="23">
        <v>0.76445261936865205</v>
      </c>
      <c r="G43" s="22"/>
    </row>
    <row r="44" spans="1:7" x14ac:dyDescent="0.2">
      <c r="A44" s="21" t="s">
        <v>207</v>
      </c>
      <c r="B44" s="21" t="s">
        <v>206</v>
      </c>
      <c r="C44" s="21" t="s">
        <v>208</v>
      </c>
      <c r="D44" s="24">
        <v>125000</v>
      </c>
      <c r="E44" s="22">
        <v>1814.5</v>
      </c>
      <c r="F44" s="23">
        <v>0.76225246930055801</v>
      </c>
      <c r="G44" s="22"/>
    </row>
    <row r="45" spans="1:7" x14ac:dyDescent="0.2">
      <c r="A45" s="21" t="s">
        <v>266</v>
      </c>
      <c r="B45" s="21" t="s">
        <v>265</v>
      </c>
      <c r="C45" s="21" t="s">
        <v>267</v>
      </c>
      <c r="D45" s="24">
        <v>1100000</v>
      </c>
      <c r="E45" s="22">
        <v>1739.32</v>
      </c>
      <c r="F45" s="23">
        <v>0.73067013772601097</v>
      </c>
      <c r="G45" s="22"/>
    </row>
    <row r="46" spans="1:7" x14ac:dyDescent="0.2">
      <c r="A46" s="21" t="s">
        <v>204</v>
      </c>
      <c r="B46" s="21" t="s">
        <v>203</v>
      </c>
      <c r="C46" s="21" t="s">
        <v>205</v>
      </c>
      <c r="D46" s="24">
        <v>60000</v>
      </c>
      <c r="E46" s="22">
        <v>1670.64</v>
      </c>
      <c r="F46" s="23">
        <v>0.70181838815777597</v>
      </c>
      <c r="G46" s="22"/>
    </row>
    <row r="47" spans="1:7" x14ac:dyDescent="0.2">
      <c r="A47" s="21" t="s">
        <v>231</v>
      </c>
      <c r="B47" s="21" t="s">
        <v>230</v>
      </c>
      <c r="C47" s="21" t="s">
        <v>218</v>
      </c>
      <c r="D47" s="24">
        <v>180000</v>
      </c>
      <c r="E47" s="22">
        <v>1629.54</v>
      </c>
      <c r="F47" s="23">
        <v>0.68455270808709301</v>
      </c>
      <c r="G47" s="22"/>
    </row>
    <row r="48" spans="1:7" x14ac:dyDescent="0.2">
      <c r="A48" s="21" t="s">
        <v>233</v>
      </c>
      <c r="B48" s="21" t="s">
        <v>232</v>
      </c>
      <c r="C48" s="21" t="s">
        <v>194</v>
      </c>
      <c r="D48" s="24">
        <v>140000</v>
      </c>
      <c r="E48" s="22">
        <v>1500.94</v>
      </c>
      <c r="F48" s="23">
        <v>0.63052919331605395</v>
      </c>
      <c r="G48" s="22"/>
    </row>
    <row r="49" spans="1:9" x14ac:dyDescent="0.2">
      <c r="A49" s="21" t="s">
        <v>225</v>
      </c>
      <c r="B49" s="21" t="s">
        <v>224</v>
      </c>
      <c r="C49" s="21" t="s">
        <v>167</v>
      </c>
      <c r="D49" s="24">
        <v>75000</v>
      </c>
      <c r="E49" s="22">
        <v>1477.875</v>
      </c>
      <c r="F49" s="23">
        <v>0.62083982808903904</v>
      </c>
      <c r="G49" s="22"/>
    </row>
    <row r="50" spans="1:9" x14ac:dyDescent="0.2">
      <c r="A50" s="21" t="s">
        <v>210</v>
      </c>
      <c r="B50" s="21" t="s">
        <v>209</v>
      </c>
      <c r="C50" s="21" t="s">
        <v>211</v>
      </c>
      <c r="D50" s="24">
        <v>870000</v>
      </c>
      <c r="E50" s="22">
        <v>1461.252</v>
      </c>
      <c r="F50" s="23">
        <v>0.61385667967504998</v>
      </c>
      <c r="G50" s="22"/>
    </row>
    <row r="51" spans="1:9" x14ac:dyDescent="0.2">
      <c r="A51" s="21" t="s">
        <v>227</v>
      </c>
      <c r="B51" s="21" t="s">
        <v>226</v>
      </c>
      <c r="C51" s="21" t="s">
        <v>191</v>
      </c>
      <c r="D51" s="24">
        <v>903000</v>
      </c>
      <c r="E51" s="22">
        <v>1429.1781000000001</v>
      </c>
      <c r="F51" s="23">
        <v>0.60038276979624094</v>
      </c>
      <c r="G51" s="22"/>
    </row>
    <row r="52" spans="1:9" x14ac:dyDescent="0.2">
      <c r="A52" s="21" t="s">
        <v>222</v>
      </c>
      <c r="B52" s="21" t="s">
        <v>221</v>
      </c>
      <c r="C52" s="21" t="s">
        <v>223</v>
      </c>
      <c r="D52" s="24">
        <v>73000</v>
      </c>
      <c r="E52" s="22">
        <v>1202.529</v>
      </c>
      <c r="F52" s="23">
        <v>0.50516985376441503</v>
      </c>
      <c r="G52" s="22"/>
    </row>
    <row r="53" spans="1:9" x14ac:dyDescent="0.2">
      <c r="A53" s="21" t="s">
        <v>240</v>
      </c>
      <c r="B53" s="21" t="s">
        <v>239</v>
      </c>
      <c r="C53" s="21" t="s">
        <v>125</v>
      </c>
      <c r="D53" s="24">
        <v>250000</v>
      </c>
      <c r="E53" s="22">
        <v>1002.625</v>
      </c>
      <c r="F53" s="23">
        <v>0.42119227447366903</v>
      </c>
      <c r="G53" s="22"/>
    </row>
    <row r="54" spans="1:9" x14ac:dyDescent="0.2">
      <c r="A54" s="21" t="s">
        <v>235</v>
      </c>
      <c r="B54" s="21" t="s">
        <v>234</v>
      </c>
      <c r="C54" s="21" t="s">
        <v>194</v>
      </c>
      <c r="D54" s="24">
        <v>350000</v>
      </c>
      <c r="E54" s="22">
        <v>928.72500000000002</v>
      </c>
      <c r="F54" s="23">
        <v>0.39014765750959501</v>
      </c>
      <c r="G54" s="22"/>
    </row>
    <row r="55" spans="1:9" x14ac:dyDescent="0.2">
      <c r="A55" s="21" t="s">
        <v>237</v>
      </c>
      <c r="B55" s="21" t="s">
        <v>236</v>
      </c>
      <c r="C55" s="21" t="s">
        <v>238</v>
      </c>
      <c r="D55" s="24">
        <v>309140</v>
      </c>
      <c r="E55" s="22">
        <v>878.57587999999998</v>
      </c>
      <c r="F55" s="23">
        <v>0.36908053678584202</v>
      </c>
      <c r="G55" s="22"/>
    </row>
    <row r="56" spans="1:9" x14ac:dyDescent="0.2">
      <c r="A56" s="21" t="s">
        <v>244</v>
      </c>
      <c r="B56" s="21" t="s">
        <v>243</v>
      </c>
      <c r="C56" s="21" t="s">
        <v>245</v>
      </c>
      <c r="D56" s="24">
        <v>20000</v>
      </c>
      <c r="E56" s="22">
        <v>540.76</v>
      </c>
      <c r="F56" s="23">
        <v>0.22716761934360399</v>
      </c>
      <c r="G56" s="22"/>
    </row>
    <row r="57" spans="1:9" x14ac:dyDescent="0.2">
      <c r="A57" s="21" t="s">
        <v>242</v>
      </c>
      <c r="B57" s="21" t="s">
        <v>241</v>
      </c>
      <c r="C57" s="21" t="s">
        <v>202</v>
      </c>
      <c r="D57" s="24">
        <v>30000</v>
      </c>
      <c r="E57" s="22">
        <v>503.19</v>
      </c>
      <c r="F57" s="23">
        <v>0.21138485534711901</v>
      </c>
      <c r="G57" s="22"/>
    </row>
    <row r="58" spans="1:9" x14ac:dyDescent="0.2">
      <c r="A58" s="21" t="s">
        <v>247</v>
      </c>
      <c r="B58" s="21" t="s">
        <v>246</v>
      </c>
      <c r="C58" s="21" t="s">
        <v>248</v>
      </c>
      <c r="D58" s="24">
        <v>15000</v>
      </c>
      <c r="E58" s="22">
        <v>253.30500000000001</v>
      </c>
      <c r="F58" s="23">
        <v>0.10641078078598901</v>
      </c>
      <c r="G58" s="22"/>
    </row>
    <row r="59" spans="1:9" x14ac:dyDescent="0.2">
      <c r="A59" s="20" t="s">
        <v>29</v>
      </c>
      <c r="B59" s="20"/>
      <c r="C59" s="20"/>
      <c r="D59" s="20"/>
      <c r="E59" s="25">
        <f>SUM(E7:E58)</f>
        <v>170367.11970999997</v>
      </c>
      <c r="F59" s="26">
        <f>SUM(F7:F58)</f>
        <v>71.569444853442391</v>
      </c>
      <c r="G59" s="25"/>
      <c r="H59" s="14"/>
      <c r="I59" s="14"/>
    </row>
    <row r="60" spans="1:9" x14ac:dyDescent="0.2">
      <c r="A60" s="21"/>
      <c r="B60" s="21"/>
      <c r="C60" s="21"/>
      <c r="D60" s="21"/>
      <c r="E60" s="22"/>
      <c r="F60" s="23"/>
      <c r="G60" s="22"/>
    </row>
    <row r="61" spans="1:9" x14ac:dyDescent="0.2">
      <c r="A61" s="20" t="s">
        <v>371</v>
      </c>
      <c r="B61" s="21"/>
      <c r="C61" s="21"/>
      <c r="D61" s="21"/>
      <c r="E61" s="22"/>
      <c r="F61" s="23"/>
      <c r="G61" s="22"/>
    </row>
    <row r="62" spans="1:9" x14ac:dyDescent="0.2">
      <c r="A62" s="21"/>
      <c r="B62" s="21" t="s">
        <v>372</v>
      </c>
      <c r="C62" s="21" t="s">
        <v>218</v>
      </c>
      <c r="D62" s="24">
        <v>27500</v>
      </c>
      <c r="E62" s="22">
        <v>2.7499999999999998E-3</v>
      </c>
      <c r="F62" s="23">
        <v>1.1552462334398101E-6</v>
      </c>
      <c r="G62" s="22"/>
    </row>
    <row r="63" spans="1:9" x14ac:dyDescent="0.2">
      <c r="A63" s="21" t="s">
        <v>374</v>
      </c>
      <c r="B63" s="21" t="s">
        <v>373</v>
      </c>
      <c r="C63" s="21" t="s">
        <v>375</v>
      </c>
      <c r="D63" s="24">
        <v>27000</v>
      </c>
      <c r="E63" s="22">
        <v>2.7000000000000001E-3</v>
      </c>
      <c r="F63" s="23">
        <v>1.13424175646818E-6</v>
      </c>
      <c r="G63" s="22"/>
    </row>
    <row r="64" spans="1:9" x14ac:dyDescent="0.2">
      <c r="A64" s="20" t="s">
        <v>29</v>
      </c>
      <c r="B64" s="20"/>
      <c r="C64" s="20"/>
      <c r="D64" s="20"/>
      <c r="E64" s="25">
        <f>SUM(E61:E63)</f>
        <v>5.45E-3</v>
      </c>
      <c r="F64" s="26">
        <f>SUM(F61:F63)</f>
        <v>2.2894879899079899E-6</v>
      </c>
      <c r="G64" s="25"/>
      <c r="H64" s="14"/>
      <c r="I64" s="14"/>
    </row>
    <row r="65" spans="1:9" x14ac:dyDescent="0.2">
      <c r="A65" s="21"/>
      <c r="B65" s="21"/>
      <c r="C65" s="21"/>
      <c r="D65" s="21"/>
      <c r="E65" s="22"/>
      <c r="F65" s="23"/>
      <c r="G65" s="22"/>
    </row>
    <row r="66" spans="1:9" x14ac:dyDescent="0.2">
      <c r="A66" s="20" t="s">
        <v>376</v>
      </c>
      <c r="B66" s="21"/>
      <c r="C66" s="21"/>
      <c r="D66" s="21"/>
      <c r="E66" s="22"/>
      <c r="F66" s="23"/>
      <c r="G66" s="22"/>
    </row>
    <row r="67" spans="1:9" x14ac:dyDescent="0.2">
      <c r="A67" s="21" t="s">
        <v>378</v>
      </c>
      <c r="B67" s="21" t="s">
        <v>377</v>
      </c>
      <c r="C67" s="21" t="s">
        <v>202</v>
      </c>
      <c r="D67" s="24">
        <v>1129832</v>
      </c>
      <c r="E67" s="22">
        <v>1835.412084</v>
      </c>
      <c r="F67" s="23">
        <v>0.77103741703669504</v>
      </c>
      <c r="G67" s="22"/>
    </row>
    <row r="68" spans="1:9" x14ac:dyDescent="0.2">
      <c r="A68" s="20" t="s">
        <v>29</v>
      </c>
      <c r="B68" s="20"/>
      <c r="C68" s="20"/>
      <c r="D68" s="20"/>
      <c r="E68" s="25">
        <f>SUM(E66:E67)</f>
        <v>1835.412084</v>
      </c>
      <c r="F68" s="26">
        <f>SUM(F66:F67)</f>
        <v>0.77103741703669504</v>
      </c>
      <c r="G68" s="25"/>
      <c r="H68" s="14"/>
      <c r="I68" s="14"/>
    </row>
    <row r="69" spans="1:9" x14ac:dyDescent="0.2">
      <c r="A69" s="21"/>
      <c r="B69" s="21"/>
      <c r="C69" s="21"/>
      <c r="D69" s="21"/>
      <c r="E69" s="22"/>
      <c r="F69" s="23"/>
      <c r="G69" s="22"/>
    </row>
    <row r="70" spans="1:9" x14ac:dyDescent="0.2">
      <c r="A70" s="20" t="s">
        <v>19</v>
      </c>
      <c r="B70" s="21"/>
      <c r="C70" s="21"/>
      <c r="D70" s="21"/>
      <c r="E70" s="22"/>
      <c r="F70" s="23"/>
      <c r="G70" s="22"/>
    </row>
    <row r="71" spans="1:9" x14ac:dyDescent="0.2">
      <c r="A71" s="20" t="s">
        <v>20</v>
      </c>
      <c r="B71" s="21"/>
      <c r="C71" s="21"/>
      <c r="D71" s="21"/>
      <c r="E71" s="22"/>
      <c r="F71" s="23"/>
      <c r="G71" s="22"/>
    </row>
    <row r="72" spans="1:9" x14ac:dyDescent="0.2">
      <c r="A72" s="21" t="s">
        <v>25</v>
      </c>
      <c r="B72" s="21" t="s">
        <v>24</v>
      </c>
      <c r="C72" s="21" t="s">
        <v>26</v>
      </c>
      <c r="D72" s="24">
        <v>9994</v>
      </c>
      <c r="E72" s="22">
        <v>10673.53204</v>
      </c>
      <c r="F72" s="23">
        <v>4.4838391588033204</v>
      </c>
      <c r="G72" s="22">
        <v>8.1472999999999995</v>
      </c>
    </row>
    <row r="73" spans="1:9" x14ac:dyDescent="0.2">
      <c r="A73" s="21" t="s">
        <v>28</v>
      </c>
      <c r="B73" s="21" t="s">
        <v>27</v>
      </c>
      <c r="C73" s="21" t="s">
        <v>26</v>
      </c>
      <c r="D73" s="24">
        <v>7150</v>
      </c>
      <c r="E73" s="22">
        <v>7611.88285</v>
      </c>
      <c r="F73" s="23">
        <v>3.19767236067185</v>
      </c>
      <c r="G73" s="22">
        <v>8.1072000000000006</v>
      </c>
    </row>
    <row r="74" spans="1:9" x14ac:dyDescent="0.2">
      <c r="A74" s="21" t="s">
        <v>101</v>
      </c>
      <c r="B74" s="21" t="s">
        <v>100</v>
      </c>
      <c r="C74" s="21" t="s">
        <v>21</v>
      </c>
      <c r="D74" s="24">
        <v>5000</v>
      </c>
      <c r="E74" s="22">
        <v>5233.1288355999995</v>
      </c>
      <c r="F74" s="23">
        <v>2.1983826823389698</v>
      </c>
      <c r="G74" s="22">
        <v>7.59</v>
      </c>
    </row>
    <row r="75" spans="1:9" x14ac:dyDescent="0.2">
      <c r="A75" s="21" t="s">
        <v>95</v>
      </c>
      <c r="B75" s="21" t="s">
        <v>94</v>
      </c>
      <c r="C75" s="21" t="s">
        <v>21</v>
      </c>
      <c r="D75" s="24">
        <v>4500</v>
      </c>
      <c r="E75" s="22">
        <v>4574.9117465999998</v>
      </c>
      <c r="F75" s="23">
        <v>1.9218725685742499</v>
      </c>
      <c r="G75" s="22">
        <v>7.1664000000000003</v>
      </c>
    </row>
    <row r="76" spans="1:9" x14ac:dyDescent="0.2">
      <c r="A76" s="21" t="s">
        <v>352</v>
      </c>
      <c r="B76" s="21" t="s">
        <v>351</v>
      </c>
      <c r="C76" s="21" t="s">
        <v>21</v>
      </c>
      <c r="D76" s="24">
        <v>3500</v>
      </c>
      <c r="E76" s="22">
        <v>3604.8378493</v>
      </c>
      <c r="F76" s="23">
        <v>1.5143546718418499</v>
      </c>
      <c r="G76" s="22">
        <v>7.25</v>
      </c>
    </row>
    <row r="77" spans="1:9" x14ac:dyDescent="0.2">
      <c r="A77" s="21" t="s">
        <v>99</v>
      </c>
      <c r="B77" s="21" t="s">
        <v>98</v>
      </c>
      <c r="C77" s="21" t="s">
        <v>21</v>
      </c>
      <c r="D77" s="24">
        <v>250</v>
      </c>
      <c r="E77" s="22">
        <v>2658.6676026999999</v>
      </c>
      <c r="F77" s="23">
        <v>1.1168784487227701</v>
      </c>
      <c r="G77" s="22">
        <v>6.9550000000000001</v>
      </c>
    </row>
    <row r="78" spans="1:9" x14ac:dyDescent="0.2">
      <c r="A78" s="21" t="s">
        <v>89</v>
      </c>
      <c r="B78" s="21" t="s">
        <v>88</v>
      </c>
      <c r="C78" s="21" t="s">
        <v>21</v>
      </c>
      <c r="D78" s="24">
        <v>2500</v>
      </c>
      <c r="E78" s="22">
        <v>2621.7560616000001</v>
      </c>
      <c r="F78" s="23">
        <v>1.10137229642232</v>
      </c>
      <c r="G78" s="22">
        <v>7.4450000000000003</v>
      </c>
    </row>
    <row r="79" spans="1:9" x14ac:dyDescent="0.2">
      <c r="A79" s="21" t="s">
        <v>91</v>
      </c>
      <c r="B79" s="21" t="s">
        <v>90</v>
      </c>
      <c r="C79" s="21" t="s">
        <v>21</v>
      </c>
      <c r="D79" s="24">
        <v>2500</v>
      </c>
      <c r="E79" s="22">
        <v>2605.9384246999998</v>
      </c>
      <c r="F79" s="23">
        <v>1.0947274726220899</v>
      </c>
      <c r="G79" s="22">
        <v>7.2161999999999997</v>
      </c>
    </row>
    <row r="80" spans="1:9" x14ac:dyDescent="0.2">
      <c r="A80" s="21" t="s">
        <v>93</v>
      </c>
      <c r="B80" s="21" t="s">
        <v>92</v>
      </c>
      <c r="C80" s="21" t="s">
        <v>21</v>
      </c>
      <c r="D80" s="24">
        <v>3500</v>
      </c>
      <c r="E80" s="22">
        <v>1995.8364999999999</v>
      </c>
      <c r="F80" s="23">
        <v>0.83843003606788802</v>
      </c>
      <c r="G80" s="22">
        <v>6.4930000000000003</v>
      </c>
    </row>
    <row r="81" spans="1:9" x14ac:dyDescent="0.2">
      <c r="A81" s="21" t="s">
        <v>86</v>
      </c>
      <c r="B81" s="21" t="s">
        <v>85</v>
      </c>
      <c r="C81" s="21" t="s">
        <v>87</v>
      </c>
      <c r="D81" s="24">
        <v>1000</v>
      </c>
      <c r="E81" s="22">
        <v>1086.1534932</v>
      </c>
      <c r="F81" s="23">
        <v>0.45628172071155998</v>
      </c>
      <c r="G81" s="22">
        <v>7.4249999999999998</v>
      </c>
    </row>
    <row r="82" spans="1:9" x14ac:dyDescent="0.2">
      <c r="A82" s="21" t="s">
        <v>250</v>
      </c>
      <c r="B82" s="21" t="s">
        <v>249</v>
      </c>
      <c r="C82" s="21" t="s">
        <v>21</v>
      </c>
      <c r="D82" s="24">
        <v>1000</v>
      </c>
      <c r="E82" s="22">
        <v>1054.9283671000001</v>
      </c>
      <c r="F82" s="23">
        <v>0.44316437186948499</v>
      </c>
      <c r="G82" s="22">
        <v>7.07</v>
      </c>
    </row>
    <row r="83" spans="1:9" x14ac:dyDescent="0.2">
      <c r="A83" s="21" t="s">
        <v>109</v>
      </c>
      <c r="B83" s="21" t="s">
        <v>108</v>
      </c>
      <c r="C83" s="21" t="s">
        <v>21</v>
      </c>
      <c r="D83" s="24">
        <v>500</v>
      </c>
      <c r="E83" s="22">
        <v>534.28745890000005</v>
      </c>
      <c r="F83" s="23">
        <v>0.22444857253394601</v>
      </c>
      <c r="G83" s="22">
        <v>6.625</v>
      </c>
    </row>
    <row r="84" spans="1:9" x14ac:dyDescent="0.2">
      <c r="A84" s="20" t="s">
        <v>29</v>
      </c>
      <c r="B84" s="20"/>
      <c r="C84" s="20"/>
      <c r="D84" s="20"/>
      <c r="E84" s="25">
        <f>SUM(E71:E83)</f>
        <v>44255.861229699993</v>
      </c>
      <c r="F84" s="26">
        <f>SUM(F71:F83)</f>
        <v>18.591424361180298</v>
      </c>
      <c r="G84" s="25"/>
      <c r="H84" s="14"/>
      <c r="I84" s="14"/>
    </row>
    <row r="85" spans="1:9" x14ac:dyDescent="0.2">
      <c r="A85" s="21"/>
      <c r="B85" s="21"/>
      <c r="C85" s="21"/>
      <c r="D85" s="21"/>
      <c r="E85" s="22"/>
      <c r="F85" s="23"/>
      <c r="G85" s="22"/>
    </row>
    <row r="86" spans="1:9" x14ac:dyDescent="0.2">
      <c r="A86" s="20" t="s">
        <v>38</v>
      </c>
      <c r="B86" s="21"/>
      <c r="C86" s="21"/>
      <c r="D86" s="21"/>
      <c r="E86" s="22"/>
      <c r="F86" s="23"/>
      <c r="G86" s="22"/>
    </row>
    <row r="87" spans="1:9" x14ac:dyDescent="0.2">
      <c r="A87" s="21" t="s">
        <v>70</v>
      </c>
      <c r="B87" s="21" t="s">
        <v>69</v>
      </c>
      <c r="C87" s="21" t="s">
        <v>39</v>
      </c>
      <c r="D87" s="24">
        <v>6521200</v>
      </c>
      <c r="E87" s="22">
        <v>6169.3508272999998</v>
      </c>
      <c r="F87" s="23">
        <v>2.5916797476389402</v>
      </c>
      <c r="G87" s="22">
        <v>7.5245800270125001</v>
      </c>
    </row>
    <row r="88" spans="1:9" x14ac:dyDescent="0.2">
      <c r="A88" s="21" t="s">
        <v>74</v>
      </c>
      <c r="B88" s="21" t="s">
        <v>73</v>
      </c>
      <c r="C88" s="21" t="s">
        <v>39</v>
      </c>
      <c r="D88" s="24">
        <v>4500000</v>
      </c>
      <c r="E88" s="22">
        <v>4605.8495000000003</v>
      </c>
      <c r="F88" s="23">
        <v>1.9348691951511401</v>
      </c>
      <c r="G88" s="22">
        <v>7.2027454149999999</v>
      </c>
    </row>
    <row r="89" spans="1:9" x14ac:dyDescent="0.2">
      <c r="A89" s="21" t="s">
        <v>103</v>
      </c>
      <c r="B89" s="21" t="s">
        <v>102</v>
      </c>
      <c r="C89" s="21" t="s">
        <v>39</v>
      </c>
      <c r="D89" s="24">
        <v>2500000</v>
      </c>
      <c r="E89" s="22">
        <v>2568.0591666999999</v>
      </c>
      <c r="F89" s="23">
        <v>1.0788147925748199</v>
      </c>
      <c r="G89" s="22">
        <v>7.1450894099999998</v>
      </c>
    </row>
    <row r="90" spans="1:9" x14ac:dyDescent="0.2">
      <c r="A90" s="21" t="s">
        <v>78</v>
      </c>
      <c r="B90" s="21" t="s">
        <v>77</v>
      </c>
      <c r="C90" s="21" t="s">
        <v>39</v>
      </c>
      <c r="D90" s="24">
        <v>2500000</v>
      </c>
      <c r="E90" s="22">
        <v>2390.6794444000002</v>
      </c>
      <c r="F90" s="23">
        <v>1.0042994267291201</v>
      </c>
      <c r="G90" s="22">
        <v>7.5682098400499997</v>
      </c>
    </row>
    <row r="91" spans="1:9" x14ac:dyDescent="0.2">
      <c r="A91" s="21" t="s">
        <v>76</v>
      </c>
      <c r="B91" s="21" t="s">
        <v>75</v>
      </c>
      <c r="C91" s="21" t="s">
        <v>39</v>
      </c>
      <c r="D91" s="24">
        <v>2000000</v>
      </c>
      <c r="E91" s="22">
        <v>2111.2844444000002</v>
      </c>
      <c r="F91" s="23">
        <v>0.88692850985933103</v>
      </c>
      <c r="G91" s="22">
        <v>7.5784011250000001</v>
      </c>
    </row>
    <row r="92" spans="1:9" x14ac:dyDescent="0.2">
      <c r="A92" s="21" t="s">
        <v>365</v>
      </c>
      <c r="B92" s="21" t="s">
        <v>364</v>
      </c>
      <c r="C92" s="21" t="s">
        <v>39</v>
      </c>
      <c r="D92" s="24">
        <v>500000</v>
      </c>
      <c r="E92" s="22">
        <v>503.78063889999999</v>
      </c>
      <c r="F92" s="23">
        <v>0.21163297657059099</v>
      </c>
      <c r="G92" s="22">
        <v>5.5659000000000001</v>
      </c>
    </row>
    <row r="93" spans="1:9" x14ac:dyDescent="0.2">
      <c r="A93" s="21" t="s">
        <v>84</v>
      </c>
      <c r="B93" s="21" t="s">
        <v>83</v>
      </c>
      <c r="C93" s="21" t="s">
        <v>39</v>
      </c>
      <c r="D93" s="24">
        <v>83300</v>
      </c>
      <c r="E93" s="22">
        <v>81.843666099999993</v>
      </c>
      <c r="F93" s="23">
        <v>3.4381667997429199E-2</v>
      </c>
      <c r="G93" s="22">
        <v>7.5449370499999997</v>
      </c>
    </row>
    <row r="94" spans="1:9" x14ac:dyDescent="0.2">
      <c r="A94" s="21" t="s">
        <v>80</v>
      </c>
      <c r="B94" s="21" t="s">
        <v>79</v>
      </c>
      <c r="C94" s="21" t="s">
        <v>39</v>
      </c>
      <c r="D94" s="24">
        <v>52560</v>
      </c>
      <c r="E94" s="22">
        <v>53.657295099999999</v>
      </c>
      <c r="F94" s="23">
        <v>2.2540868385761199E-2</v>
      </c>
      <c r="G94" s="22">
        <v>7.4000720449999999</v>
      </c>
    </row>
    <row r="95" spans="1:9" x14ac:dyDescent="0.2">
      <c r="A95" s="21" t="s">
        <v>82</v>
      </c>
      <c r="B95" s="21" t="s">
        <v>81</v>
      </c>
      <c r="C95" s="21" t="s">
        <v>39</v>
      </c>
      <c r="D95" s="24">
        <v>50000</v>
      </c>
      <c r="E95" s="22">
        <v>51.099049999999998</v>
      </c>
      <c r="F95" s="23">
        <v>2.1466176379946401E-2</v>
      </c>
      <c r="G95" s="22">
        <v>7.3886312099999998</v>
      </c>
    </row>
    <row r="96" spans="1:9" x14ac:dyDescent="0.2">
      <c r="A96" s="21" t="s">
        <v>367</v>
      </c>
      <c r="B96" s="21" t="s">
        <v>366</v>
      </c>
      <c r="C96" s="21" t="s">
        <v>39</v>
      </c>
      <c r="D96" s="24">
        <v>20000</v>
      </c>
      <c r="E96" s="22">
        <v>21.179600000000001</v>
      </c>
      <c r="F96" s="23">
        <v>8.8973284093679193E-3</v>
      </c>
      <c r="G96" s="22">
        <v>5.6629902812499902</v>
      </c>
    </row>
    <row r="97" spans="1:9" x14ac:dyDescent="0.2">
      <c r="A97" s="20" t="s">
        <v>29</v>
      </c>
      <c r="B97" s="20"/>
      <c r="C97" s="20"/>
      <c r="D97" s="20"/>
      <c r="E97" s="25">
        <f>SUM(E87:E96)</f>
        <v>18556.783632900006</v>
      </c>
      <c r="F97" s="26">
        <f>SUM(F87:F96)</f>
        <v>7.7955106896964477</v>
      </c>
      <c r="G97" s="25"/>
      <c r="H97" s="14"/>
      <c r="I97" s="14"/>
    </row>
    <row r="98" spans="1:9" x14ac:dyDescent="0.2">
      <c r="A98" s="21"/>
      <c r="B98" s="21"/>
      <c r="C98" s="21"/>
      <c r="D98" s="21"/>
      <c r="E98" s="22"/>
      <c r="F98" s="23"/>
      <c r="G98" s="22"/>
    </row>
    <row r="99" spans="1:9" x14ac:dyDescent="0.2">
      <c r="A99" s="20" t="s">
        <v>41</v>
      </c>
      <c r="B99" s="20"/>
      <c r="C99" s="20"/>
      <c r="D99" s="20"/>
      <c r="E99" s="25">
        <f>E59+E64+E68+E84+E97</f>
        <v>235015.1821066</v>
      </c>
      <c r="F99" s="26">
        <f>F59+F64+F68+F84+F97</f>
        <v>98.727419610843825</v>
      </c>
      <c r="G99" s="25"/>
      <c r="H99" s="14"/>
      <c r="I99" s="14"/>
    </row>
    <row r="100" spans="1:9" x14ac:dyDescent="0.2">
      <c r="A100" s="20"/>
      <c r="B100" s="20"/>
      <c r="C100" s="20"/>
      <c r="D100" s="20"/>
      <c r="E100" s="25"/>
      <c r="F100" s="26"/>
      <c r="G100" s="25"/>
      <c r="H100" s="14"/>
      <c r="I100" s="14"/>
    </row>
    <row r="101" spans="1:9" x14ac:dyDescent="0.2">
      <c r="A101" s="20" t="s">
        <v>43</v>
      </c>
      <c r="B101" s="20"/>
      <c r="C101" s="20"/>
      <c r="D101" s="20"/>
      <c r="E101" s="25">
        <f>E103-(E59+E64+E68+E84+E97)</f>
        <v>3029.3074920999934</v>
      </c>
      <c r="F101" s="26">
        <f>F103-(F59+F64+F68+F84+F97)</f>
        <v>1.2725803891561753</v>
      </c>
      <c r="G101" s="25"/>
      <c r="H101" s="14"/>
      <c r="I101" s="14"/>
    </row>
    <row r="102" spans="1:9" x14ac:dyDescent="0.2">
      <c r="A102" s="20"/>
      <c r="B102" s="20"/>
      <c r="C102" s="20"/>
      <c r="D102" s="20"/>
      <c r="E102" s="25"/>
      <c r="F102" s="26"/>
      <c r="G102" s="25"/>
      <c r="H102" s="14"/>
      <c r="I102" s="14"/>
    </row>
    <row r="103" spans="1:9" x14ac:dyDescent="0.2">
      <c r="A103" s="27" t="s">
        <v>42</v>
      </c>
      <c r="B103" s="27"/>
      <c r="C103" s="27"/>
      <c r="D103" s="27"/>
      <c r="E103" s="28">
        <v>238044.48959869999</v>
      </c>
      <c r="F103" s="29">
        <v>100</v>
      </c>
      <c r="G103" s="28"/>
      <c r="H103" s="14"/>
      <c r="I103" s="14"/>
    </row>
    <row r="104" spans="1:9" x14ac:dyDescent="0.2">
      <c r="F104" s="65" t="s">
        <v>952</v>
      </c>
    </row>
    <row r="105" spans="1:9" x14ac:dyDescent="0.2">
      <c r="A105" s="14" t="s">
        <v>45</v>
      </c>
    </row>
    <row r="106" spans="1:9" x14ac:dyDescent="0.2">
      <c r="A106" s="14" t="s">
        <v>379</v>
      </c>
    </row>
    <row r="108" spans="1:9" x14ac:dyDescent="0.2">
      <c r="A108" s="14" t="s">
        <v>46</v>
      </c>
    </row>
    <row r="109" spans="1:9" x14ac:dyDescent="0.2">
      <c r="A109" s="14" t="s">
        <v>47</v>
      </c>
    </row>
    <row r="110" spans="1:9" x14ac:dyDescent="0.2">
      <c r="A110" s="14" t="s">
        <v>48</v>
      </c>
      <c r="B110" s="14"/>
      <c r="C110" s="30" t="s">
        <v>50</v>
      </c>
      <c r="D110" s="14" t="s">
        <v>49</v>
      </c>
    </row>
    <row r="111" spans="1:9" x14ac:dyDescent="0.2">
      <c r="A111" s="7" t="s">
        <v>51</v>
      </c>
      <c r="C111" s="31">
        <v>268.6814</v>
      </c>
      <c r="D111" s="31">
        <v>276.40530000000001</v>
      </c>
    </row>
    <row r="112" spans="1:9" x14ac:dyDescent="0.2">
      <c r="A112" s="7" t="s">
        <v>52</v>
      </c>
      <c r="C112" s="31">
        <v>28.847999999999999</v>
      </c>
      <c r="D112" s="31">
        <v>29.677399999999999</v>
      </c>
    </row>
    <row r="113" spans="1:9" x14ac:dyDescent="0.2">
      <c r="A113" s="7" t="s">
        <v>53</v>
      </c>
      <c r="C113" s="31">
        <v>306.6619</v>
      </c>
      <c r="D113" s="31">
        <v>317.22379999999998</v>
      </c>
    </row>
    <row r="114" spans="1:9" x14ac:dyDescent="0.2">
      <c r="A114" s="7" t="s">
        <v>54</v>
      </c>
      <c r="C114" s="31">
        <v>34.179099999999998</v>
      </c>
      <c r="D114" s="31">
        <v>35.3536</v>
      </c>
    </row>
    <row r="116" spans="1:9" x14ac:dyDescent="0.2">
      <c r="A116" s="7" t="s">
        <v>59</v>
      </c>
    </row>
    <row r="118" spans="1:9" x14ac:dyDescent="0.2">
      <c r="A118" s="14" t="s">
        <v>55</v>
      </c>
      <c r="D118" s="30" t="s">
        <v>61</v>
      </c>
    </row>
    <row r="120" spans="1:9" x14ac:dyDescent="0.2">
      <c r="A120" s="14" t="s">
        <v>380</v>
      </c>
      <c r="D120" s="51">
        <v>0.53914530219478596</v>
      </c>
    </row>
    <row r="122" spans="1:9" x14ac:dyDescent="0.2">
      <c r="A122" s="14" t="s">
        <v>381</v>
      </c>
      <c r="D122" s="34">
        <v>8.8616153403577602</v>
      </c>
      <c r="E122" s="10" t="s">
        <v>60</v>
      </c>
    </row>
    <row r="124" spans="1:9" x14ac:dyDescent="0.2">
      <c r="A124" s="14" t="s">
        <v>382</v>
      </c>
      <c r="D124" s="30" t="s">
        <v>61</v>
      </c>
    </row>
    <row r="126" spans="1:9" x14ac:dyDescent="0.2">
      <c r="A126" s="62" t="s">
        <v>1016</v>
      </c>
      <c r="B126" s="63"/>
      <c r="C126" s="63"/>
      <c r="D126" s="63"/>
      <c r="E126" s="11"/>
      <c r="G126" s="11"/>
      <c r="H126" s="63"/>
      <c r="I126" s="63"/>
    </row>
    <row r="127" spans="1:9" x14ac:dyDescent="0.2">
      <c r="A127" s="62"/>
      <c r="B127" s="63"/>
      <c r="C127" s="63"/>
      <c r="D127" s="63"/>
      <c r="E127" s="11"/>
      <c r="G127" s="11"/>
      <c r="H127" s="63"/>
      <c r="I127" s="63"/>
    </row>
    <row r="128" spans="1:9" x14ac:dyDescent="0.2">
      <c r="A128" s="62" t="s">
        <v>1486</v>
      </c>
      <c r="B128" s="63"/>
      <c r="C128" s="63"/>
      <c r="D128" s="63"/>
      <c r="E128" s="11"/>
      <c r="G128" s="11"/>
      <c r="H128" s="63"/>
      <c r="I128" s="63"/>
    </row>
    <row r="129" spans="1:9" x14ac:dyDescent="0.2">
      <c r="A129" s="66"/>
      <c r="B129" s="63"/>
      <c r="C129" s="63"/>
      <c r="D129" s="63"/>
      <c r="E129" s="11"/>
      <c r="G129" s="11"/>
      <c r="H129" s="63"/>
      <c r="I129" s="63"/>
    </row>
    <row r="130" spans="1:9" x14ac:dyDescent="0.2">
      <c r="A130" s="63"/>
      <c r="B130" s="63"/>
      <c r="C130" s="63"/>
      <c r="D130" s="63"/>
      <c r="E130" s="11"/>
      <c r="G130" s="11"/>
      <c r="H130" s="63"/>
      <c r="I130" s="63"/>
    </row>
    <row r="131" spans="1:9" x14ac:dyDescent="0.2">
      <c r="A131" s="63"/>
      <c r="B131" s="63"/>
      <c r="C131" s="63"/>
      <c r="D131" s="63"/>
      <c r="E131" s="11"/>
      <c r="G131" s="11"/>
      <c r="H131" s="63"/>
      <c r="I131" s="63"/>
    </row>
    <row r="132" spans="1:9" x14ac:dyDescent="0.2">
      <c r="A132" s="63"/>
      <c r="B132" s="63"/>
      <c r="C132" s="63"/>
      <c r="D132" s="63"/>
      <c r="E132" s="11"/>
      <c r="G132" s="11"/>
      <c r="H132" s="63"/>
      <c r="I132" s="63"/>
    </row>
    <row r="133" spans="1:9" x14ac:dyDescent="0.2">
      <c r="A133" s="63"/>
      <c r="B133" s="63"/>
      <c r="C133" s="63"/>
      <c r="D133" s="63"/>
      <c r="E133" s="11"/>
      <c r="G133" s="11"/>
      <c r="H133" s="63"/>
      <c r="I133" s="63"/>
    </row>
    <row r="134" spans="1:9" x14ac:dyDescent="0.2">
      <c r="A134" s="63"/>
      <c r="B134" s="63"/>
      <c r="C134" s="63"/>
      <c r="D134" s="63"/>
      <c r="E134" s="11"/>
      <c r="G134" s="11"/>
      <c r="H134" s="63"/>
      <c r="I134" s="63"/>
    </row>
    <row r="135" spans="1:9" x14ac:dyDescent="0.2">
      <c r="A135" s="63"/>
      <c r="B135" s="63"/>
      <c r="C135" s="63"/>
      <c r="D135" s="63"/>
      <c r="E135" s="11"/>
      <c r="G135" s="11"/>
      <c r="H135" s="63"/>
      <c r="I135" s="63"/>
    </row>
    <row r="136" spans="1:9" x14ac:dyDescent="0.2">
      <c r="A136" s="63"/>
      <c r="B136" s="63"/>
      <c r="C136" s="63"/>
      <c r="D136" s="63"/>
      <c r="E136" s="11"/>
      <c r="G136" s="11"/>
      <c r="H136" s="63"/>
      <c r="I136" s="63"/>
    </row>
    <row r="137" spans="1:9" x14ac:dyDescent="0.2">
      <c r="A137" s="63"/>
      <c r="B137" s="63"/>
      <c r="C137" s="63"/>
      <c r="D137" s="63"/>
      <c r="E137" s="11"/>
      <c r="G137" s="11"/>
      <c r="H137" s="63"/>
      <c r="I137" s="63"/>
    </row>
    <row r="138" spans="1:9" x14ac:dyDescent="0.2">
      <c r="A138" s="63"/>
      <c r="B138" s="63"/>
      <c r="C138" s="63"/>
      <c r="D138" s="63"/>
      <c r="E138" s="11"/>
      <c r="G138" s="11"/>
      <c r="H138" s="63"/>
      <c r="I138" s="63"/>
    </row>
    <row r="139" spans="1:9" x14ac:dyDescent="0.2">
      <c r="A139" s="63"/>
      <c r="B139" s="63"/>
      <c r="C139" s="63"/>
      <c r="D139" s="63"/>
      <c r="E139" s="11"/>
      <c r="G139" s="11"/>
      <c r="H139" s="63"/>
      <c r="I139" s="63"/>
    </row>
    <row r="140" spans="1:9" x14ac:dyDescent="0.2">
      <c r="A140" s="63"/>
      <c r="B140" s="63"/>
      <c r="C140" s="63"/>
      <c r="D140" s="63"/>
      <c r="E140" s="11"/>
      <c r="G140" s="11"/>
      <c r="H140" s="63"/>
      <c r="I140" s="63"/>
    </row>
    <row r="141" spans="1:9" x14ac:dyDescent="0.2">
      <c r="A141" s="63"/>
      <c r="B141" s="63"/>
      <c r="C141" s="63"/>
      <c r="D141" s="63"/>
      <c r="E141" s="11"/>
      <c r="G141" s="11"/>
      <c r="H141" s="63"/>
      <c r="I141" s="63"/>
    </row>
    <row r="142" spans="1:9" x14ac:dyDescent="0.2">
      <c r="A142" s="63"/>
      <c r="B142" s="63"/>
      <c r="C142" s="63"/>
      <c r="D142" s="63"/>
      <c r="E142" s="11"/>
      <c r="G142" s="11"/>
      <c r="H142" s="63"/>
      <c r="I142" s="63"/>
    </row>
    <row r="143" spans="1:9" x14ac:dyDescent="0.2">
      <c r="A143" s="63"/>
      <c r="B143" s="63"/>
      <c r="C143" s="63"/>
      <c r="D143" s="63"/>
      <c r="E143" s="11"/>
      <c r="G143" s="11"/>
      <c r="H143" s="63"/>
      <c r="I143" s="63"/>
    </row>
    <row r="144" spans="1:9" x14ac:dyDescent="0.2">
      <c r="A144" s="63"/>
      <c r="B144" s="63"/>
      <c r="C144" s="63"/>
      <c r="D144" s="63"/>
      <c r="E144" s="11"/>
      <c r="G144" s="11"/>
      <c r="H144" s="63"/>
      <c r="I144" s="63"/>
    </row>
    <row r="145" spans="1:9" x14ac:dyDescent="0.2">
      <c r="A145" s="63"/>
      <c r="B145" s="63"/>
      <c r="C145" s="63"/>
      <c r="D145" s="63"/>
      <c r="E145" s="11"/>
      <c r="G145" s="11"/>
      <c r="H145" s="63"/>
      <c r="I145" s="63"/>
    </row>
    <row r="146" spans="1:9" x14ac:dyDescent="0.2">
      <c r="A146" s="62" t="s">
        <v>1017</v>
      </c>
      <c r="B146" s="63"/>
      <c r="C146" s="63"/>
      <c r="D146" s="63"/>
      <c r="E146" s="11"/>
      <c r="G146" s="11"/>
      <c r="H146" s="63"/>
      <c r="I146" s="63"/>
    </row>
    <row r="147" spans="1:9" x14ac:dyDescent="0.2">
      <c r="A147" s="63"/>
      <c r="B147" s="63"/>
      <c r="C147" s="63"/>
      <c r="D147" s="63"/>
      <c r="E147" s="11"/>
      <c r="G147" s="11"/>
      <c r="H147" s="63"/>
      <c r="I147" s="63"/>
    </row>
    <row r="148" spans="1:9" x14ac:dyDescent="0.2">
      <c r="A148" s="62" t="s">
        <v>1164</v>
      </c>
      <c r="B148" s="63"/>
      <c r="C148" s="63"/>
      <c r="D148" s="63"/>
      <c r="E148" s="11"/>
      <c r="G148" s="11"/>
      <c r="H148" s="63"/>
      <c r="I148" s="63"/>
    </row>
    <row r="149" spans="1:9" x14ac:dyDescent="0.2">
      <c r="A149" s="63"/>
      <c r="B149" s="63"/>
      <c r="C149" s="63"/>
      <c r="D149" s="63"/>
      <c r="E149" s="11"/>
      <c r="G149" s="11"/>
      <c r="H149" s="63"/>
      <c r="I149" s="63"/>
    </row>
    <row r="150" spans="1:9" x14ac:dyDescent="0.2">
      <c r="A150" s="63"/>
      <c r="B150" s="63"/>
      <c r="C150" s="63"/>
      <c r="D150" s="63"/>
      <c r="E150" s="11"/>
      <c r="G150" s="11"/>
      <c r="H150" s="63"/>
      <c r="I150" s="63"/>
    </row>
    <row r="151" spans="1:9" x14ac:dyDescent="0.2">
      <c r="A151" s="63"/>
      <c r="B151" s="63"/>
      <c r="C151" s="63"/>
      <c r="D151" s="63"/>
      <c r="E151" s="11"/>
      <c r="G151" s="11"/>
      <c r="H151" s="63"/>
      <c r="I151" s="63"/>
    </row>
    <row r="152" spans="1:9" x14ac:dyDescent="0.2">
      <c r="A152" s="63"/>
      <c r="B152" s="63"/>
      <c r="C152" s="63"/>
      <c r="D152" s="63"/>
      <c r="E152" s="11"/>
      <c r="G152" s="11"/>
      <c r="H152" s="63"/>
      <c r="I152" s="63"/>
    </row>
    <row r="153" spans="1:9" x14ac:dyDescent="0.2">
      <c r="A153" s="63"/>
      <c r="B153" s="63"/>
      <c r="C153" s="63"/>
      <c r="D153" s="63"/>
      <c r="E153" s="11"/>
      <c r="G153" s="11"/>
      <c r="H153" s="63"/>
      <c r="I153" s="63"/>
    </row>
    <row r="154" spans="1:9" x14ac:dyDescent="0.2">
      <c r="A154" s="63"/>
      <c r="B154" s="63"/>
      <c r="C154" s="63"/>
      <c r="D154" s="63"/>
      <c r="E154" s="11"/>
      <c r="G154" s="11"/>
      <c r="H154" s="63"/>
      <c r="I154" s="63"/>
    </row>
    <row r="155" spans="1:9" x14ac:dyDescent="0.2">
      <c r="A155" s="63"/>
      <c r="B155" s="63"/>
      <c r="C155" s="63"/>
      <c r="D155" s="63"/>
      <c r="E155" s="11"/>
      <c r="G155" s="11"/>
      <c r="H155" s="63"/>
      <c r="I155" s="63"/>
    </row>
    <row r="156" spans="1:9" x14ac:dyDescent="0.2">
      <c r="A156" s="63"/>
      <c r="B156" s="63"/>
      <c r="C156" s="63"/>
      <c r="D156" s="63"/>
      <c r="E156" s="11"/>
      <c r="G156" s="11"/>
      <c r="H156" s="63"/>
      <c r="I156" s="63"/>
    </row>
    <row r="157" spans="1:9" x14ac:dyDescent="0.2">
      <c r="A157" s="63"/>
      <c r="B157" s="63"/>
      <c r="C157" s="63"/>
      <c r="D157" s="63"/>
      <c r="E157" s="11"/>
      <c r="G157" s="11"/>
      <c r="H157" s="63"/>
      <c r="I157" s="63"/>
    </row>
    <row r="158" spans="1:9" x14ac:dyDescent="0.2">
      <c r="A158" s="63"/>
      <c r="B158" s="63"/>
      <c r="C158" s="63"/>
      <c r="D158" s="63"/>
      <c r="E158" s="11"/>
      <c r="G158" s="11"/>
      <c r="H158" s="63"/>
      <c r="I158" s="63"/>
    </row>
    <row r="159" spans="1:9" x14ac:dyDescent="0.2">
      <c r="A159" s="63"/>
      <c r="B159" s="63"/>
      <c r="C159" s="63"/>
      <c r="D159" s="63"/>
      <c r="E159" s="11"/>
      <c r="G159" s="11"/>
      <c r="H159" s="63"/>
      <c r="I159" s="63"/>
    </row>
    <row r="160" spans="1:9" x14ac:dyDescent="0.2">
      <c r="A160" s="63"/>
      <c r="B160" s="63"/>
      <c r="C160" s="63"/>
      <c r="D160" s="63"/>
      <c r="E160" s="11"/>
      <c r="G160" s="11"/>
      <c r="H160" s="63"/>
      <c r="I160" s="63"/>
    </row>
    <row r="161" spans="1:9" x14ac:dyDescent="0.2">
      <c r="A161" s="63"/>
      <c r="B161" s="63"/>
      <c r="C161" s="63"/>
      <c r="D161" s="63"/>
      <c r="E161" s="11"/>
      <c r="G161" s="11"/>
      <c r="H161" s="63"/>
      <c r="I161" s="63"/>
    </row>
    <row r="162" spans="1:9" x14ac:dyDescent="0.2">
      <c r="A162" s="63"/>
      <c r="B162" s="63"/>
      <c r="C162" s="63"/>
      <c r="D162" s="63"/>
      <c r="E162" s="11"/>
      <c r="G162" s="11"/>
      <c r="H162" s="63"/>
      <c r="I162" s="63"/>
    </row>
    <row r="163" spans="1:9" x14ac:dyDescent="0.2">
      <c r="A163" s="63" t="s">
        <v>1018</v>
      </c>
      <c r="B163" s="63"/>
      <c r="C163" s="63"/>
      <c r="D163" s="63"/>
      <c r="E163" s="11"/>
      <c r="G163" s="11"/>
      <c r="H163" s="63"/>
      <c r="I163" s="63"/>
    </row>
    <row r="164" spans="1:9" x14ac:dyDescent="0.2">
      <c r="A164" s="63"/>
      <c r="B164" s="63"/>
      <c r="C164" s="63"/>
      <c r="D164" s="63"/>
      <c r="E164" s="11"/>
      <c r="G164" s="11"/>
      <c r="H164" s="63"/>
      <c r="I164" s="63"/>
    </row>
    <row r="165" spans="1:9" x14ac:dyDescent="0.2">
      <c r="A165" s="63" t="s">
        <v>1014</v>
      </c>
      <c r="B165" s="63"/>
      <c r="C165" s="63"/>
      <c r="D165" s="63"/>
      <c r="E165" s="11"/>
      <c r="G165" s="11"/>
      <c r="H165" s="63"/>
      <c r="I165" s="63"/>
    </row>
    <row r="166" spans="1:9" x14ac:dyDescent="0.2">
      <c r="A166" s="63"/>
      <c r="B166" s="63"/>
      <c r="C166" s="63"/>
      <c r="D166" s="63"/>
      <c r="E166" s="11"/>
      <c r="G166" s="11"/>
      <c r="H166" s="63"/>
      <c r="I166" s="63"/>
    </row>
    <row r="167" spans="1:9" x14ac:dyDescent="0.2">
      <c r="A167" s="63"/>
      <c r="B167" s="63"/>
      <c r="C167" s="63"/>
      <c r="D167" s="63"/>
      <c r="E167" s="11"/>
      <c r="G167" s="11"/>
      <c r="H167" s="63"/>
      <c r="I167" s="63"/>
    </row>
  </sheetData>
  <mergeCells count="1">
    <mergeCell ref="A1:G1"/>
  </mergeCells>
  <conditionalFormatting sqref="F2:F3">
    <cfRule type="cellIs" dxfId="75" priority="4" stopIfTrue="1" operator="between">
      <formula>0.009</formula>
      <formula>-0.009</formula>
    </cfRule>
  </conditionalFormatting>
  <conditionalFormatting sqref="F5:F160">
    <cfRule type="cellIs" dxfId="74" priority="1" stopIfTrue="1" operator="between">
      <formula>0.009</formula>
      <formula>-0.009</formula>
    </cfRule>
  </conditionalFormatting>
  <conditionalFormatting sqref="F168:F65536">
    <cfRule type="cellIs" dxfId="73"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01"/>
  <sheetViews>
    <sheetView workbookViewId="0">
      <selection sqref="A1:G1"/>
    </sheetView>
  </sheetViews>
  <sheetFormatPr defaultColWidth="9.140625" defaultRowHeight="11.25" x14ac:dyDescent="0.2"/>
  <cols>
    <col min="1" max="1" width="38.7109375" style="7" bestFit="1" customWidth="1"/>
    <col min="2" max="2" width="38" style="7" bestFit="1" customWidth="1"/>
    <col min="3" max="3" width="25.5703125" style="7" bestFit="1" customWidth="1"/>
    <col min="4" max="4" width="15.28515625" style="7" bestFit="1" customWidth="1"/>
    <col min="5" max="5" width="26.140625" style="10" customWidth="1"/>
    <col min="6" max="6" width="31.28515625" style="11" bestFit="1" customWidth="1"/>
    <col min="7" max="7" width="33.28515625" style="10" customWidth="1"/>
    <col min="8" max="8" width="29.7109375" style="7" customWidth="1"/>
    <col min="9" max="16384" width="9.140625" style="7"/>
  </cols>
  <sheetData>
    <row r="1" spans="1:11" s="1" customFormat="1" ht="15" x14ac:dyDescent="0.2">
      <c r="A1" s="104" t="s">
        <v>11</v>
      </c>
      <c r="B1" s="105"/>
      <c r="C1" s="105"/>
      <c r="D1" s="105"/>
      <c r="E1" s="105"/>
      <c r="F1" s="105"/>
      <c r="G1" s="105"/>
    </row>
    <row r="2" spans="1:11" s="1" customFormat="1" ht="12" x14ac:dyDescent="0.2">
      <c r="E2" s="5"/>
      <c r="F2" s="9"/>
      <c r="G2" s="10"/>
    </row>
    <row r="3" spans="1:11" s="1" customFormat="1" ht="12" x14ac:dyDescent="0.2">
      <c r="A3" s="8" t="s">
        <v>7</v>
      </c>
      <c r="B3" s="2"/>
      <c r="C3" s="3"/>
      <c r="D3" s="3"/>
      <c r="E3" s="4"/>
      <c r="F3" s="9"/>
      <c r="G3" s="10"/>
    </row>
    <row r="4" spans="1:11" s="1" customFormat="1" ht="23.25" customHeight="1" x14ac:dyDescent="0.2">
      <c r="A4" s="36" t="s">
        <v>2</v>
      </c>
      <c r="B4" s="36" t="s">
        <v>0</v>
      </c>
      <c r="C4" s="37" t="s">
        <v>4</v>
      </c>
      <c r="D4" s="37" t="s">
        <v>1</v>
      </c>
      <c r="E4" s="53" t="s">
        <v>6</v>
      </c>
      <c r="F4" s="38" t="s">
        <v>251</v>
      </c>
      <c r="G4" s="53" t="s">
        <v>252</v>
      </c>
      <c r="H4" s="54" t="s">
        <v>253</v>
      </c>
      <c r="I4" s="39" t="s">
        <v>5</v>
      </c>
      <c r="J4" s="35"/>
      <c r="K4" s="35"/>
    </row>
    <row r="5" spans="1:11" x14ac:dyDescent="0.2">
      <c r="A5" s="40" t="s">
        <v>114</v>
      </c>
      <c r="B5" s="41"/>
      <c r="C5" s="41"/>
      <c r="D5" s="41"/>
      <c r="E5" s="42"/>
      <c r="F5" s="43"/>
      <c r="G5" s="42"/>
      <c r="H5" s="41"/>
      <c r="I5" s="41"/>
    </row>
    <row r="6" spans="1:11" x14ac:dyDescent="0.2">
      <c r="A6" s="40" t="s">
        <v>20</v>
      </c>
      <c r="B6" s="41"/>
      <c r="C6" s="41"/>
      <c r="D6" s="41"/>
      <c r="E6" s="42"/>
      <c r="F6" s="43"/>
      <c r="G6" s="42"/>
      <c r="H6" s="41"/>
      <c r="I6" s="41"/>
    </row>
    <row r="7" spans="1:11" x14ac:dyDescent="0.2">
      <c r="A7" s="41" t="s">
        <v>119</v>
      </c>
      <c r="B7" s="41" t="s">
        <v>118</v>
      </c>
      <c r="C7" s="41" t="s">
        <v>117</v>
      </c>
      <c r="D7" s="44">
        <v>249200</v>
      </c>
      <c r="E7" s="42">
        <v>3460.8896</v>
      </c>
      <c r="F7" s="43">
        <v>5.3955747427825997</v>
      </c>
      <c r="G7" s="42">
        <v>-3484.6028000000001</v>
      </c>
      <c r="H7" s="42">
        <v>-5.4325439494832599</v>
      </c>
      <c r="I7" s="45"/>
    </row>
    <row r="8" spans="1:11" x14ac:dyDescent="0.2">
      <c r="A8" s="41" t="s">
        <v>116</v>
      </c>
      <c r="B8" s="41" t="s">
        <v>115</v>
      </c>
      <c r="C8" s="41" t="s">
        <v>117</v>
      </c>
      <c r="D8" s="44">
        <v>306350</v>
      </c>
      <c r="E8" s="42">
        <v>3086.7826</v>
      </c>
      <c r="F8" s="43">
        <v>4.8123367567173503</v>
      </c>
      <c r="G8" s="42">
        <v>-3107.0795249999996</v>
      </c>
      <c r="H8" s="42">
        <v>-4.8439799434535473</v>
      </c>
      <c r="I8" s="45"/>
    </row>
    <row r="9" spans="1:11" x14ac:dyDescent="0.2">
      <c r="A9" s="41" t="s">
        <v>127</v>
      </c>
      <c r="B9" s="41" t="s">
        <v>126</v>
      </c>
      <c r="C9" s="41" t="s">
        <v>128</v>
      </c>
      <c r="D9" s="44">
        <v>162000</v>
      </c>
      <c r="E9" s="42">
        <v>2539.35</v>
      </c>
      <c r="F9" s="43">
        <v>3.9588817635457101</v>
      </c>
      <c r="G9" s="42">
        <v>-2563.1489999999999</v>
      </c>
      <c r="H9" s="42">
        <v>-3.9959847336327883</v>
      </c>
      <c r="I9" s="45"/>
    </row>
    <row r="10" spans="1:11" x14ac:dyDescent="0.2">
      <c r="A10" s="41" t="s">
        <v>309</v>
      </c>
      <c r="B10" s="41" t="s">
        <v>308</v>
      </c>
      <c r="C10" s="41" t="s">
        <v>125</v>
      </c>
      <c r="D10" s="44">
        <v>23300850</v>
      </c>
      <c r="E10" s="42">
        <v>2320.7646599999998</v>
      </c>
      <c r="F10" s="43">
        <v>3.6181041959380802</v>
      </c>
      <c r="G10" s="42">
        <v>-2350.2195075000004</v>
      </c>
      <c r="H10" s="42">
        <v>-3.6640247104854096</v>
      </c>
      <c r="I10" s="45"/>
    </row>
    <row r="11" spans="1:11" x14ac:dyDescent="0.2">
      <c r="A11" s="41" t="s">
        <v>137</v>
      </c>
      <c r="B11" s="41" t="s">
        <v>136</v>
      </c>
      <c r="C11" s="41" t="s">
        <v>138</v>
      </c>
      <c r="D11" s="44">
        <v>761450</v>
      </c>
      <c r="E11" s="42">
        <v>2285.1114499999999</v>
      </c>
      <c r="F11" s="43">
        <v>3.5625203485437198</v>
      </c>
      <c r="G11" s="42">
        <v>-2304.698175</v>
      </c>
      <c r="H11" s="42">
        <v>-3.5930563236594311</v>
      </c>
      <c r="I11" s="45"/>
    </row>
    <row r="12" spans="1:11" x14ac:dyDescent="0.2">
      <c r="A12" s="41" t="s">
        <v>384</v>
      </c>
      <c r="B12" s="41" t="s">
        <v>383</v>
      </c>
      <c r="C12" s="41" t="s">
        <v>218</v>
      </c>
      <c r="D12" s="44">
        <v>1470600</v>
      </c>
      <c r="E12" s="42">
        <v>2261.1945599999999</v>
      </c>
      <c r="F12" s="43">
        <v>3.5252335863164799</v>
      </c>
      <c r="G12" s="42">
        <v>-2278.6947</v>
      </c>
      <c r="H12" s="42">
        <v>-3.5525165465643802</v>
      </c>
      <c r="I12" s="45"/>
    </row>
    <row r="13" spans="1:11" x14ac:dyDescent="0.2">
      <c r="A13" s="41" t="s">
        <v>307</v>
      </c>
      <c r="B13" s="41" t="s">
        <v>306</v>
      </c>
      <c r="C13" s="41" t="s">
        <v>117</v>
      </c>
      <c r="D13" s="44">
        <v>561975</v>
      </c>
      <c r="E13" s="42">
        <v>1755.6098999999999</v>
      </c>
      <c r="F13" s="43">
        <v>2.7370201102684999</v>
      </c>
      <c r="G13" s="42">
        <v>-1763.1965625</v>
      </c>
      <c r="H13" s="42">
        <v>-2.74884782201261</v>
      </c>
      <c r="I13" s="45"/>
    </row>
    <row r="14" spans="1:11" x14ac:dyDescent="0.2">
      <c r="A14" s="41" t="s">
        <v>240</v>
      </c>
      <c r="B14" s="41" t="s">
        <v>239</v>
      </c>
      <c r="C14" s="41" t="s">
        <v>125</v>
      </c>
      <c r="D14" s="44">
        <v>372300</v>
      </c>
      <c r="E14" s="42">
        <v>1493.10915</v>
      </c>
      <c r="F14" s="43">
        <v>2.3277778112187102</v>
      </c>
      <c r="G14" s="42">
        <v>-1502.6027999999999</v>
      </c>
      <c r="H14" s="42">
        <v>-2.3425785428447101</v>
      </c>
      <c r="I14" s="45"/>
    </row>
    <row r="15" spans="1:11" x14ac:dyDescent="0.2">
      <c r="A15" s="41" t="s">
        <v>386</v>
      </c>
      <c r="B15" s="41" t="s">
        <v>385</v>
      </c>
      <c r="C15" s="41" t="s">
        <v>158</v>
      </c>
      <c r="D15" s="44">
        <v>105850</v>
      </c>
      <c r="E15" s="42">
        <v>1397.8551</v>
      </c>
      <c r="F15" s="43">
        <v>2.17927543011769</v>
      </c>
      <c r="G15" s="42">
        <v>-1407.6991499999999</v>
      </c>
      <c r="H15" s="42">
        <v>-2.1946224401889398</v>
      </c>
      <c r="I15" s="45"/>
    </row>
    <row r="16" spans="1:11" x14ac:dyDescent="0.2">
      <c r="A16" s="41" t="s">
        <v>133</v>
      </c>
      <c r="B16" s="41" t="s">
        <v>132</v>
      </c>
      <c r="C16" s="41" t="s">
        <v>117</v>
      </c>
      <c r="D16" s="44">
        <v>103125</v>
      </c>
      <c r="E16" s="42">
        <v>1319.690625</v>
      </c>
      <c r="F16" s="43">
        <v>2.0574159327523698</v>
      </c>
      <c r="G16" s="42">
        <v>-1326.6</v>
      </c>
      <c r="H16" s="42">
        <v>-2.06818774391862</v>
      </c>
      <c r="I16" s="45"/>
    </row>
    <row r="17" spans="1:9" x14ac:dyDescent="0.2">
      <c r="A17" s="41" t="s">
        <v>140</v>
      </c>
      <c r="B17" s="41" t="s">
        <v>139</v>
      </c>
      <c r="C17" s="41" t="s">
        <v>117</v>
      </c>
      <c r="D17" s="44">
        <v>129000</v>
      </c>
      <c r="E17" s="42">
        <v>1262.9100000000001</v>
      </c>
      <c r="F17" s="43">
        <v>1.968894153228</v>
      </c>
      <c r="G17" s="42">
        <v>-1277.2413750000001</v>
      </c>
      <c r="H17" s="42">
        <v>-1.9912369650239421</v>
      </c>
      <c r="I17" s="45"/>
    </row>
    <row r="18" spans="1:9" x14ac:dyDescent="0.2">
      <c r="A18" s="41" t="s">
        <v>317</v>
      </c>
      <c r="B18" s="41" t="s">
        <v>316</v>
      </c>
      <c r="C18" s="41" t="s">
        <v>179</v>
      </c>
      <c r="D18" s="44">
        <v>278400</v>
      </c>
      <c r="E18" s="42">
        <v>1125.432</v>
      </c>
      <c r="F18" s="43">
        <v>1.7545640502139399</v>
      </c>
      <c r="G18" s="42">
        <v>-1138.5168000000001</v>
      </c>
      <c r="H18" s="42">
        <v>-1.77496343434754</v>
      </c>
      <c r="I18" s="45"/>
    </row>
    <row r="19" spans="1:9" x14ac:dyDescent="0.2">
      <c r="A19" s="41" t="s">
        <v>388</v>
      </c>
      <c r="B19" s="41" t="s">
        <v>387</v>
      </c>
      <c r="C19" s="41" t="s">
        <v>164</v>
      </c>
      <c r="D19" s="44">
        <v>82000</v>
      </c>
      <c r="E19" s="42">
        <v>1034.1020000000001</v>
      </c>
      <c r="F19" s="43">
        <v>1.6121793173237799</v>
      </c>
      <c r="G19" s="42">
        <v>-1040.3340000000001</v>
      </c>
      <c r="H19" s="42">
        <v>-1.62189509149844</v>
      </c>
      <c r="I19" s="45"/>
    </row>
    <row r="20" spans="1:9" x14ac:dyDescent="0.2">
      <c r="A20" s="41" t="s">
        <v>148</v>
      </c>
      <c r="B20" s="41" t="s">
        <v>147</v>
      </c>
      <c r="C20" s="41" t="s">
        <v>149</v>
      </c>
      <c r="D20" s="44">
        <v>13000</v>
      </c>
      <c r="E20" s="42">
        <v>953.61500000000001</v>
      </c>
      <c r="F20" s="43">
        <v>1.48669897136812</v>
      </c>
      <c r="G20" s="42">
        <v>-961.87625000000003</v>
      </c>
      <c r="H20" s="42">
        <v>-1.4995783743527809</v>
      </c>
      <c r="I20" s="45"/>
    </row>
    <row r="21" spans="1:9" x14ac:dyDescent="0.2">
      <c r="A21" s="41" t="s">
        <v>390</v>
      </c>
      <c r="B21" s="41" t="s">
        <v>389</v>
      </c>
      <c r="C21" s="41" t="s">
        <v>245</v>
      </c>
      <c r="D21" s="44">
        <v>9375</v>
      </c>
      <c r="E21" s="42">
        <v>944.390625</v>
      </c>
      <c r="F21" s="43">
        <v>1.47231804319059</v>
      </c>
      <c r="G21" s="42">
        <v>-950.484375</v>
      </c>
      <c r="H21" s="42">
        <v>-1.4818182837035601</v>
      </c>
      <c r="I21" s="45"/>
    </row>
    <row r="22" spans="1:9" x14ac:dyDescent="0.2">
      <c r="A22" s="41" t="s">
        <v>225</v>
      </c>
      <c r="B22" s="41" t="s">
        <v>224</v>
      </c>
      <c r="C22" s="41" t="s">
        <v>167</v>
      </c>
      <c r="D22" s="44">
        <v>45825</v>
      </c>
      <c r="E22" s="42">
        <v>902.98162500000001</v>
      </c>
      <c r="F22" s="43">
        <v>1.4077608395965</v>
      </c>
      <c r="G22" s="42">
        <v>-909.35130000000004</v>
      </c>
      <c r="H22" s="42">
        <v>-1.41769125099989</v>
      </c>
      <c r="I22" s="45"/>
    </row>
    <row r="23" spans="1:9" x14ac:dyDescent="0.2">
      <c r="A23" s="41" t="s">
        <v>392</v>
      </c>
      <c r="B23" s="41" t="s">
        <v>391</v>
      </c>
      <c r="C23" s="41" t="s">
        <v>393</v>
      </c>
      <c r="D23" s="44">
        <v>107800</v>
      </c>
      <c r="E23" s="42">
        <v>871.45519999999999</v>
      </c>
      <c r="F23" s="43">
        <v>1.35861070708137</v>
      </c>
      <c r="G23" s="42">
        <v>-880.12329999999997</v>
      </c>
      <c r="H23" s="42">
        <v>-1.372124394841856</v>
      </c>
      <c r="I23" s="45"/>
    </row>
    <row r="24" spans="1:9" x14ac:dyDescent="0.2">
      <c r="A24" s="41" t="s">
        <v>124</v>
      </c>
      <c r="B24" s="41" t="s">
        <v>123</v>
      </c>
      <c r="C24" s="41" t="s">
        <v>125</v>
      </c>
      <c r="D24" s="44">
        <v>39900</v>
      </c>
      <c r="E24" s="42">
        <v>838.53840000000002</v>
      </c>
      <c r="F24" s="43">
        <v>1.30729296071546</v>
      </c>
      <c r="G24" s="42">
        <v>-846.60722499999997</v>
      </c>
      <c r="H24" s="42">
        <v>-1.3198723704643069</v>
      </c>
      <c r="I24" s="45"/>
    </row>
    <row r="25" spans="1:9" x14ac:dyDescent="0.2">
      <c r="A25" s="41" t="s">
        <v>305</v>
      </c>
      <c r="B25" s="41" t="s">
        <v>304</v>
      </c>
      <c r="C25" s="41" t="s">
        <v>117</v>
      </c>
      <c r="D25" s="44">
        <v>39200</v>
      </c>
      <c r="E25" s="42">
        <v>832.76480000000004</v>
      </c>
      <c r="F25" s="43">
        <v>1.29829183847945</v>
      </c>
      <c r="G25" s="42">
        <v>-839.7056</v>
      </c>
      <c r="H25" s="42">
        <v>-1.3091126416552301</v>
      </c>
      <c r="I25" s="45"/>
    </row>
    <row r="26" spans="1:9" x14ac:dyDescent="0.2">
      <c r="A26" s="41" t="s">
        <v>395</v>
      </c>
      <c r="B26" s="41" t="s">
        <v>394</v>
      </c>
      <c r="C26" s="41" t="s">
        <v>117</v>
      </c>
      <c r="D26" s="44">
        <v>1029525</v>
      </c>
      <c r="E26" s="42">
        <v>824.95838249999997</v>
      </c>
      <c r="F26" s="43">
        <v>1.2861215256516101</v>
      </c>
      <c r="G26" s="42">
        <v>-835.66544250000004</v>
      </c>
      <c r="H26" s="42">
        <v>-1.3028139802463601</v>
      </c>
      <c r="I26" s="45"/>
    </row>
    <row r="27" spans="1:9" x14ac:dyDescent="0.2">
      <c r="A27" s="41" t="s">
        <v>175</v>
      </c>
      <c r="B27" s="41" t="s">
        <v>174</v>
      </c>
      <c r="C27" s="41" t="s">
        <v>176</v>
      </c>
      <c r="D27" s="44">
        <v>196650</v>
      </c>
      <c r="E27" s="42">
        <v>809.70637499999998</v>
      </c>
      <c r="F27" s="43">
        <v>1.2623434350578699</v>
      </c>
      <c r="G27" s="42">
        <v>-818.50575000000003</v>
      </c>
      <c r="H27" s="42">
        <v>-1.2760617823585927</v>
      </c>
      <c r="I27" s="45"/>
    </row>
    <row r="28" spans="1:9" x14ac:dyDescent="0.2">
      <c r="A28" s="41" t="s">
        <v>333</v>
      </c>
      <c r="B28" s="41" t="s">
        <v>332</v>
      </c>
      <c r="C28" s="41" t="s">
        <v>131</v>
      </c>
      <c r="D28" s="44">
        <v>22050</v>
      </c>
      <c r="E28" s="42">
        <v>691.81875000000002</v>
      </c>
      <c r="F28" s="43">
        <v>1.07855499756</v>
      </c>
      <c r="G28" s="42">
        <v>-695.78774999999996</v>
      </c>
      <c r="H28" s="42">
        <v>-1.0847427234424201</v>
      </c>
      <c r="I28" s="45"/>
    </row>
    <row r="29" spans="1:9" x14ac:dyDescent="0.2">
      <c r="A29" s="41" t="s">
        <v>329</v>
      </c>
      <c r="B29" s="41" t="s">
        <v>328</v>
      </c>
      <c r="C29" s="41" t="s">
        <v>202</v>
      </c>
      <c r="D29" s="44">
        <v>32450</v>
      </c>
      <c r="E29" s="42">
        <v>686.18769999999995</v>
      </c>
      <c r="F29" s="43">
        <v>1.06977611274514</v>
      </c>
      <c r="G29" s="42">
        <v>-691.54359999999997</v>
      </c>
      <c r="H29" s="42">
        <v>-1.0781260349052899</v>
      </c>
      <c r="I29" s="45"/>
    </row>
    <row r="30" spans="1:9" x14ac:dyDescent="0.2">
      <c r="A30" s="41" t="s">
        <v>337</v>
      </c>
      <c r="B30" s="41" t="s">
        <v>336</v>
      </c>
      <c r="C30" s="41" t="s">
        <v>218</v>
      </c>
      <c r="D30" s="44">
        <v>29750</v>
      </c>
      <c r="E30" s="42">
        <v>622.96500000000003</v>
      </c>
      <c r="F30" s="43">
        <v>0.97121104921623702</v>
      </c>
      <c r="G30" s="42">
        <v>-626.48824999999999</v>
      </c>
      <c r="H30" s="42">
        <v>-0.97670384468492477</v>
      </c>
      <c r="I30" s="45"/>
    </row>
    <row r="31" spans="1:9" x14ac:dyDescent="0.2">
      <c r="A31" s="41" t="s">
        <v>397</v>
      </c>
      <c r="B31" s="41" t="s">
        <v>396</v>
      </c>
      <c r="C31" s="41" t="s">
        <v>218</v>
      </c>
      <c r="D31" s="44">
        <v>167400</v>
      </c>
      <c r="E31" s="42">
        <v>599.37570000000005</v>
      </c>
      <c r="F31" s="43">
        <v>0.93443500432884097</v>
      </c>
      <c r="G31" s="42">
        <v>-601.88670000000002</v>
      </c>
      <c r="H31" s="42">
        <v>-0.93834968805037</v>
      </c>
      <c r="I31" s="45"/>
    </row>
    <row r="32" spans="1:9" x14ac:dyDescent="0.2">
      <c r="A32" s="41" t="s">
        <v>399</v>
      </c>
      <c r="B32" s="41" t="s">
        <v>398</v>
      </c>
      <c r="C32" s="41" t="s">
        <v>155</v>
      </c>
      <c r="D32" s="44">
        <v>16800</v>
      </c>
      <c r="E32" s="42">
        <v>593.29200000000003</v>
      </c>
      <c r="F32" s="43">
        <v>0.92495043190484205</v>
      </c>
      <c r="G32" s="42">
        <v>-597.50879999999995</v>
      </c>
      <c r="H32" s="42">
        <v>-0.93152448141377897</v>
      </c>
      <c r="I32" s="45"/>
    </row>
    <row r="33" spans="1:9" x14ac:dyDescent="0.2">
      <c r="A33" s="41" t="s">
        <v>121</v>
      </c>
      <c r="B33" s="41" t="s">
        <v>120</v>
      </c>
      <c r="C33" s="41" t="s">
        <v>122</v>
      </c>
      <c r="D33" s="44">
        <v>14000</v>
      </c>
      <c r="E33" s="42">
        <v>569.74400000000003</v>
      </c>
      <c r="F33" s="43">
        <v>0.88823877428853304</v>
      </c>
      <c r="G33" s="42">
        <v>-574.22434999999996</v>
      </c>
      <c r="H33" s="42">
        <v>-0.89522370189177869</v>
      </c>
      <c r="I33" s="45"/>
    </row>
    <row r="34" spans="1:9" x14ac:dyDescent="0.2">
      <c r="A34" s="41" t="s">
        <v>135</v>
      </c>
      <c r="B34" s="41" t="s">
        <v>134</v>
      </c>
      <c r="C34" s="41" t="s">
        <v>131</v>
      </c>
      <c r="D34" s="44">
        <v>32200</v>
      </c>
      <c r="E34" s="42">
        <v>522.99239999999998</v>
      </c>
      <c r="F34" s="43">
        <v>0.81535238341819805</v>
      </c>
      <c r="G34" s="42">
        <v>-525.98699999999997</v>
      </c>
      <c r="H34" s="42">
        <v>-0.82002100622683605</v>
      </c>
      <c r="I34" s="45"/>
    </row>
    <row r="35" spans="1:9" x14ac:dyDescent="0.2">
      <c r="A35" s="41" t="s">
        <v>401</v>
      </c>
      <c r="B35" s="41" t="s">
        <v>400</v>
      </c>
      <c r="C35" s="41" t="s">
        <v>117</v>
      </c>
      <c r="D35" s="44">
        <v>400000</v>
      </c>
      <c r="E35" s="42">
        <v>498</v>
      </c>
      <c r="F35" s="43">
        <v>0.77638888622905999</v>
      </c>
      <c r="G35" s="42">
        <v>-504.88</v>
      </c>
      <c r="H35" s="42">
        <v>-0.787114901364112</v>
      </c>
      <c r="I35" s="45"/>
    </row>
    <row r="36" spans="1:9" x14ac:dyDescent="0.2">
      <c r="A36" s="41" t="s">
        <v>403</v>
      </c>
      <c r="B36" s="41" t="s">
        <v>402</v>
      </c>
      <c r="C36" s="41" t="s">
        <v>146</v>
      </c>
      <c r="D36" s="44">
        <v>100000</v>
      </c>
      <c r="E36" s="42">
        <v>488.65</v>
      </c>
      <c r="F36" s="43">
        <v>0.76181210693941803</v>
      </c>
      <c r="G36" s="42">
        <v>-490.75</v>
      </c>
      <c r="H36" s="42">
        <v>-0.76508603597773295</v>
      </c>
      <c r="I36" s="45"/>
    </row>
    <row r="37" spans="1:9" x14ac:dyDescent="0.2">
      <c r="A37" s="41" t="s">
        <v>315</v>
      </c>
      <c r="B37" s="41" t="s">
        <v>314</v>
      </c>
      <c r="C37" s="41" t="s">
        <v>218</v>
      </c>
      <c r="D37" s="44">
        <v>150400</v>
      </c>
      <c r="E37" s="42">
        <v>460.52480000000003</v>
      </c>
      <c r="F37" s="43">
        <v>0.71796453123064397</v>
      </c>
      <c r="G37" s="42">
        <v>-466.61599999999999</v>
      </c>
      <c r="H37" s="42">
        <v>-0.72746079625835103</v>
      </c>
      <c r="I37" s="45"/>
    </row>
    <row r="38" spans="1:9" x14ac:dyDescent="0.2">
      <c r="A38" s="41" t="s">
        <v>405</v>
      </c>
      <c r="B38" s="41" t="s">
        <v>404</v>
      </c>
      <c r="C38" s="41" t="s">
        <v>238</v>
      </c>
      <c r="D38" s="44">
        <v>29500</v>
      </c>
      <c r="E38" s="42">
        <v>433.59100000000001</v>
      </c>
      <c r="F38" s="43">
        <v>0.67597436459627303</v>
      </c>
      <c r="G38" s="42">
        <v>-436.09999999999997</v>
      </c>
      <c r="H38" s="42">
        <v>-0.67988593029014632</v>
      </c>
      <c r="I38" s="45"/>
    </row>
    <row r="39" spans="1:9" x14ac:dyDescent="0.2">
      <c r="A39" s="41" t="s">
        <v>407</v>
      </c>
      <c r="B39" s="41" t="s">
        <v>406</v>
      </c>
      <c r="C39" s="41" t="s">
        <v>218</v>
      </c>
      <c r="D39" s="44">
        <v>74000</v>
      </c>
      <c r="E39" s="42">
        <v>406.334</v>
      </c>
      <c r="F39" s="43">
        <v>0.63348032469276905</v>
      </c>
      <c r="G39" s="42">
        <v>-409.25700000000001</v>
      </c>
      <c r="H39" s="42">
        <v>-0.63803732211133801</v>
      </c>
      <c r="I39" s="45"/>
    </row>
    <row r="40" spans="1:9" x14ac:dyDescent="0.2">
      <c r="A40" s="41" t="s">
        <v>210</v>
      </c>
      <c r="B40" s="41" t="s">
        <v>209</v>
      </c>
      <c r="C40" s="41" t="s">
        <v>211</v>
      </c>
      <c r="D40" s="44">
        <v>231000</v>
      </c>
      <c r="E40" s="42">
        <v>387.98759999999999</v>
      </c>
      <c r="F40" s="43">
        <v>0.60487803340298396</v>
      </c>
      <c r="G40" s="42">
        <v>-393.13889999999998</v>
      </c>
      <c r="H40" s="42">
        <v>-0.61290898133397098</v>
      </c>
      <c r="I40" s="45"/>
    </row>
    <row r="41" spans="1:9" x14ac:dyDescent="0.2">
      <c r="A41" s="41" t="s">
        <v>229</v>
      </c>
      <c r="B41" s="41" t="s">
        <v>228</v>
      </c>
      <c r="C41" s="41" t="s">
        <v>176</v>
      </c>
      <c r="D41" s="44">
        <v>8400</v>
      </c>
      <c r="E41" s="42">
        <v>381.5616</v>
      </c>
      <c r="F41" s="43">
        <v>0.594859810545739</v>
      </c>
      <c r="G41" s="42">
        <v>-386.48399999999998</v>
      </c>
      <c r="H41" s="42">
        <v>-0.60253390021154996</v>
      </c>
      <c r="I41" s="45"/>
    </row>
    <row r="42" spans="1:9" x14ac:dyDescent="0.2">
      <c r="A42" s="41" t="s">
        <v>264</v>
      </c>
      <c r="B42" s="41" t="s">
        <v>263</v>
      </c>
      <c r="C42" s="41" t="s">
        <v>138</v>
      </c>
      <c r="D42" s="44">
        <v>8800</v>
      </c>
      <c r="E42" s="42">
        <v>374.03519999999997</v>
      </c>
      <c r="F42" s="43">
        <v>0.58312604887241704</v>
      </c>
      <c r="G42" s="42">
        <v>-379.05119999999999</v>
      </c>
      <c r="H42" s="42">
        <v>-0.59094606223250701</v>
      </c>
      <c r="I42" s="45"/>
    </row>
    <row r="43" spans="1:9" x14ac:dyDescent="0.2">
      <c r="A43" s="41" t="s">
        <v>409</v>
      </c>
      <c r="B43" s="41" t="s">
        <v>408</v>
      </c>
      <c r="C43" s="41" t="s">
        <v>199</v>
      </c>
      <c r="D43" s="44">
        <v>30250</v>
      </c>
      <c r="E43" s="42">
        <v>354.65100000000001</v>
      </c>
      <c r="F43" s="43">
        <v>0.55290581303217301</v>
      </c>
      <c r="G43" s="42">
        <v>-356.22399999999999</v>
      </c>
      <c r="H43" s="42">
        <v>-0.55535814178325404</v>
      </c>
      <c r="I43" s="45"/>
    </row>
    <row r="44" spans="1:9" x14ac:dyDescent="0.2">
      <c r="A44" s="41" t="s">
        <v>411</v>
      </c>
      <c r="B44" s="41" t="s">
        <v>410</v>
      </c>
      <c r="C44" s="41" t="s">
        <v>152</v>
      </c>
      <c r="D44" s="44">
        <v>34000</v>
      </c>
      <c r="E44" s="42">
        <v>350.65899999999999</v>
      </c>
      <c r="F44" s="43">
        <v>0.54668222983171899</v>
      </c>
      <c r="G44" s="42">
        <v>-353.12400000000002</v>
      </c>
      <c r="H44" s="42">
        <v>-0.55052519891717</v>
      </c>
      <c r="I44" s="45"/>
    </row>
    <row r="45" spans="1:9" x14ac:dyDescent="0.2">
      <c r="A45" s="41" t="s">
        <v>325</v>
      </c>
      <c r="B45" s="41" t="s">
        <v>324</v>
      </c>
      <c r="C45" s="41" t="s">
        <v>208</v>
      </c>
      <c r="D45" s="44">
        <v>72425</v>
      </c>
      <c r="E45" s="42">
        <v>348.7625875</v>
      </c>
      <c r="F45" s="43">
        <v>0.54372569652106395</v>
      </c>
      <c r="G45" s="42">
        <v>-351.68607500000002</v>
      </c>
      <c r="H45" s="42">
        <v>-0.54828345395887501</v>
      </c>
      <c r="I45" s="45"/>
    </row>
    <row r="46" spans="1:9" x14ac:dyDescent="0.2">
      <c r="A46" s="41" t="s">
        <v>413</v>
      </c>
      <c r="B46" s="41" t="s">
        <v>412</v>
      </c>
      <c r="C46" s="41" t="s">
        <v>414</v>
      </c>
      <c r="D46" s="44">
        <v>61200</v>
      </c>
      <c r="E46" s="42">
        <v>347.70780000000002</v>
      </c>
      <c r="F46" s="43">
        <v>0.54208126822320601</v>
      </c>
      <c r="G46" s="42">
        <v>-349.17660000000001</v>
      </c>
      <c r="H46" s="42">
        <v>-0.54437114773343298</v>
      </c>
      <c r="I46" s="45"/>
    </row>
    <row r="47" spans="1:9" x14ac:dyDescent="0.2">
      <c r="A47" s="41" t="s">
        <v>231</v>
      </c>
      <c r="B47" s="41" t="s">
        <v>230</v>
      </c>
      <c r="C47" s="41" t="s">
        <v>218</v>
      </c>
      <c r="D47" s="44">
        <v>38350</v>
      </c>
      <c r="E47" s="42">
        <v>347.18254999999999</v>
      </c>
      <c r="F47" s="43">
        <v>0.54126239621017003</v>
      </c>
      <c r="G47" s="42">
        <v>-349.86509999999998</v>
      </c>
      <c r="H47" s="42">
        <v>-0.54544452875385274</v>
      </c>
      <c r="I47" s="45"/>
    </row>
    <row r="48" spans="1:9" x14ac:dyDescent="0.2">
      <c r="A48" s="41" t="s">
        <v>343</v>
      </c>
      <c r="B48" s="41" t="s">
        <v>342</v>
      </c>
      <c r="C48" s="41" t="s">
        <v>131</v>
      </c>
      <c r="D48" s="44">
        <v>18000</v>
      </c>
      <c r="E48" s="42">
        <v>343.56599999999997</v>
      </c>
      <c r="F48" s="43">
        <v>0.535624144751352</v>
      </c>
      <c r="G48" s="42">
        <v>-345.87</v>
      </c>
      <c r="H48" s="42">
        <v>-0.53921611261053204</v>
      </c>
      <c r="I48" s="45"/>
    </row>
    <row r="49" spans="1:9" x14ac:dyDescent="0.2">
      <c r="A49" s="41" t="s">
        <v>154</v>
      </c>
      <c r="B49" s="41" t="s">
        <v>153</v>
      </c>
      <c r="C49" s="41" t="s">
        <v>155</v>
      </c>
      <c r="D49" s="44">
        <v>8800</v>
      </c>
      <c r="E49" s="42">
        <v>330.64240000000001</v>
      </c>
      <c r="F49" s="43">
        <v>0.51547607364679404</v>
      </c>
      <c r="G49" s="42">
        <v>-332.93920000000003</v>
      </c>
      <c r="H49" s="42">
        <v>-0.51905681660641401</v>
      </c>
      <c r="I49" s="45"/>
    </row>
    <row r="50" spans="1:9" x14ac:dyDescent="0.2">
      <c r="A50" s="41" t="s">
        <v>345</v>
      </c>
      <c r="B50" s="41" t="s">
        <v>344</v>
      </c>
      <c r="C50" s="41" t="s">
        <v>211</v>
      </c>
      <c r="D50" s="44">
        <v>24975</v>
      </c>
      <c r="E50" s="42">
        <v>289.78492499999999</v>
      </c>
      <c r="F50" s="43">
        <v>0.45177870515405899</v>
      </c>
      <c r="G50" s="42">
        <v>-291.93277499999999</v>
      </c>
      <c r="H50" s="42">
        <v>-0.45512723300403402</v>
      </c>
      <c r="I50" s="45"/>
    </row>
    <row r="51" spans="1:9" x14ac:dyDescent="0.2">
      <c r="A51" s="41" t="s">
        <v>416</v>
      </c>
      <c r="B51" s="41" t="s">
        <v>415</v>
      </c>
      <c r="C51" s="41" t="s">
        <v>211</v>
      </c>
      <c r="D51" s="44">
        <v>211500</v>
      </c>
      <c r="E51" s="42">
        <v>285.33465000000001</v>
      </c>
      <c r="F51" s="43">
        <v>0.444840664891684</v>
      </c>
      <c r="G51" s="42">
        <v>-288.41079999999999</v>
      </c>
      <c r="H51" s="42">
        <v>-0.44963642527797598</v>
      </c>
      <c r="I51" s="45"/>
    </row>
    <row r="52" spans="1:9" x14ac:dyDescent="0.2">
      <c r="A52" s="41" t="s">
        <v>418</v>
      </c>
      <c r="B52" s="41" t="s">
        <v>417</v>
      </c>
      <c r="C52" s="41" t="s">
        <v>117</v>
      </c>
      <c r="D52" s="44">
        <v>1244000</v>
      </c>
      <c r="E52" s="42">
        <v>285.24919999999997</v>
      </c>
      <c r="F52" s="43">
        <v>0.44470744716010102</v>
      </c>
      <c r="G52" s="42">
        <v>-288.02332000000001</v>
      </c>
      <c r="H52" s="42">
        <v>-0.44903233859999203</v>
      </c>
      <c r="I52" s="45"/>
    </row>
    <row r="53" spans="1:9" x14ac:dyDescent="0.2">
      <c r="A53" s="41" t="s">
        <v>420</v>
      </c>
      <c r="B53" s="41" t="s">
        <v>419</v>
      </c>
      <c r="C53" s="41" t="s">
        <v>117</v>
      </c>
      <c r="D53" s="44">
        <v>192400</v>
      </c>
      <c r="E53" s="42">
        <v>283.09735999999998</v>
      </c>
      <c r="F53" s="43">
        <v>0.44135269884495398</v>
      </c>
      <c r="G53" s="42">
        <v>-285.93968000000001</v>
      </c>
      <c r="H53" s="42">
        <v>-0.44578391502789905</v>
      </c>
      <c r="I53" s="45"/>
    </row>
    <row r="54" spans="1:9" x14ac:dyDescent="0.2">
      <c r="A54" s="41" t="s">
        <v>259</v>
      </c>
      <c r="B54" s="41" t="s">
        <v>258</v>
      </c>
      <c r="C54" s="41" t="s">
        <v>152</v>
      </c>
      <c r="D54" s="44">
        <v>18000</v>
      </c>
      <c r="E54" s="42">
        <v>275.63400000000001</v>
      </c>
      <c r="F54" s="43">
        <v>0.42971721740333502</v>
      </c>
      <c r="G54" s="42">
        <v>-279.14400000000001</v>
      </c>
      <c r="H54" s="42">
        <v>-0.43518935593880398</v>
      </c>
      <c r="I54" s="45"/>
    </row>
    <row r="55" spans="1:9" x14ac:dyDescent="0.2">
      <c r="A55" s="41" t="s">
        <v>255</v>
      </c>
      <c r="B55" s="41" t="s">
        <v>254</v>
      </c>
      <c r="C55" s="41" t="s">
        <v>194</v>
      </c>
      <c r="D55" s="44">
        <v>6475</v>
      </c>
      <c r="E55" s="42">
        <v>253.02357499999999</v>
      </c>
      <c r="F55" s="43">
        <v>0.39446725217659601</v>
      </c>
      <c r="G55" s="42">
        <v>-254.44159999999999</v>
      </c>
      <c r="H55" s="42">
        <v>-0.396677972759719</v>
      </c>
      <c r="I55" s="45"/>
    </row>
    <row r="56" spans="1:9" x14ac:dyDescent="0.2">
      <c r="A56" s="41" t="s">
        <v>422</v>
      </c>
      <c r="B56" s="41" t="s">
        <v>421</v>
      </c>
      <c r="C56" s="41" t="s">
        <v>117</v>
      </c>
      <c r="D56" s="44">
        <v>28700</v>
      </c>
      <c r="E56" s="42">
        <v>246.40385000000001</v>
      </c>
      <c r="F56" s="43">
        <v>0.384147009365567</v>
      </c>
      <c r="G56" s="42">
        <v>-247.96974999999998</v>
      </c>
      <c r="H56" s="42">
        <v>-0.386588269118471</v>
      </c>
      <c r="I56" s="45"/>
    </row>
    <row r="57" spans="1:9" x14ac:dyDescent="0.2">
      <c r="A57" s="41" t="s">
        <v>424</v>
      </c>
      <c r="B57" s="41" t="s">
        <v>423</v>
      </c>
      <c r="C57" s="41" t="s">
        <v>176</v>
      </c>
      <c r="D57" s="44">
        <v>16250</v>
      </c>
      <c r="E57" s="42">
        <v>245.96</v>
      </c>
      <c r="F57" s="43">
        <v>0.38345504107811101</v>
      </c>
      <c r="G57" s="42">
        <v>-247.0975</v>
      </c>
      <c r="H57" s="42">
        <v>-0.38522841930719898</v>
      </c>
      <c r="I57" s="45"/>
    </row>
    <row r="58" spans="1:9" x14ac:dyDescent="0.2">
      <c r="A58" s="41" t="s">
        <v>426</v>
      </c>
      <c r="B58" s="41" t="s">
        <v>425</v>
      </c>
      <c r="C58" s="41" t="s">
        <v>427</v>
      </c>
      <c r="D58" s="44">
        <v>310500</v>
      </c>
      <c r="E58" s="42">
        <v>229.52160000000001</v>
      </c>
      <c r="F58" s="43">
        <v>0.35782734817171002</v>
      </c>
      <c r="G58" s="42">
        <v>-230.94990000000001</v>
      </c>
      <c r="H58" s="42">
        <v>-0.36005408762191299</v>
      </c>
      <c r="I58" s="45"/>
    </row>
    <row r="59" spans="1:9" x14ac:dyDescent="0.2">
      <c r="A59" s="41" t="s">
        <v>429</v>
      </c>
      <c r="B59" s="41" t="s">
        <v>428</v>
      </c>
      <c r="C59" s="41" t="s">
        <v>161</v>
      </c>
      <c r="D59" s="44">
        <v>81000</v>
      </c>
      <c r="E59" s="42">
        <v>220.1985</v>
      </c>
      <c r="F59" s="43">
        <v>0.34329250635403502</v>
      </c>
      <c r="G59" s="42">
        <v>-221.8185</v>
      </c>
      <c r="H59" s="42">
        <v>-0.345818108755021</v>
      </c>
      <c r="I59" s="45"/>
    </row>
    <row r="60" spans="1:9" x14ac:dyDescent="0.2">
      <c r="A60" s="41" t="s">
        <v>431</v>
      </c>
      <c r="B60" s="41" t="s">
        <v>430</v>
      </c>
      <c r="C60" s="41" t="s">
        <v>218</v>
      </c>
      <c r="D60" s="44">
        <v>69000</v>
      </c>
      <c r="E60" s="42">
        <v>196.6155</v>
      </c>
      <c r="F60" s="43">
        <v>0.30652628325375397</v>
      </c>
      <c r="G60" s="42">
        <v>-197.47800000000001</v>
      </c>
      <c r="H60" s="42">
        <v>-0.30787093268020499</v>
      </c>
      <c r="I60" s="45"/>
    </row>
    <row r="61" spans="1:9" x14ac:dyDescent="0.2">
      <c r="A61" s="41" t="s">
        <v>433</v>
      </c>
      <c r="B61" s="41" t="s">
        <v>432</v>
      </c>
      <c r="C61" s="41" t="s">
        <v>434</v>
      </c>
      <c r="D61" s="44">
        <v>60375</v>
      </c>
      <c r="E61" s="42">
        <v>175.60068749999999</v>
      </c>
      <c r="F61" s="43">
        <v>0.27376389997827699</v>
      </c>
      <c r="G61" s="42">
        <v>-176.59949999999998</v>
      </c>
      <c r="H61" s="42">
        <v>-0.27532106247712629</v>
      </c>
      <c r="I61" s="45"/>
    </row>
    <row r="62" spans="1:9" x14ac:dyDescent="0.2">
      <c r="A62" s="41" t="s">
        <v>436</v>
      </c>
      <c r="B62" s="41" t="s">
        <v>435</v>
      </c>
      <c r="C62" s="41" t="s">
        <v>205</v>
      </c>
      <c r="D62" s="44">
        <v>450</v>
      </c>
      <c r="E62" s="42">
        <v>162.495</v>
      </c>
      <c r="F62" s="43">
        <v>0.253331951943356</v>
      </c>
      <c r="G62" s="42">
        <v>-163.57499999999999</v>
      </c>
      <c r="H62" s="42">
        <v>-0.25501568687734599</v>
      </c>
      <c r="I62" s="45"/>
    </row>
    <row r="63" spans="1:9" x14ac:dyDescent="0.2">
      <c r="A63" s="41" t="s">
        <v>341</v>
      </c>
      <c r="B63" s="41" t="s">
        <v>340</v>
      </c>
      <c r="C63" s="41" t="s">
        <v>218</v>
      </c>
      <c r="D63" s="44">
        <v>44800</v>
      </c>
      <c r="E63" s="42">
        <v>161.6832</v>
      </c>
      <c r="F63" s="43">
        <v>0.252066344517973</v>
      </c>
      <c r="G63" s="42">
        <v>-163.4528</v>
      </c>
      <c r="H63" s="42">
        <v>-0.25482517538759297</v>
      </c>
      <c r="I63" s="45"/>
    </row>
    <row r="64" spans="1:9" x14ac:dyDescent="0.2">
      <c r="A64" s="41" t="s">
        <v>323</v>
      </c>
      <c r="B64" s="41" t="s">
        <v>322</v>
      </c>
      <c r="C64" s="41" t="s">
        <v>128</v>
      </c>
      <c r="D64" s="44">
        <v>34425</v>
      </c>
      <c r="E64" s="42">
        <v>157.49437499999999</v>
      </c>
      <c r="F64" s="43">
        <v>0.24553590842086701</v>
      </c>
      <c r="G64" s="42">
        <v>-158.182875</v>
      </c>
      <c r="H64" s="42">
        <v>-0.24660928944128599</v>
      </c>
      <c r="I64" s="45"/>
    </row>
    <row r="65" spans="1:9" x14ac:dyDescent="0.2">
      <c r="A65" s="41" t="s">
        <v>339</v>
      </c>
      <c r="B65" s="41" t="s">
        <v>338</v>
      </c>
      <c r="C65" s="41" t="s">
        <v>117</v>
      </c>
      <c r="D65" s="44">
        <v>104400</v>
      </c>
      <c r="E65" s="42">
        <v>156.97584000000001</v>
      </c>
      <c r="F65" s="43">
        <v>0.24472750518568501</v>
      </c>
      <c r="G65" s="42">
        <v>-158.93856</v>
      </c>
      <c r="H65" s="42">
        <v>-0.247787412805724</v>
      </c>
      <c r="I65" s="45"/>
    </row>
    <row r="66" spans="1:9" x14ac:dyDescent="0.2">
      <c r="A66" s="41" t="s">
        <v>198</v>
      </c>
      <c r="B66" s="41" t="s">
        <v>197</v>
      </c>
      <c r="C66" s="41" t="s">
        <v>199</v>
      </c>
      <c r="D66" s="44">
        <v>21600</v>
      </c>
      <c r="E66" s="42">
        <v>154.95840000000001</v>
      </c>
      <c r="F66" s="43">
        <v>0.24158228832899001</v>
      </c>
      <c r="G66" s="42">
        <v>-156.08160000000001</v>
      </c>
      <c r="H66" s="42">
        <v>-0.243333372660341</v>
      </c>
      <c r="I66" s="45"/>
    </row>
    <row r="67" spans="1:9" x14ac:dyDescent="0.2">
      <c r="A67" s="41" t="s">
        <v>438</v>
      </c>
      <c r="B67" s="41" t="s">
        <v>437</v>
      </c>
      <c r="C67" s="41" t="s">
        <v>152</v>
      </c>
      <c r="D67" s="44">
        <v>2200</v>
      </c>
      <c r="E67" s="42">
        <v>142.494</v>
      </c>
      <c r="F67" s="43">
        <v>0.222150116374144</v>
      </c>
      <c r="G67" s="42">
        <v>-144.12200000000001</v>
      </c>
      <c r="H67" s="42">
        <v>-0.22468819088575201</v>
      </c>
      <c r="I67" s="45"/>
    </row>
    <row r="68" spans="1:9" x14ac:dyDescent="0.2">
      <c r="A68" s="41" t="s">
        <v>257</v>
      </c>
      <c r="B68" s="41" t="s">
        <v>256</v>
      </c>
      <c r="C68" s="41" t="s">
        <v>146</v>
      </c>
      <c r="D68" s="44">
        <v>36250</v>
      </c>
      <c r="E68" s="42">
        <v>141.41125</v>
      </c>
      <c r="F68" s="43">
        <v>0.220462094152127</v>
      </c>
      <c r="G68" s="42">
        <v>-143.24187499999999</v>
      </c>
      <c r="H68" s="42">
        <v>-0.223316063840587</v>
      </c>
      <c r="I68" s="45"/>
    </row>
    <row r="69" spans="1:9" x14ac:dyDescent="0.2">
      <c r="A69" s="41" t="s">
        <v>440</v>
      </c>
      <c r="B69" s="41" t="s">
        <v>439</v>
      </c>
      <c r="C69" s="41" t="s">
        <v>211</v>
      </c>
      <c r="D69" s="44">
        <v>13125</v>
      </c>
      <c r="E69" s="42">
        <v>137.07749999999999</v>
      </c>
      <c r="F69" s="43">
        <v>0.21370571797603199</v>
      </c>
      <c r="G69" s="42">
        <v>-138.08812499999999</v>
      </c>
      <c r="H69" s="42">
        <v>-0.21528129632572099</v>
      </c>
      <c r="I69" s="45"/>
    </row>
    <row r="70" spans="1:9" x14ac:dyDescent="0.2">
      <c r="A70" s="41" t="s">
        <v>196</v>
      </c>
      <c r="B70" s="41" t="s">
        <v>195</v>
      </c>
      <c r="C70" s="41" t="s">
        <v>155</v>
      </c>
      <c r="D70" s="44">
        <v>850</v>
      </c>
      <c r="E70" s="42">
        <v>135.15</v>
      </c>
      <c r="F70" s="43">
        <v>0.210700718823007</v>
      </c>
      <c r="G70" s="42">
        <v>-136.9265</v>
      </c>
      <c r="H70" s="42">
        <v>-0.213470306888039</v>
      </c>
      <c r="I70" s="45"/>
    </row>
    <row r="71" spans="1:9" x14ac:dyDescent="0.2">
      <c r="A71" s="41" t="s">
        <v>442</v>
      </c>
      <c r="B71" s="41" t="s">
        <v>441</v>
      </c>
      <c r="C71" s="41" t="s">
        <v>434</v>
      </c>
      <c r="D71" s="44">
        <v>18700</v>
      </c>
      <c r="E71" s="42">
        <v>125.8323</v>
      </c>
      <c r="F71" s="43">
        <v>0.196174295680002</v>
      </c>
      <c r="G71" s="42">
        <v>-127.4966</v>
      </c>
      <c r="H71" s="42">
        <v>-0.1987689623935584</v>
      </c>
      <c r="I71" s="45"/>
    </row>
    <row r="72" spans="1:9" x14ac:dyDescent="0.2">
      <c r="A72" s="41" t="s">
        <v>235</v>
      </c>
      <c r="B72" s="41" t="s">
        <v>234</v>
      </c>
      <c r="C72" s="41" t="s">
        <v>194</v>
      </c>
      <c r="D72" s="44">
        <v>46800</v>
      </c>
      <c r="E72" s="42">
        <v>124.18380000000001</v>
      </c>
      <c r="F72" s="43">
        <v>0.19360426138492401</v>
      </c>
      <c r="G72" s="42">
        <v>-125.8686</v>
      </c>
      <c r="H72" s="42">
        <v>-0.19623088788195001</v>
      </c>
      <c r="I72" s="45"/>
    </row>
    <row r="73" spans="1:9" x14ac:dyDescent="0.2">
      <c r="A73" s="41" t="s">
        <v>444</v>
      </c>
      <c r="B73" s="41" t="s">
        <v>443</v>
      </c>
      <c r="C73" s="41" t="s">
        <v>152</v>
      </c>
      <c r="D73" s="44">
        <v>6375</v>
      </c>
      <c r="E73" s="42">
        <v>124.07025</v>
      </c>
      <c r="F73" s="43">
        <v>0.19342723536478101</v>
      </c>
      <c r="G73" s="42">
        <v>-125.4855</v>
      </c>
      <c r="H73" s="42">
        <v>-0.19563362968453099</v>
      </c>
      <c r="I73" s="45"/>
    </row>
    <row r="74" spans="1:9" x14ac:dyDescent="0.2">
      <c r="A74" s="41" t="s">
        <v>446</v>
      </c>
      <c r="B74" s="41" t="s">
        <v>445</v>
      </c>
      <c r="C74" s="41" t="s">
        <v>149</v>
      </c>
      <c r="D74" s="44">
        <v>8400</v>
      </c>
      <c r="E74" s="42">
        <v>97.675200000000004</v>
      </c>
      <c r="F74" s="43">
        <v>0.152276987430122</v>
      </c>
      <c r="G74" s="42">
        <v>-98.557199999999995</v>
      </c>
      <c r="H74" s="42">
        <v>-0.15365203762621429</v>
      </c>
      <c r="I74" s="45"/>
    </row>
    <row r="75" spans="1:9" x14ac:dyDescent="0.2">
      <c r="A75" s="41" t="s">
        <v>142</v>
      </c>
      <c r="B75" s="41" t="s">
        <v>141</v>
      </c>
      <c r="C75" s="41" t="s">
        <v>143</v>
      </c>
      <c r="D75" s="44">
        <v>800</v>
      </c>
      <c r="E75" s="42">
        <v>92.8</v>
      </c>
      <c r="F75" s="43">
        <v>0.14467648321698101</v>
      </c>
      <c r="G75" s="42">
        <v>-93.44</v>
      </c>
      <c r="H75" s="42">
        <v>-0.145674252066754</v>
      </c>
      <c r="I75" s="45"/>
    </row>
    <row r="76" spans="1:9" x14ac:dyDescent="0.2">
      <c r="A76" s="41" t="s">
        <v>448</v>
      </c>
      <c r="B76" s="41" t="s">
        <v>447</v>
      </c>
      <c r="C76" s="41" t="s">
        <v>245</v>
      </c>
      <c r="D76" s="44">
        <v>56250</v>
      </c>
      <c r="E76" s="42">
        <v>78.350624999999994</v>
      </c>
      <c r="F76" s="43">
        <v>0.122149707789359</v>
      </c>
      <c r="G76" s="42">
        <v>-78.851249999999993</v>
      </c>
      <c r="H76" s="42">
        <v>-0.12293018908688599</v>
      </c>
      <c r="I76" s="45"/>
    </row>
    <row r="77" spans="1:9" x14ac:dyDescent="0.2">
      <c r="A77" s="41" t="s">
        <v>450</v>
      </c>
      <c r="B77" s="41" t="s">
        <v>449</v>
      </c>
      <c r="C77" s="41" t="s">
        <v>152</v>
      </c>
      <c r="D77" s="44">
        <v>5500</v>
      </c>
      <c r="E77" s="42">
        <v>67.468500000000006</v>
      </c>
      <c r="F77" s="43">
        <v>0.105184324438846</v>
      </c>
      <c r="G77" s="42">
        <v>-67.644499999999994</v>
      </c>
      <c r="H77" s="42">
        <v>-0.105458710872533</v>
      </c>
      <c r="I77" s="45"/>
    </row>
    <row r="78" spans="1:9" x14ac:dyDescent="0.2">
      <c r="A78" s="41" t="s">
        <v>452</v>
      </c>
      <c r="B78" s="41" t="s">
        <v>451</v>
      </c>
      <c r="C78" s="41" t="s">
        <v>194</v>
      </c>
      <c r="D78" s="44">
        <v>10575</v>
      </c>
      <c r="E78" s="42">
        <v>53.440762499999998</v>
      </c>
      <c r="F78" s="43">
        <v>8.3314887704029505E-2</v>
      </c>
      <c r="G78" s="42">
        <v>-53.995950000000001</v>
      </c>
      <c r="H78" s="42">
        <v>-8.4180432693534105E-2</v>
      </c>
      <c r="I78" s="45"/>
    </row>
    <row r="79" spans="1:9" x14ac:dyDescent="0.2">
      <c r="A79" s="41" t="s">
        <v>454</v>
      </c>
      <c r="B79" s="41" t="s">
        <v>453</v>
      </c>
      <c r="C79" s="41" t="s">
        <v>218</v>
      </c>
      <c r="D79" s="44">
        <v>19425</v>
      </c>
      <c r="E79" s="42">
        <v>46.480139999999999</v>
      </c>
      <c r="F79" s="43">
        <v>7.2463180976648098E-2</v>
      </c>
      <c r="G79" s="42">
        <v>-47.0143275</v>
      </c>
      <c r="H79" s="42">
        <v>-7.32959866757696E-2</v>
      </c>
      <c r="I79" s="45"/>
    </row>
    <row r="80" spans="1:9" x14ac:dyDescent="0.2">
      <c r="A80" s="41" t="s">
        <v>207</v>
      </c>
      <c r="B80" s="41" t="s">
        <v>206</v>
      </c>
      <c r="C80" s="41" t="s">
        <v>208</v>
      </c>
      <c r="D80" s="44">
        <v>3200</v>
      </c>
      <c r="E80" s="42">
        <v>46.4512</v>
      </c>
      <c r="F80" s="43">
        <v>7.2418063116472503E-2</v>
      </c>
      <c r="G80" s="42">
        <v>-46.655999999999999</v>
      </c>
      <c r="H80" s="42">
        <v>-7.2737349148399605E-2</v>
      </c>
      <c r="I80" s="45"/>
    </row>
    <row r="81" spans="1:9" x14ac:dyDescent="0.2">
      <c r="A81" s="41" t="s">
        <v>157</v>
      </c>
      <c r="B81" s="41" t="s">
        <v>156</v>
      </c>
      <c r="C81" s="41" t="s">
        <v>158</v>
      </c>
      <c r="D81" s="44">
        <v>2450</v>
      </c>
      <c r="E81" s="42">
        <v>44.563049999999997</v>
      </c>
      <c r="F81" s="43">
        <v>6.9474411157570096E-2</v>
      </c>
      <c r="G81" s="42">
        <v>-44.763950000000001</v>
      </c>
      <c r="H81" s="42">
        <v>-6.9787617035568905E-2</v>
      </c>
      <c r="I81" s="45"/>
    </row>
    <row r="82" spans="1:9" x14ac:dyDescent="0.2">
      <c r="A82" s="41" t="s">
        <v>456</v>
      </c>
      <c r="B82" s="41" t="s">
        <v>455</v>
      </c>
      <c r="C82" s="41" t="s">
        <v>186</v>
      </c>
      <c r="D82" s="44">
        <v>500</v>
      </c>
      <c r="E82" s="42">
        <v>37.35</v>
      </c>
      <c r="F82" s="43">
        <v>5.8229166467179502E-2</v>
      </c>
      <c r="G82" s="42">
        <v>-37.524999999999999</v>
      </c>
      <c r="H82" s="42">
        <v>-5.8501993887039097E-2</v>
      </c>
      <c r="I82" s="45"/>
    </row>
    <row r="83" spans="1:9" x14ac:dyDescent="0.2">
      <c r="A83" s="41" t="s">
        <v>458</v>
      </c>
      <c r="B83" s="41" t="s">
        <v>457</v>
      </c>
      <c r="C83" s="41" t="s">
        <v>191</v>
      </c>
      <c r="D83" s="44">
        <v>5000</v>
      </c>
      <c r="E83" s="42">
        <v>37.215000000000003</v>
      </c>
      <c r="F83" s="43">
        <v>5.8018699600430601E-2</v>
      </c>
      <c r="G83" s="42">
        <v>-37.377499999999998</v>
      </c>
      <c r="H83" s="42">
        <v>-5.82720393474431E-2</v>
      </c>
      <c r="I83" s="45"/>
    </row>
    <row r="84" spans="1:9" x14ac:dyDescent="0.2">
      <c r="A84" s="41" t="s">
        <v>460</v>
      </c>
      <c r="B84" s="41" t="s">
        <v>459</v>
      </c>
      <c r="C84" s="41" t="s">
        <v>205</v>
      </c>
      <c r="D84" s="44">
        <v>30750</v>
      </c>
      <c r="E84" s="42">
        <v>35.765324999999997</v>
      </c>
      <c r="F84" s="43">
        <v>5.5758636229659299E-2</v>
      </c>
      <c r="G84" s="42">
        <v>-36.401850000000003</v>
      </c>
      <c r="H84" s="42">
        <v>-5.67509875063801E-2</v>
      </c>
      <c r="I84" s="45"/>
    </row>
    <row r="85" spans="1:9" x14ac:dyDescent="0.2">
      <c r="A85" s="41" t="s">
        <v>462</v>
      </c>
      <c r="B85" s="41" t="s">
        <v>461</v>
      </c>
      <c r="C85" s="41" t="s">
        <v>393</v>
      </c>
      <c r="D85" s="44">
        <v>7350</v>
      </c>
      <c r="E85" s="42">
        <v>35.662199999999999</v>
      </c>
      <c r="F85" s="43">
        <v>5.5597862928670597E-2</v>
      </c>
      <c r="G85" s="42">
        <v>-36.334724999999999</v>
      </c>
      <c r="H85" s="42">
        <v>-5.66463387031911E-2</v>
      </c>
      <c r="I85" s="45"/>
    </row>
    <row r="86" spans="1:9" x14ac:dyDescent="0.2">
      <c r="A86" s="41" t="s">
        <v>464</v>
      </c>
      <c r="B86" s="41" t="s">
        <v>463</v>
      </c>
      <c r="C86" s="41" t="s">
        <v>131</v>
      </c>
      <c r="D86" s="44">
        <v>1100</v>
      </c>
      <c r="E86" s="42">
        <v>30.9254</v>
      </c>
      <c r="F86" s="43">
        <v>4.8213126229293503E-2</v>
      </c>
      <c r="G86" s="42">
        <v>-31.0684</v>
      </c>
      <c r="H86" s="42">
        <v>-4.8436065206664498E-2</v>
      </c>
      <c r="I86" s="45"/>
    </row>
    <row r="87" spans="1:9" x14ac:dyDescent="0.2">
      <c r="A87" s="41" t="s">
        <v>466</v>
      </c>
      <c r="B87" s="41" t="s">
        <v>465</v>
      </c>
      <c r="C87" s="41" t="s">
        <v>262</v>
      </c>
      <c r="D87" s="44">
        <v>4200</v>
      </c>
      <c r="E87" s="42">
        <v>17.354399999999998</v>
      </c>
      <c r="F87" s="43">
        <v>2.7055749572637702E-2</v>
      </c>
      <c r="G87" s="42">
        <v>-17.4069</v>
      </c>
      <c r="H87" s="42">
        <v>-2.7137597798595599E-2</v>
      </c>
      <c r="I87" s="45"/>
    </row>
    <row r="88" spans="1:9" x14ac:dyDescent="0.2">
      <c r="A88" s="41" t="s">
        <v>204</v>
      </c>
      <c r="B88" s="41" t="s">
        <v>203</v>
      </c>
      <c r="C88" s="41" t="s">
        <v>205</v>
      </c>
      <c r="D88" s="44">
        <v>600</v>
      </c>
      <c r="E88" s="42">
        <v>16.706399999999999</v>
      </c>
      <c r="F88" s="43">
        <v>2.60455086122433E-2</v>
      </c>
      <c r="G88" s="42">
        <v>-16.825199999999999</v>
      </c>
      <c r="H88" s="42">
        <v>-2.6230719454982301E-2</v>
      </c>
      <c r="I88" s="45"/>
    </row>
    <row r="89" spans="1:9" x14ac:dyDescent="0.2">
      <c r="A89" s="41" t="s">
        <v>327</v>
      </c>
      <c r="B89" s="41" t="s">
        <v>326</v>
      </c>
      <c r="C89" s="41" t="s">
        <v>146</v>
      </c>
      <c r="D89" s="44">
        <v>5700</v>
      </c>
      <c r="E89" s="42">
        <v>15.38715</v>
      </c>
      <c r="F89" s="43">
        <v>2.3988779619958801E-2</v>
      </c>
      <c r="G89" s="42">
        <v>-15.4983</v>
      </c>
      <c r="H89" s="42">
        <v>-2.4162064006915299E-2</v>
      </c>
      <c r="I89" s="45"/>
    </row>
    <row r="90" spans="1:9" x14ac:dyDescent="0.2">
      <c r="A90" s="41" t="s">
        <v>468</v>
      </c>
      <c r="B90" s="41" t="s">
        <v>467</v>
      </c>
      <c r="C90" s="41" t="s">
        <v>238</v>
      </c>
      <c r="D90" s="44">
        <v>100</v>
      </c>
      <c r="E90" s="42">
        <v>13.272</v>
      </c>
      <c r="F90" s="43">
        <v>2.0691231522152801E-2</v>
      </c>
      <c r="G90" s="42">
        <v>-13.413</v>
      </c>
      <c r="H90" s="42">
        <v>-2.09110524718682E-2</v>
      </c>
      <c r="I90" s="45"/>
    </row>
    <row r="91" spans="1:9" x14ac:dyDescent="0.2">
      <c r="A91" s="41" t="s">
        <v>470</v>
      </c>
      <c r="B91" s="41" t="s">
        <v>469</v>
      </c>
      <c r="C91" s="41" t="s">
        <v>471</v>
      </c>
      <c r="D91" s="44">
        <v>2300</v>
      </c>
      <c r="E91" s="42">
        <v>12.098000000000001</v>
      </c>
      <c r="F91" s="43">
        <v>1.8860949288351699E-2</v>
      </c>
      <c r="G91" s="42">
        <v>-12.1854</v>
      </c>
      <c r="H91" s="42">
        <v>-1.89972070968988E-2</v>
      </c>
      <c r="I91" s="45"/>
    </row>
    <row r="92" spans="1:9" x14ac:dyDescent="0.2">
      <c r="A92" s="41" t="s">
        <v>145</v>
      </c>
      <c r="B92" s="41" t="s">
        <v>144</v>
      </c>
      <c r="C92" s="41" t="s">
        <v>146</v>
      </c>
      <c r="D92" s="44">
        <v>1500</v>
      </c>
      <c r="E92" s="42">
        <v>4.8967499999999999</v>
      </c>
      <c r="F92" s="43">
        <v>7.6341009611288098E-3</v>
      </c>
      <c r="G92" s="42">
        <v>-4.9597499999999997</v>
      </c>
      <c r="H92" s="42">
        <v>-7.7323188322782699E-3</v>
      </c>
      <c r="I92" s="45"/>
    </row>
    <row r="93" spans="1:9" x14ac:dyDescent="0.2">
      <c r="A93" s="40" t="s">
        <v>29</v>
      </c>
      <c r="B93" s="40"/>
      <c r="C93" s="40"/>
      <c r="D93" s="40"/>
      <c r="E93" s="46">
        <f>SUM(E7:E92)</f>
        <v>47955.555004999987</v>
      </c>
      <c r="F93" s="47">
        <f>SUM(F7:F92)</f>
        <v>74.763373371141213</v>
      </c>
      <c r="G93" s="46">
        <f>SUM(G7:G92)</f>
        <v>-48346.72672500003</v>
      </c>
      <c r="H93" s="46">
        <f>SUM(H7:H92)</f>
        <v>-75.373215491653568</v>
      </c>
      <c r="I93" s="40"/>
    </row>
    <row r="94" spans="1:9" x14ac:dyDescent="0.2">
      <c r="A94" s="41"/>
      <c r="B94" s="41"/>
      <c r="C94" s="41"/>
      <c r="D94" s="41"/>
      <c r="E94" s="42"/>
      <c r="F94" s="43"/>
      <c r="G94" s="42"/>
      <c r="H94" s="41"/>
      <c r="I94" s="41"/>
    </row>
    <row r="95" spans="1:9" x14ac:dyDescent="0.2">
      <c r="A95" s="40" t="s">
        <v>19</v>
      </c>
      <c r="B95" s="41"/>
      <c r="C95" s="41"/>
      <c r="D95" s="41"/>
      <c r="E95" s="42"/>
      <c r="F95" s="43"/>
      <c r="G95" s="42"/>
      <c r="H95" s="41"/>
      <c r="I95" s="41"/>
    </row>
    <row r="96" spans="1:9" x14ac:dyDescent="0.2">
      <c r="A96" s="40" t="s">
        <v>20</v>
      </c>
      <c r="B96" s="41"/>
      <c r="C96" s="41"/>
      <c r="D96" s="41"/>
      <c r="E96" s="42"/>
      <c r="F96" s="43"/>
      <c r="G96" s="42"/>
      <c r="H96" s="41"/>
      <c r="I96" s="41"/>
    </row>
    <row r="97" spans="1:9" x14ac:dyDescent="0.2">
      <c r="A97" s="41" t="s">
        <v>28</v>
      </c>
      <c r="B97" s="41" t="s">
        <v>27</v>
      </c>
      <c r="C97" s="41" t="s">
        <v>26</v>
      </c>
      <c r="D97" s="44">
        <v>1494</v>
      </c>
      <c r="E97" s="42">
        <v>1590.510906</v>
      </c>
      <c r="F97" s="43">
        <v>2.4796284956717098</v>
      </c>
      <c r="G97" s="45"/>
      <c r="H97" s="45"/>
      <c r="I97" s="45">
        <v>8.1072000000000006</v>
      </c>
    </row>
    <row r="98" spans="1:9" x14ac:dyDescent="0.2">
      <c r="A98" s="41" t="s">
        <v>101</v>
      </c>
      <c r="B98" s="41" t="s">
        <v>100</v>
      </c>
      <c r="C98" s="41" t="s">
        <v>21</v>
      </c>
      <c r="D98" s="44">
        <v>1000</v>
      </c>
      <c r="E98" s="42">
        <v>1046.6257671000001</v>
      </c>
      <c r="F98" s="43">
        <v>1.63170404340844</v>
      </c>
      <c r="G98" s="45"/>
      <c r="H98" s="45"/>
      <c r="I98" s="45">
        <v>7.59</v>
      </c>
    </row>
    <row r="99" spans="1:9" x14ac:dyDescent="0.2">
      <c r="A99" s="41" t="s">
        <v>25</v>
      </c>
      <c r="B99" s="41" t="s">
        <v>24</v>
      </c>
      <c r="C99" s="41" t="s">
        <v>26</v>
      </c>
      <c r="D99" s="44">
        <v>871</v>
      </c>
      <c r="E99" s="42">
        <v>930.22277399999996</v>
      </c>
      <c r="F99" s="43">
        <v>1.4502301675718201</v>
      </c>
      <c r="G99" s="45"/>
      <c r="H99" s="45"/>
      <c r="I99" s="45">
        <v>8.1472999999999995</v>
      </c>
    </row>
    <row r="100" spans="1:9" x14ac:dyDescent="0.2">
      <c r="A100" s="41" t="s">
        <v>111</v>
      </c>
      <c r="B100" s="41" t="s">
        <v>110</v>
      </c>
      <c r="C100" s="41" t="s">
        <v>21</v>
      </c>
      <c r="D100" s="44">
        <v>50</v>
      </c>
      <c r="E100" s="42">
        <v>542.9134315</v>
      </c>
      <c r="F100" s="43">
        <v>0.84640954699012405</v>
      </c>
      <c r="G100" s="45"/>
      <c r="H100" s="45"/>
      <c r="I100" s="45">
        <v>6.5753000000000004</v>
      </c>
    </row>
    <row r="101" spans="1:9" x14ac:dyDescent="0.2">
      <c r="A101" s="41" t="s">
        <v>23</v>
      </c>
      <c r="B101" s="41" t="s">
        <v>22</v>
      </c>
      <c r="C101" s="41" t="s">
        <v>21</v>
      </c>
      <c r="D101" s="44">
        <v>50</v>
      </c>
      <c r="E101" s="42">
        <v>510.9341096</v>
      </c>
      <c r="F101" s="43">
        <v>0.796553341945342</v>
      </c>
      <c r="G101" s="45"/>
      <c r="H101" s="45"/>
      <c r="I101" s="45">
        <v>6.52</v>
      </c>
    </row>
    <row r="102" spans="1:9" x14ac:dyDescent="0.2">
      <c r="A102" s="40" t="s">
        <v>29</v>
      </c>
      <c r="B102" s="40"/>
      <c r="C102" s="40"/>
      <c r="D102" s="40"/>
      <c r="E102" s="46">
        <f>SUM(E96:E101)</f>
        <v>4621.2069881999996</v>
      </c>
      <c r="F102" s="47">
        <f>SUM(F96:F101)</f>
        <v>7.2045255955874357</v>
      </c>
      <c r="G102" s="46"/>
      <c r="H102" s="40"/>
      <c r="I102" s="40"/>
    </row>
    <row r="103" spans="1:9" x14ac:dyDescent="0.2">
      <c r="A103" s="41"/>
      <c r="B103" s="41"/>
      <c r="C103" s="41"/>
      <c r="D103" s="41"/>
      <c r="E103" s="42"/>
      <c r="F103" s="43"/>
      <c r="G103" s="42"/>
      <c r="H103" s="41"/>
      <c r="I103" s="41"/>
    </row>
    <row r="104" spans="1:9" x14ac:dyDescent="0.2">
      <c r="A104" s="40" t="s">
        <v>30</v>
      </c>
      <c r="B104" s="41"/>
      <c r="C104" s="41"/>
      <c r="D104" s="41"/>
      <c r="E104" s="42"/>
      <c r="F104" s="43"/>
      <c r="G104" s="42"/>
      <c r="H104" s="41"/>
      <c r="I104" s="41"/>
    </row>
    <row r="105" spans="1:9" x14ac:dyDescent="0.2">
      <c r="A105" s="40" t="s">
        <v>31</v>
      </c>
      <c r="B105" s="41"/>
      <c r="C105" s="41"/>
      <c r="D105" s="41"/>
      <c r="E105" s="42"/>
      <c r="F105" s="43"/>
      <c r="G105" s="42"/>
      <c r="H105" s="41"/>
      <c r="I105" s="41"/>
    </row>
    <row r="106" spans="1:9" x14ac:dyDescent="0.2">
      <c r="A106" s="41" t="s">
        <v>63</v>
      </c>
      <c r="B106" s="41" t="s">
        <v>62</v>
      </c>
      <c r="C106" s="41" t="s">
        <v>32</v>
      </c>
      <c r="D106" s="44">
        <v>200</v>
      </c>
      <c r="E106" s="42">
        <v>988.78399999999999</v>
      </c>
      <c r="F106" s="43">
        <v>1.5415279286769401</v>
      </c>
      <c r="G106" s="45"/>
      <c r="H106" s="45"/>
      <c r="I106" s="45">
        <v>6.0004</v>
      </c>
    </row>
    <row r="107" spans="1:9" x14ac:dyDescent="0.2">
      <c r="A107" s="40" t="s">
        <v>29</v>
      </c>
      <c r="B107" s="40"/>
      <c r="C107" s="40"/>
      <c r="D107" s="40"/>
      <c r="E107" s="46">
        <f>SUM(E105:E106)</f>
        <v>988.78399999999999</v>
      </c>
      <c r="F107" s="47">
        <f>SUM(F105:F106)</f>
        <v>1.5415279286769401</v>
      </c>
      <c r="G107" s="46"/>
      <c r="H107" s="40"/>
      <c r="I107" s="40"/>
    </row>
    <row r="108" spans="1:9" x14ac:dyDescent="0.2">
      <c r="A108" s="41"/>
      <c r="B108" s="41"/>
      <c r="C108" s="41"/>
      <c r="D108" s="41"/>
      <c r="E108" s="42"/>
      <c r="F108" s="43"/>
      <c r="G108" s="42"/>
      <c r="H108" s="41"/>
      <c r="I108" s="41"/>
    </row>
    <row r="109" spans="1:9" x14ac:dyDescent="0.2">
      <c r="A109" s="40" t="s">
        <v>33</v>
      </c>
      <c r="B109" s="41"/>
      <c r="C109" s="41"/>
      <c r="D109" s="41"/>
      <c r="E109" s="42"/>
      <c r="F109" s="43"/>
      <c r="G109" s="42"/>
      <c r="H109" s="41"/>
      <c r="I109" s="41"/>
    </row>
    <row r="110" spans="1:9" x14ac:dyDescent="0.2">
      <c r="A110" s="41" t="s">
        <v>473</v>
      </c>
      <c r="B110" s="41" t="s">
        <v>472</v>
      </c>
      <c r="C110" s="41" t="s">
        <v>32</v>
      </c>
      <c r="D110" s="44">
        <v>500</v>
      </c>
      <c r="E110" s="42">
        <v>2469.1925000000001</v>
      </c>
      <c r="F110" s="43">
        <v>3.8495052509239902</v>
      </c>
      <c r="G110" s="45"/>
      <c r="H110" s="45"/>
      <c r="I110" s="45">
        <v>6.6</v>
      </c>
    </row>
    <row r="111" spans="1:9" x14ac:dyDescent="0.2">
      <c r="A111" s="41" t="s">
        <v>35</v>
      </c>
      <c r="B111" s="41" t="s">
        <v>34</v>
      </c>
      <c r="C111" s="41" t="s">
        <v>36</v>
      </c>
      <c r="D111" s="44">
        <v>200</v>
      </c>
      <c r="E111" s="42">
        <v>946.596</v>
      </c>
      <c r="F111" s="43">
        <v>1.47575625331101</v>
      </c>
      <c r="G111" s="45"/>
      <c r="H111" s="45"/>
      <c r="I111" s="45">
        <v>7.2000999999999999</v>
      </c>
    </row>
    <row r="112" spans="1:9" x14ac:dyDescent="0.2">
      <c r="A112" s="40" t="s">
        <v>29</v>
      </c>
      <c r="B112" s="40"/>
      <c r="C112" s="40"/>
      <c r="D112" s="40"/>
      <c r="E112" s="46">
        <f>SUM(E109:E111)</f>
        <v>3415.7885000000001</v>
      </c>
      <c r="F112" s="47">
        <f>SUM(F109:F111)</f>
        <v>5.3252615042349998</v>
      </c>
      <c r="G112" s="46"/>
      <c r="H112" s="40"/>
      <c r="I112" s="40"/>
    </row>
    <row r="113" spans="1:9" x14ac:dyDescent="0.2">
      <c r="A113" s="41"/>
      <c r="B113" s="41"/>
      <c r="C113" s="41"/>
      <c r="D113" s="41"/>
      <c r="E113" s="42"/>
      <c r="F113" s="43"/>
      <c r="G113" s="42"/>
      <c r="H113" s="41"/>
      <c r="I113" s="41"/>
    </row>
    <row r="114" spans="1:9" x14ac:dyDescent="0.2">
      <c r="A114" s="40" t="s">
        <v>37</v>
      </c>
      <c r="B114" s="41"/>
      <c r="C114" s="41"/>
      <c r="D114" s="41"/>
      <c r="E114" s="42"/>
      <c r="F114" s="43"/>
      <c r="G114" s="42"/>
      <c r="H114" s="41"/>
      <c r="I114" s="41"/>
    </row>
    <row r="115" spans="1:9" x14ac:dyDescent="0.2">
      <c r="A115" s="41" t="s">
        <v>113</v>
      </c>
      <c r="B115" s="41" t="s">
        <v>112</v>
      </c>
      <c r="C115" s="41" t="s">
        <v>39</v>
      </c>
      <c r="D115" s="44">
        <v>1500000</v>
      </c>
      <c r="E115" s="42">
        <v>1486.6334999999999</v>
      </c>
      <c r="F115" s="43">
        <v>2.3176821833249202</v>
      </c>
      <c r="G115" s="45"/>
      <c r="H115" s="45"/>
      <c r="I115" s="45">
        <v>5.3799000000000001</v>
      </c>
    </row>
    <row r="116" spans="1:9" x14ac:dyDescent="0.2">
      <c r="A116" s="41" t="s">
        <v>65</v>
      </c>
      <c r="B116" s="41" t="s">
        <v>64</v>
      </c>
      <c r="C116" s="41" t="s">
        <v>39</v>
      </c>
      <c r="D116" s="44">
        <v>500000</v>
      </c>
      <c r="E116" s="42">
        <v>497.59300000000002</v>
      </c>
      <c r="F116" s="43">
        <v>0.77575436760115801</v>
      </c>
      <c r="G116" s="45"/>
      <c r="H116" s="45"/>
      <c r="I116" s="45">
        <v>5.3502999999999998</v>
      </c>
    </row>
    <row r="117" spans="1:9" x14ac:dyDescent="0.2">
      <c r="A117" s="41" t="s">
        <v>475</v>
      </c>
      <c r="B117" s="41" t="s">
        <v>474</v>
      </c>
      <c r="C117" s="41" t="s">
        <v>39</v>
      </c>
      <c r="D117" s="44">
        <v>500000</v>
      </c>
      <c r="E117" s="42">
        <v>493.51249999999999</v>
      </c>
      <c r="F117" s="43">
        <v>0.76939281167694495</v>
      </c>
      <c r="G117" s="45"/>
      <c r="H117" s="45"/>
      <c r="I117" s="45">
        <v>5.3315000000000001</v>
      </c>
    </row>
    <row r="118" spans="1:9" x14ac:dyDescent="0.2">
      <c r="A118" s="41" t="s">
        <v>477</v>
      </c>
      <c r="B118" s="41" t="s">
        <v>476</v>
      </c>
      <c r="C118" s="41" t="s">
        <v>39</v>
      </c>
      <c r="D118" s="44">
        <v>500000</v>
      </c>
      <c r="E118" s="42">
        <v>491.52350000000001</v>
      </c>
      <c r="F118" s="43">
        <v>0.76629193317351196</v>
      </c>
      <c r="G118" s="45"/>
      <c r="H118" s="45"/>
      <c r="I118" s="45">
        <v>5.38</v>
      </c>
    </row>
    <row r="119" spans="1:9" x14ac:dyDescent="0.2">
      <c r="A119" s="40" t="s">
        <v>29</v>
      </c>
      <c r="B119" s="40"/>
      <c r="C119" s="40"/>
      <c r="D119" s="40"/>
      <c r="E119" s="46">
        <f>SUM(E114:E118)</f>
        <v>2969.2624999999998</v>
      </c>
      <c r="F119" s="47">
        <f>SUM(F114:F118)</f>
        <v>4.6291212957765353</v>
      </c>
      <c r="G119" s="46"/>
      <c r="H119" s="40"/>
      <c r="I119" s="40"/>
    </row>
    <row r="120" spans="1:9" x14ac:dyDescent="0.2">
      <c r="A120" s="41"/>
      <c r="B120" s="41"/>
      <c r="C120" s="41"/>
      <c r="D120" s="41"/>
      <c r="E120" s="42"/>
      <c r="F120" s="43"/>
      <c r="G120" s="42"/>
      <c r="H120" s="41"/>
      <c r="I120" s="41"/>
    </row>
    <row r="121" spans="1:9" x14ac:dyDescent="0.2">
      <c r="A121" s="40" t="s">
        <v>38</v>
      </c>
      <c r="B121" s="41"/>
      <c r="C121" s="41"/>
      <c r="D121" s="41"/>
      <c r="E121" s="42"/>
      <c r="F121" s="43"/>
      <c r="G121" s="42"/>
      <c r="H121" s="41"/>
      <c r="I121" s="41"/>
    </row>
    <row r="122" spans="1:9" x14ac:dyDescent="0.2">
      <c r="A122" s="41" t="s">
        <v>365</v>
      </c>
      <c r="B122" s="41" t="s">
        <v>364</v>
      </c>
      <c r="C122" s="41" t="s">
        <v>39</v>
      </c>
      <c r="D122" s="44">
        <v>1500000</v>
      </c>
      <c r="E122" s="42">
        <v>1511.3419167</v>
      </c>
      <c r="F122" s="43">
        <v>2.3562029466225001</v>
      </c>
      <c r="G122" s="45"/>
      <c r="H122" s="45"/>
      <c r="I122" s="45">
        <v>5.5659000000000001</v>
      </c>
    </row>
    <row r="123" spans="1:9" x14ac:dyDescent="0.2">
      <c r="A123" s="40" t="s">
        <v>29</v>
      </c>
      <c r="B123" s="40"/>
      <c r="C123" s="40"/>
      <c r="D123" s="40"/>
      <c r="E123" s="46">
        <f>SUM(E122:E122)</f>
        <v>1511.3419167</v>
      </c>
      <c r="F123" s="47">
        <f>SUM(F122:F122)</f>
        <v>2.3562029466225001</v>
      </c>
      <c r="G123" s="46"/>
      <c r="H123" s="40"/>
      <c r="I123" s="40"/>
    </row>
    <row r="124" spans="1:9" x14ac:dyDescent="0.2">
      <c r="A124" s="41"/>
      <c r="B124" s="41"/>
      <c r="C124" s="41"/>
      <c r="D124" s="41"/>
      <c r="E124" s="42"/>
      <c r="F124" s="43"/>
      <c r="G124" s="42"/>
      <c r="H124" s="41"/>
      <c r="I124" s="41"/>
    </row>
    <row r="125" spans="1:9" x14ac:dyDescent="0.2">
      <c r="A125" s="40" t="s">
        <v>40</v>
      </c>
      <c r="B125" s="41"/>
      <c r="C125" s="41"/>
      <c r="D125" s="41"/>
      <c r="E125" s="42"/>
      <c r="F125" s="43"/>
      <c r="G125" s="42"/>
      <c r="H125" s="41"/>
      <c r="I125" s="41"/>
    </row>
    <row r="126" spans="1:9" x14ac:dyDescent="0.2">
      <c r="A126" s="41" t="s">
        <v>478</v>
      </c>
      <c r="B126" s="41" t="s">
        <v>989</v>
      </c>
      <c r="C126" s="41" t="s">
        <v>295</v>
      </c>
      <c r="D126" s="44">
        <v>3572420.9210000001</v>
      </c>
      <c r="E126" s="42">
        <v>1903.7002399999999</v>
      </c>
      <c r="F126" s="43">
        <v>2.96789499808754</v>
      </c>
      <c r="G126" s="45"/>
      <c r="H126" s="45"/>
      <c r="I126" s="45"/>
    </row>
    <row r="127" spans="1:9" x14ac:dyDescent="0.2">
      <c r="A127" s="41" t="s">
        <v>480</v>
      </c>
      <c r="B127" s="41" t="s">
        <v>479</v>
      </c>
      <c r="C127" s="41" t="s">
        <v>295</v>
      </c>
      <c r="D127" s="44">
        <v>8933.8320000000003</v>
      </c>
      <c r="E127" s="42">
        <v>362.64483339999998</v>
      </c>
      <c r="F127" s="43">
        <v>0.56536830983965602</v>
      </c>
      <c r="G127" s="45"/>
      <c r="H127" s="45"/>
      <c r="I127" s="45"/>
    </row>
    <row r="128" spans="1:9" x14ac:dyDescent="0.2">
      <c r="A128" s="40" t="s">
        <v>29</v>
      </c>
      <c r="B128" s="40"/>
      <c r="C128" s="40"/>
      <c r="D128" s="40"/>
      <c r="E128" s="46">
        <f>SUM(E126:E127)</f>
        <v>2266.3450733999998</v>
      </c>
      <c r="F128" s="47">
        <f>SUM(F126:F127)</f>
        <v>3.533263307927196</v>
      </c>
      <c r="G128" s="46"/>
      <c r="H128" s="40"/>
      <c r="I128" s="40"/>
    </row>
    <row r="129" spans="1:9" x14ac:dyDescent="0.2">
      <c r="A129" s="41"/>
      <c r="B129" s="41"/>
      <c r="C129" s="41"/>
      <c r="D129" s="41"/>
      <c r="E129" s="42"/>
      <c r="F129" s="43"/>
      <c r="G129" s="42"/>
      <c r="H129" s="41"/>
      <c r="I129" s="41"/>
    </row>
    <row r="130" spans="1:9" x14ac:dyDescent="0.2">
      <c r="A130" s="40" t="s">
        <v>41</v>
      </c>
      <c r="B130" s="40"/>
      <c r="C130" s="40"/>
      <c r="D130" s="40"/>
      <c r="E130" s="46">
        <f>E93+E102+E107+E112+E119+E123+E128</f>
        <v>63728.283983299989</v>
      </c>
      <c r="F130" s="47">
        <f>F93+F102+F107+F112+F119+F123+F128</f>
        <v>99.353275949966829</v>
      </c>
      <c r="G130" s="46"/>
      <c r="H130" s="40"/>
      <c r="I130" s="40"/>
    </row>
    <row r="131" spans="1:9" x14ac:dyDescent="0.2">
      <c r="A131" s="40"/>
      <c r="B131" s="40"/>
      <c r="C131" s="40"/>
      <c r="D131" s="40"/>
      <c r="E131" s="46"/>
      <c r="F131" s="47"/>
      <c r="G131" s="46"/>
      <c r="H131" s="40"/>
      <c r="I131" s="40"/>
    </row>
    <row r="132" spans="1:9" x14ac:dyDescent="0.2">
      <c r="A132" s="40" t="s">
        <v>298</v>
      </c>
      <c r="B132" s="40"/>
      <c r="C132" s="40"/>
      <c r="D132" s="40"/>
      <c r="E132" s="61">
        <v>95.684046700000025</v>
      </c>
      <c r="F132" s="61">
        <f>E132/E136*100</f>
        <v>0.14917275190221355</v>
      </c>
      <c r="G132" s="46"/>
      <c r="H132" s="40"/>
      <c r="I132" s="40"/>
    </row>
    <row r="133" spans="1:9" x14ac:dyDescent="0.2">
      <c r="A133" s="40"/>
      <c r="B133" s="40"/>
      <c r="C133" s="40"/>
      <c r="D133" s="40"/>
      <c r="E133" s="46"/>
      <c r="F133" s="47"/>
      <c r="G133" s="46"/>
      <c r="H133" s="40"/>
      <c r="I133" s="40"/>
    </row>
    <row r="134" spans="1:9" x14ac:dyDescent="0.2">
      <c r="A134" s="40" t="s">
        <v>43</v>
      </c>
      <c r="B134" s="40"/>
      <c r="C134" s="40"/>
      <c r="D134" s="40"/>
      <c r="E134" s="46">
        <f>E136-(E93+E102+E107+E112+E119+E123+E128+E132)</f>
        <v>319.14489100001083</v>
      </c>
      <c r="F134" s="47">
        <f>F136-(F93+F102+F107+F112+F119+F123+F128+F132)</f>
        <v>0.49755129813095778</v>
      </c>
      <c r="G134" s="46"/>
      <c r="H134" s="40"/>
      <c r="I134" s="40"/>
    </row>
    <row r="135" spans="1:9" x14ac:dyDescent="0.2">
      <c r="A135" s="41"/>
      <c r="B135" s="41"/>
      <c r="C135" s="41"/>
      <c r="D135" s="41"/>
      <c r="E135" s="42"/>
      <c r="F135" s="43"/>
      <c r="G135" s="42"/>
      <c r="H135" s="41"/>
      <c r="I135" s="41"/>
    </row>
    <row r="136" spans="1:9" x14ac:dyDescent="0.2">
      <c r="A136" s="48" t="s">
        <v>42</v>
      </c>
      <c r="B136" s="48"/>
      <c r="C136" s="48"/>
      <c r="D136" s="48"/>
      <c r="E136" s="49">
        <v>64143.112921</v>
      </c>
      <c r="F136" s="50">
        <v>100</v>
      </c>
      <c r="G136" s="49"/>
      <c r="H136" s="48"/>
      <c r="I136" s="48"/>
    </row>
    <row r="138" spans="1:9" x14ac:dyDescent="0.2">
      <c r="A138" s="14" t="s">
        <v>44</v>
      </c>
    </row>
    <row r="139" spans="1:9" x14ac:dyDescent="0.2">
      <c r="A139" s="14" t="s">
        <v>45</v>
      </c>
    </row>
    <row r="141" spans="1:9" x14ac:dyDescent="0.2">
      <c r="A141" s="14" t="s">
        <v>46</v>
      </c>
    </row>
    <row r="142" spans="1:9" x14ac:dyDescent="0.2">
      <c r="A142" s="14" t="s">
        <v>47</v>
      </c>
    </row>
    <row r="143" spans="1:9" x14ac:dyDescent="0.2">
      <c r="A143" s="14" t="s">
        <v>48</v>
      </c>
      <c r="B143" s="14"/>
      <c r="C143" s="30" t="s">
        <v>50</v>
      </c>
      <c r="D143" s="14" t="s">
        <v>49</v>
      </c>
    </row>
    <row r="144" spans="1:9" x14ac:dyDescent="0.2">
      <c r="A144" s="7" t="s">
        <v>51</v>
      </c>
      <c r="C144" s="31">
        <v>10.3424</v>
      </c>
      <c r="D144" s="31">
        <v>10.6409</v>
      </c>
    </row>
    <row r="145" spans="1:5" x14ac:dyDescent="0.2">
      <c r="A145" s="7" t="s">
        <v>52</v>
      </c>
      <c r="C145" s="31">
        <v>10.3424</v>
      </c>
      <c r="D145" s="31">
        <v>10.6409</v>
      </c>
    </row>
    <row r="146" spans="1:5" x14ac:dyDescent="0.2">
      <c r="A146" s="7" t="s">
        <v>53</v>
      </c>
      <c r="C146" s="31">
        <v>10.381600000000001</v>
      </c>
      <c r="D146" s="31">
        <v>10.719799999999999</v>
      </c>
    </row>
    <row r="147" spans="1:5" x14ac:dyDescent="0.2">
      <c r="A147" s="7" t="s">
        <v>54</v>
      </c>
      <c r="C147" s="31">
        <v>10.381600000000001</v>
      </c>
      <c r="D147" s="31">
        <v>10.719799999999999</v>
      </c>
    </row>
    <row r="149" spans="1:5" x14ac:dyDescent="0.2">
      <c r="A149" s="7" t="s">
        <v>59</v>
      </c>
    </row>
    <row r="151" spans="1:5" x14ac:dyDescent="0.2">
      <c r="A151" s="14" t="s">
        <v>55</v>
      </c>
      <c r="D151" s="30" t="s">
        <v>61</v>
      </c>
    </row>
    <row r="153" spans="1:5" x14ac:dyDescent="0.2">
      <c r="A153" s="14" t="s">
        <v>299</v>
      </c>
      <c r="D153" s="34" t="s">
        <v>481</v>
      </c>
    </row>
    <row r="155" spans="1:5" x14ac:dyDescent="0.2">
      <c r="A155" s="14" t="s">
        <v>300</v>
      </c>
      <c r="D155" s="34">
        <f>ABS(+H93)</f>
        <v>75.373215491653568</v>
      </c>
    </row>
    <row r="157" spans="1:5" x14ac:dyDescent="0.2">
      <c r="A157" s="14" t="s">
        <v>301</v>
      </c>
      <c r="D157" s="51">
        <v>4.9867242396549898</v>
      </c>
    </row>
    <row r="159" spans="1:5" x14ac:dyDescent="0.2">
      <c r="A159" s="14" t="s">
        <v>302</v>
      </c>
      <c r="D159" s="34">
        <v>0.66758746174800299</v>
      </c>
      <c r="E159" s="10" t="s">
        <v>60</v>
      </c>
    </row>
    <row r="161" spans="1:9" x14ac:dyDescent="0.2">
      <c r="A161" s="14" t="s">
        <v>303</v>
      </c>
      <c r="D161" s="30" t="s">
        <v>61</v>
      </c>
    </row>
    <row r="163" spans="1:9" x14ac:dyDescent="0.2">
      <c r="A163" s="62" t="s">
        <v>1012</v>
      </c>
      <c r="B163" s="63"/>
      <c r="C163" s="63"/>
      <c r="D163" s="63"/>
      <c r="E163" s="11"/>
      <c r="G163" s="11"/>
      <c r="H163" s="63"/>
      <c r="I163" s="63"/>
    </row>
    <row r="164" spans="1:9" x14ac:dyDescent="0.2">
      <c r="A164" s="63"/>
      <c r="B164" s="63"/>
      <c r="C164" s="63"/>
      <c r="D164" s="63"/>
      <c r="E164" s="11"/>
      <c r="G164" s="11"/>
      <c r="H164" s="63"/>
      <c r="I164" s="63"/>
    </row>
    <row r="165" spans="1:9" x14ac:dyDescent="0.2">
      <c r="A165" s="62" t="s">
        <v>1486</v>
      </c>
      <c r="B165" s="63"/>
      <c r="C165" s="63"/>
      <c r="D165" s="63"/>
      <c r="E165" s="11"/>
      <c r="G165" s="11"/>
      <c r="H165" s="63"/>
      <c r="I165" s="63"/>
    </row>
    <row r="166" spans="1:9" x14ac:dyDescent="0.2">
      <c r="A166" s="66"/>
      <c r="B166" s="63"/>
      <c r="C166" s="63"/>
      <c r="D166" s="63"/>
      <c r="E166" s="11"/>
      <c r="G166" s="11"/>
      <c r="H166" s="63"/>
      <c r="I166" s="63"/>
    </row>
    <row r="167" spans="1:9" x14ac:dyDescent="0.2">
      <c r="A167" s="63"/>
      <c r="B167" s="63"/>
      <c r="C167" s="63"/>
      <c r="D167" s="63"/>
      <c r="E167" s="11"/>
      <c r="G167" s="11"/>
      <c r="H167" s="63"/>
      <c r="I167" s="63"/>
    </row>
    <row r="168" spans="1:9" x14ac:dyDescent="0.2">
      <c r="A168" s="63"/>
      <c r="B168" s="63"/>
      <c r="C168" s="63"/>
      <c r="D168" s="63"/>
      <c r="E168" s="11"/>
      <c r="G168" s="11"/>
      <c r="H168" s="63"/>
      <c r="I168" s="63"/>
    </row>
    <row r="169" spans="1:9" x14ac:dyDescent="0.2">
      <c r="A169" s="63"/>
      <c r="B169" s="63"/>
      <c r="C169" s="63"/>
      <c r="D169" s="63"/>
      <c r="E169" s="11"/>
      <c r="G169" s="11"/>
      <c r="H169" s="63"/>
      <c r="I169" s="63"/>
    </row>
    <row r="170" spans="1:9" x14ac:dyDescent="0.2">
      <c r="A170" s="63"/>
      <c r="B170" s="63"/>
      <c r="C170" s="63"/>
      <c r="D170" s="63"/>
      <c r="E170" s="11"/>
      <c r="G170" s="11"/>
      <c r="H170" s="63"/>
      <c r="I170" s="63"/>
    </row>
    <row r="171" spans="1:9" x14ac:dyDescent="0.2">
      <c r="A171" s="63"/>
      <c r="B171" s="63"/>
      <c r="C171" s="63"/>
      <c r="D171" s="63"/>
      <c r="E171" s="11"/>
      <c r="G171" s="11"/>
      <c r="H171" s="63"/>
      <c r="I171" s="63"/>
    </row>
    <row r="172" spans="1:9" x14ac:dyDescent="0.2">
      <c r="A172" s="63"/>
      <c r="B172" s="63"/>
      <c r="C172" s="63"/>
      <c r="D172" s="63"/>
      <c r="E172" s="11"/>
      <c r="G172" s="11"/>
      <c r="H172" s="63"/>
      <c r="I172" s="63"/>
    </row>
    <row r="173" spans="1:9" x14ac:dyDescent="0.2">
      <c r="A173" s="63"/>
      <c r="B173" s="63"/>
      <c r="C173" s="63"/>
      <c r="D173" s="63"/>
      <c r="E173" s="11"/>
      <c r="G173" s="11"/>
      <c r="H173" s="63"/>
      <c r="I173" s="63"/>
    </row>
    <row r="174" spans="1:9" x14ac:dyDescent="0.2">
      <c r="A174" s="63"/>
      <c r="B174" s="63"/>
      <c r="C174" s="63"/>
      <c r="D174" s="63"/>
      <c r="E174" s="11"/>
      <c r="G174" s="11"/>
      <c r="H174" s="63"/>
      <c r="I174" s="63"/>
    </row>
    <row r="175" spans="1:9" x14ac:dyDescent="0.2">
      <c r="A175" s="63"/>
      <c r="B175" s="63"/>
      <c r="C175" s="63"/>
      <c r="D175" s="63"/>
      <c r="E175" s="11"/>
      <c r="G175" s="11"/>
      <c r="H175" s="63"/>
      <c r="I175" s="63"/>
    </row>
    <row r="176" spans="1:9" x14ac:dyDescent="0.2">
      <c r="A176" s="63"/>
      <c r="B176" s="63"/>
      <c r="C176" s="63"/>
      <c r="D176" s="63"/>
      <c r="E176" s="11"/>
      <c r="G176" s="11"/>
      <c r="H176" s="63"/>
      <c r="I176" s="63"/>
    </row>
    <row r="177" spans="1:9" x14ac:dyDescent="0.2">
      <c r="A177" s="63"/>
      <c r="B177" s="63"/>
      <c r="C177" s="63"/>
      <c r="D177" s="63"/>
      <c r="E177" s="11"/>
      <c r="G177" s="11"/>
      <c r="H177" s="63"/>
      <c r="I177" s="63"/>
    </row>
    <row r="178" spans="1:9" x14ac:dyDescent="0.2">
      <c r="A178" s="63"/>
      <c r="B178" s="63"/>
      <c r="C178" s="63"/>
      <c r="D178" s="63"/>
      <c r="E178" s="11"/>
      <c r="G178" s="11"/>
      <c r="H178" s="63"/>
      <c r="I178" s="63"/>
    </row>
    <row r="179" spans="1:9" x14ac:dyDescent="0.2">
      <c r="A179" s="63"/>
      <c r="B179" s="63"/>
      <c r="C179" s="63"/>
      <c r="D179" s="63"/>
      <c r="E179" s="11"/>
      <c r="G179" s="11"/>
      <c r="H179" s="63"/>
      <c r="I179" s="63"/>
    </row>
    <row r="180" spans="1:9" x14ac:dyDescent="0.2">
      <c r="A180" s="63"/>
      <c r="B180" s="63"/>
      <c r="C180" s="63"/>
      <c r="D180" s="63"/>
      <c r="E180" s="11"/>
      <c r="G180" s="11"/>
      <c r="H180" s="63"/>
      <c r="I180" s="63"/>
    </row>
    <row r="181" spans="1:9" x14ac:dyDescent="0.2">
      <c r="A181" s="63"/>
      <c r="B181" s="63"/>
      <c r="C181" s="63"/>
      <c r="D181" s="63"/>
      <c r="E181" s="11"/>
      <c r="G181" s="11"/>
      <c r="H181" s="63"/>
      <c r="I181" s="63"/>
    </row>
    <row r="182" spans="1:9" x14ac:dyDescent="0.2">
      <c r="A182" s="63"/>
      <c r="B182" s="63"/>
      <c r="C182" s="63"/>
      <c r="D182" s="63"/>
      <c r="E182" s="11"/>
      <c r="G182" s="11"/>
      <c r="H182" s="63"/>
      <c r="I182" s="63"/>
    </row>
    <row r="183" spans="1:9" x14ac:dyDescent="0.2">
      <c r="A183" s="62" t="s">
        <v>1019</v>
      </c>
      <c r="B183" s="63"/>
      <c r="C183" s="63"/>
      <c r="D183" s="63"/>
      <c r="E183" s="11"/>
      <c r="G183" s="11"/>
      <c r="H183" s="63"/>
      <c r="I183" s="63"/>
    </row>
    <row r="184" spans="1:9" x14ac:dyDescent="0.2">
      <c r="A184" s="63"/>
      <c r="B184" s="63"/>
      <c r="C184" s="63"/>
      <c r="D184" s="63"/>
      <c r="E184" s="11"/>
      <c r="G184" s="11"/>
      <c r="H184" s="63"/>
      <c r="I184" s="63"/>
    </row>
    <row r="185" spans="1:9" x14ac:dyDescent="0.2">
      <c r="A185" s="62" t="s">
        <v>1488</v>
      </c>
      <c r="B185" s="63"/>
      <c r="C185" s="63"/>
      <c r="D185" s="63"/>
      <c r="E185" s="11"/>
      <c r="G185" s="11"/>
      <c r="H185" s="63"/>
      <c r="I185" s="63"/>
    </row>
    <row r="186" spans="1:9" x14ac:dyDescent="0.2">
      <c r="A186" s="63"/>
      <c r="B186" s="63"/>
      <c r="C186" s="63"/>
      <c r="D186" s="63"/>
      <c r="E186" s="11"/>
      <c r="G186" s="11"/>
      <c r="H186" s="63"/>
      <c r="I186" s="63"/>
    </row>
    <row r="187" spans="1:9" x14ac:dyDescent="0.2">
      <c r="A187" s="63"/>
      <c r="B187" s="63"/>
      <c r="C187" s="63"/>
      <c r="D187" s="63"/>
      <c r="E187" s="11"/>
      <c r="G187" s="11"/>
      <c r="H187" s="63"/>
      <c r="I187" s="63"/>
    </row>
    <row r="188" spans="1:9" x14ac:dyDescent="0.2">
      <c r="A188" s="63"/>
      <c r="B188" s="63"/>
      <c r="C188" s="63"/>
      <c r="D188" s="63"/>
      <c r="E188" s="11"/>
      <c r="G188" s="11"/>
      <c r="H188" s="63"/>
      <c r="I188" s="63"/>
    </row>
    <row r="189" spans="1:9" x14ac:dyDescent="0.2">
      <c r="A189" s="63"/>
      <c r="B189" s="63"/>
      <c r="C189" s="63"/>
      <c r="D189" s="63"/>
      <c r="E189" s="11"/>
      <c r="G189" s="11"/>
      <c r="H189" s="63"/>
      <c r="I189" s="63"/>
    </row>
    <row r="190" spans="1:9" x14ac:dyDescent="0.2">
      <c r="A190" s="63"/>
      <c r="B190" s="63"/>
      <c r="C190" s="63"/>
      <c r="D190" s="63"/>
      <c r="E190" s="11"/>
      <c r="G190" s="11"/>
      <c r="H190" s="63"/>
      <c r="I190" s="63"/>
    </row>
    <row r="191" spans="1:9" x14ac:dyDescent="0.2">
      <c r="A191" s="63"/>
      <c r="B191" s="63"/>
      <c r="C191" s="63"/>
      <c r="D191" s="63"/>
      <c r="E191" s="11"/>
      <c r="G191" s="11"/>
      <c r="H191" s="63"/>
      <c r="I191" s="63"/>
    </row>
    <row r="192" spans="1:9" x14ac:dyDescent="0.2">
      <c r="A192" s="63"/>
      <c r="B192" s="63"/>
      <c r="C192" s="63"/>
      <c r="D192" s="63"/>
      <c r="E192" s="11"/>
      <c r="G192" s="11"/>
      <c r="H192" s="63"/>
      <c r="I192" s="63"/>
    </row>
    <row r="193" spans="1:9" x14ac:dyDescent="0.2">
      <c r="A193" s="63"/>
      <c r="B193" s="63"/>
      <c r="C193" s="63"/>
      <c r="D193" s="63"/>
      <c r="E193" s="11"/>
      <c r="G193" s="11"/>
      <c r="H193" s="63"/>
      <c r="I193" s="63"/>
    </row>
    <row r="194" spans="1:9" x14ac:dyDescent="0.2">
      <c r="A194" s="63"/>
      <c r="B194" s="63"/>
      <c r="C194" s="63"/>
      <c r="D194" s="63"/>
      <c r="E194" s="11"/>
      <c r="G194" s="11"/>
      <c r="H194" s="63"/>
      <c r="I194" s="63"/>
    </row>
    <row r="195" spans="1:9" x14ac:dyDescent="0.2">
      <c r="A195" s="63"/>
      <c r="B195" s="63"/>
      <c r="C195" s="63"/>
      <c r="D195" s="63"/>
      <c r="E195" s="11"/>
      <c r="G195" s="11"/>
      <c r="H195" s="63"/>
      <c r="I195" s="63"/>
    </row>
    <row r="196" spans="1:9" x14ac:dyDescent="0.2">
      <c r="A196" s="63"/>
      <c r="B196" s="63"/>
      <c r="C196" s="63"/>
      <c r="D196" s="63"/>
      <c r="E196" s="11"/>
      <c r="G196" s="11"/>
      <c r="H196" s="63"/>
      <c r="I196" s="63"/>
    </row>
    <row r="197" spans="1:9" x14ac:dyDescent="0.2">
      <c r="A197" s="63"/>
      <c r="B197" s="63"/>
      <c r="C197" s="63"/>
      <c r="D197" s="63"/>
      <c r="E197" s="11"/>
      <c r="G197" s="11"/>
      <c r="H197" s="63"/>
      <c r="I197" s="63"/>
    </row>
    <row r="198" spans="1:9" x14ac:dyDescent="0.2">
      <c r="A198" s="63"/>
      <c r="B198" s="63"/>
      <c r="C198" s="63"/>
      <c r="D198" s="63"/>
      <c r="E198" s="11"/>
      <c r="G198" s="11"/>
      <c r="H198" s="63"/>
      <c r="I198" s="63"/>
    </row>
    <row r="199" spans="1:9" x14ac:dyDescent="0.2">
      <c r="A199" s="63" t="s">
        <v>1014</v>
      </c>
      <c r="B199" s="63"/>
      <c r="C199" s="63"/>
      <c r="D199" s="63"/>
      <c r="E199" s="11"/>
      <c r="G199" s="11"/>
      <c r="H199" s="63"/>
      <c r="I199" s="63"/>
    </row>
    <row r="200" spans="1:9" x14ac:dyDescent="0.2">
      <c r="A200" s="63"/>
      <c r="B200" s="63"/>
      <c r="C200" s="63"/>
      <c r="D200" s="63"/>
      <c r="E200" s="11"/>
      <c r="G200" s="11"/>
      <c r="H200" s="63"/>
      <c r="I200" s="63"/>
    </row>
    <row r="201" spans="1:9" x14ac:dyDescent="0.2">
      <c r="A201" s="63"/>
      <c r="B201" s="63"/>
      <c r="C201" s="63"/>
      <c r="D201" s="63"/>
      <c r="E201" s="11"/>
      <c r="G201" s="11"/>
      <c r="H201" s="63"/>
      <c r="I201" s="63"/>
    </row>
    <row r="202" spans="1:9" x14ac:dyDescent="0.2">
      <c r="A202" s="63"/>
      <c r="B202" s="63"/>
      <c r="C202" s="63"/>
      <c r="D202" s="63"/>
      <c r="E202" s="11"/>
      <c r="G202" s="11"/>
      <c r="H202" s="63"/>
      <c r="I202" s="63"/>
    </row>
    <row r="203" spans="1:9" x14ac:dyDescent="0.2">
      <c r="A203" s="63"/>
      <c r="B203" s="63"/>
      <c r="C203" s="63"/>
      <c r="D203" s="63"/>
      <c r="E203" s="11"/>
      <c r="G203" s="11"/>
      <c r="H203" s="63"/>
      <c r="I203" s="63"/>
    </row>
    <row r="204" spans="1:9" x14ac:dyDescent="0.2">
      <c r="A204" s="63"/>
      <c r="B204" s="63"/>
      <c r="C204" s="63"/>
      <c r="D204" s="63"/>
      <c r="E204" s="11"/>
      <c r="G204" s="11"/>
      <c r="H204" s="63"/>
      <c r="I204" s="63"/>
    </row>
    <row r="205" spans="1:9" x14ac:dyDescent="0.2">
      <c r="A205" s="63"/>
      <c r="B205" s="63"/>
      <c r="C205" s="63"/>
      <c r="D205" s="63"/>
      <c r="E205" s="11"/>
      <c r="G205" s="11"/>
      <c r="H205" s="63"/>
      <c r="I205" s="63"/>
    </row>
    <row r="206" spans="1:9" x14ac:dyDescent="0.2">
      <c r="A206" s="63"/>
      <c r="B206" s="63"/>
      <c r="C206" s="63"/>
      <c r="D206" s="63"/>
      <c r="E206" s="11"/>
      <c r="G206" s="11"/>
      <c r="H206" s="63"/>
      <c r="I206" s="63"/>
    </row>
    <row r="207" spans="1:9" x14ac:dyDescent="0.2">
      <c r="A207" s="63"/>
      <c r="B207" s="63"/>
      <c r="C207" s="63"/>
      <c r="D207" s="63"/>
      <c r="E207" s="11"/>
      <c r="G207" s="11"/>
      <c r="H207" s="63"/>
      <c r="I207" s="63"/>
    </row>
    <row r="208" spans="1:9" x14ac:dyDescent="0.2">
      <c r="A208" s="63"/>
      <c r="B208" s="63"/>
      <c r="C208" s="63"/>
      <c r="D208" s="63"/>
      <c r="E208" s="11"/>
      <c r="G208" s="11"/>
      <c r="H208" s="63"/>
      <c r="I208" s="63"/>
    </row>
    <row r="209" spans="1:9" x14ac:dyDescent="0.2">
      <c r="A209" s="63"/>
      <c r="B209" s="63"/>
      <c r="C209" s="63"/>
      <c r="D209" s="63"/>
      <c r="E209" s="11"/>
      <c r="G209" s="11"/>
      <c r="H209" s="63"/>
      <c r="I209" s="63"/>
    </row>
    <row r="210" spans="1:9" x14ac:dyDescent="0.2">
      <c r="A210" s="63"/>
      <c r="B210" s="63"/>
      <c r="C210" s="63"/>
      <c r="D210" s="63"/>
      <c r="E210" s="11"/>
      <c r="G210" s="11"/>
      <c r="H210" s="63"/>
      <c r="I210" s="63"/>
    </row>
    <row r="211" spans="1:9" x14ac:dyDescent="0.2">
      <c r="A211" s="63"/>
      <c r="B211" s="63"/>
      <c r="C211" s="63"/>
      <c r="D211" s="63"/>
      <c r="E211" s="11"/>
      <c r="G211" s="11"/>
      <c r="H211" s="63"/>
      <c r="I211" s="63"/>
    </row>
    <row r="212" spans="1:9" x14ac:dyDescent="0.2">
      <c r="A212" s="63"/>
      <c r="B212" s="63"/>
      <c r="C212" s="63"/>
      <c r="D212" s="63"/>
      <c r="E212" s="11"/>
      <c r="G212" s="11"/>
      <c r="H212" s="63"/>
      <c r="I212" s="63"/>
    </row>
    <row r="213" spans="1:9" x14ac:dyDescent="0.2">
      <c r="A213" s="63"/>
      <c r="B213" s="63"/>
      <c r="C213" s="63"/>
      <c r="D213" s="63"/>
      <c r="E213" s="11"/>
      <c r="G213" s="11"/>
      <c r="H213" s="63"/>
      <c r="I213" s="63"/>
    </row>
    <row r="214" spans="1:9" x14ac:dyDescent="0.2">
      <c r="A214" s="63"/>
      <c r="B214" s="63"/>
      <c r="C214" s="63"/>
      <c r="D214" s="63"/>
      <c r="E214" s="11"/>
      <c r="G214" s="11"/>
      <c r="H214" s="63"/>
      <c r="I214" s="63"/>
    </row>
    <row r="215" spans="1:9" x14ac:dyDescent="0.2">
      <c r="A215" s="63"/>
      <c r="B215" s="63"/>
      <c r="C215" s="63"/>
      <c r="D215" s="63"/>
      <c r="E215" s="11"/>
      <c r="G215" s="11"/>
      <c r="H215" s="63"/>
      <c r="I215" s="63"/>
    </row>
    <row r="216" spans="1:9" x14ac:dyDescent="0.2">
      <c r="A216" s="63"/>
      <c r="B216" s="63"/>
      <c r="C216" s="63"/>
      <c r="D216" s="63"/>
      <c r="E216" s="11"/>
      <c r="G216" s="11"/>
      <c r="H216" s="63"/>
      <c r="I216" s="63"/>
    </row>
    <row r="217" spans="1:9" x14ac:dyDescent="0.2">
      <c r="A217" s="63"/>
      <c r="B217" s="63"/>
      <c r="C217" s="63"/>
      <c r="D217" s="63"/>
      <c r="E217" s="11"/>
      <c r="G217" s="11"/>
      <c r="H217" s="63"/>
      <c r="I217" s="63"/>
    </row>
    <row r="218" spans="1:9" x14ac:dyDescent="0.2">
      <c r="A218" s="63"/>
      <c r="B218" s="63"/>
      <c r="C218" s="63"/>
      <c r="D218" s="63"/>
      <c r="E218" s="11"/>
      <c r="G218" s="11"/>
      <c r="H218" s="63"/>
      <c r="I218" s="63"/>
    </row>
    <row r="219" spans="1:9" x14ac:dyDescent="0.2">
      <c r="A219" s="63"/>
      <c r="B219" s="63"/>
      <c r="C219" s="63"/>
      <c r="D219" s="63"/>
      <c r="E219" s="11"/>
      <c r="G219" s="11"/>
      <c r="H219" s="63"/>
      <c r="I219" s="63"/>
    </row>
    <row r="220" spans="1:9" x14ac:dyDescent="0.2">
      <c r="A220" s="63"/>
      <c r="B220" s="63"/>
      <c r="C220" s="63"/>
      <c r="D220" s="63"/>
      <c r="E220" s="11"/>
      <c r="G220" s="11"/>
      <c r="H220" s="63"/>
      <c r="I220" s="63"/>
    </row>
    <row r="221" spans="1:9" x14ac:dyDescent="0.2">
      <c r="A221" s="63"/>
      <c r="B221" s="63"/>
      <c r="C221" s="63"/>
      <c r="D221" s="63"/>
      <c r="E221" s="11"/>
      <c r="G221" s="11"/>
      <c r="H221" s="63"/>
      <c r="I221" s="63"/>
    </row>
    <row r="222" spans="1:9" x14ac:dyDescent="0.2">
      <c r="A222" s="63"/>
      <c r="B222" s="63"/>
      <c r="C222" s="63"/>
      <c r="D222" s="63"/>
      <c r="E222" s="11"/>
      <c r="G222" s="11"/>
      <c r="H222" s="63"/>
      <c r="I222" s="63"/>
    </row>
    <row r="223" spans="1:9" x14ac:dyDescent="0.2">
      <c r="A223" s="63"/>
      <c r="B223" s="63"/>
      <c r="C223" s="63"/>
      <c r="D223" s="63"/>
      <c r="E223" s="11"/>
      <c r="G223" s="11"/>
      <c r="H223" s="63"/>
      <c r="I223" s="63"/>
    </row>
    <row r="224" spans="1:9" x14ac:dyDescent="0.2">
      <c r="A224" s="63"/>
      <c r="B224" s="63"/>
      <c r="C224" s="63"/>
      <c r="D224" s="63"/>
      <c r="E224" s="11"/>
      <c r="G224" s="11"/>
      <c r="H224" s="63"/>
      <c r="I224" s="63"/>
    </row>
    <row r="225" spans="1:9" x14ac:dyDescent="0.2">
      <c r="A225" s="63"/>
      <c r="B225" s="63"/>
      <c r="C225" s="63"/>
      <c r="D225" s="63"/>
      <c r="E225" s="11"/>
      <c r="G225" s="11"/>
      <c r="H225" s="63"/>
      <c r="I225" s="63"/>
    </row>
    <row r="226" spans="1:9" x14ac:dyDescent="0.2">
      <c r="A226" s="63"/>
      <c r="B226" s="63"/>
      <c r="C226" s="63"/>
      <c r="D226" s="63"/>
      <c r="E226" s="11"/>
      <c r="G226" s="11"/>
      <c r="H226" s="63"/>
      <c r="I226" s="63"/>
    </row>
    <row r="227" spans="1:9" x14ac:dyDescent="0.2">
      <c r="A227" s="63"/>
      <c r="B227" s="63"/>
      <c r="C227" s="63"/>
      <c r="D227" s="63"/>
      <c r="E227" s="11"/>
      <c r="G227" s="11"/>
      <c r="H227" s="63"/>
      <c r="I227" s="63"/>
    </row>
    <row r="228" spans="1:9" x14ac:dyDescent="0.2">
      <c r="A228" s="63"/>
      <c r="B228" s="63"/>
      <c r="C228" s="63"/>
      <c r="D228" s="63"/>
      <c r="E228" s="11"/>
      <c r="G228" s="11"/>
      <c r="H228" s="63"/>
      <c r="I228" s="63"/>
    </row>
    <row r="229" spans="1:9" x14ac:dyDescent="0.2">
      <c r="A229" s="63"/>
      <c r="B229" s="63"/>
      <c r="C229" s="63"/>
      <c r="D229" s="63"/>
      <c r="E229" s="11"/>
      <c r="G229" s="11"/>
      <c r="H229" s="63"/>
      <c r="I229" s="63"/>
    </row>
    <row r="230" spans="1:9" x14ac:dyDescent="0.2">
      <c r="A230" s="63"/>
      <c r="B230" s="63"/>
      <c r="C230" s="63"/>
      <c r="D230" s="63"/>
      <c r="E230" s="11"/>
      <c r="G230" s="11"/>
      <c r="H230" s="63"/>
      <c r="I230" s="63"/>
    </row>
    <row r="231" spans="1:9" x14ac:dyDescent="0.2">
      <c r="A231" s="63"/>
      <c r="B231" s="63"/>
      <c r="C231" s="63"/>
      <c r="D231" s="63"/>
      <c r="E231" s="11"/>
      <c r="G231" s="11"/>
      <c r="H231" s="63"/>
      <c r="I231" s="63"/>
    </row>
    <row r="232" spans="1:9" x14ac:dyDescent="0.2">
      <c r="A232" s="63"/>
      <c r="B232" s="63"/>
      <c r="C232" s="63"/>
      <c r="D232" s="63"/>
      <c r="E232" s="11"/>
      <c r="G232" s="11"/>
      <c r="H232" s="63"/>
      <c r="I232" s="63"/>
    </row>
    <row r="233" spans="1:9" x14ac:dyDescent="0.2">
      <c r="A233" s="63"/>
      <c r="B233" s="63"/>
      <c r="C233" s="63"/>
      <c r="D233" s="63"/>
      <c r="E233" s="11"/>
      <c r="G233" s="11"/>
      <c r="H233" s="63"/>
      <c r="I233" s="63"/>
    </row>
    <row r="234" spans="1:9" x14ac:dyDescent="0.2">
      <c r="A234" s="63"/>
      <c r="B234" s="63"/>
      <c r="C234" s="63"/>
      <c r="D234" s="63"/>
      <c r="E234" s="11"/>
      <c r="G234" s="11"/>
      <c r="H234" s="63"/>
      <c r="I234" s="63"/>
    </row>
    <row r="235" spans="1:9" x14ac:dyDescent="0.2">
      <c r="A235" s="63"/>
      <c r="B235" s="63"/>
      <c r="C235" s="63"/>
      <c r="D235" s="63"/>
      <c r="E235" s="11"/>
      <c r="G235" s="11"/>
      <c r="H235" s="63"/>
      <c r="I235" s="63"/>
    </row>
    <row r="236" spans="1:9" x14ac:dyDescent="0.2">
      <c r="A236" s="63"/>
      <c r="B236" s="63"/>
      <c r="C236" s="63"/>
      <c r="D236" s="63"/>
      <c r="E236" s="11"/>
      <c r="G236" s="11"/>
      <c r="H236" s="63"/>
      <c r="I236" s="63"/>
    </row>
    <row r="237" spans="1:9" x14ac:dyDescent="0.2">
      <c r="A237" s="63"/>
      <c r="B237" s="63"/>
      <c r="C237" s="63"/>
      <c r="D237" s="63"/>
      <c r="E237" s="11"/>
      <c r="G237" s="11"/>
      <c r="H237" s="63"/>
      <c r="I237" s="63"/>
    </row>
    <row r="238" spans="1:9" x14ac:dyDescent="0.2">
      <c r="A238" s="63"/>
      <c r="B238" s="63"/>
      <c r="C238" s="63"/>
      <c r="D238" s="63"/>
      <c r="E238" s="11"/>
      <c r="G238" s="11"/>
      <c r="H238" s="63"/>
      <c r="I238" s="63"/>
    </row>
    <row r="239" spans="1:9" x14ac:dyDescent="0.2">
      <c r="A239" s="63"/>
      <c r="B239" s="63"/>
      <c r="C239" s="63"/>
      <c r="D239" s="63"/>
      <c r="E239" s="11"/>
      <c r="G239" s="11"/>
      <c r="H239" s="63"/>
      <c r="I239" s="63"/>
    </row>
    <row r="240" spans="1:9" x14ac:dyDescent="0.2">
      <c r="A240" s="63"/>
      <c r="B240" s="63"/>
      <c r="C240" s="63"/>
      <c r="D240" s="63"/>
      <c r="E240" s="11"/>
      <c r="G240" s="11"/>
      <c r="H240" s="63"/>
      <c r="I240" s="63"/>
    </row>
    <row r="241" spans="1:9" x14ac:dyDescent="0.2">
      <c r="A241" s="63"/>
      <c r="B241" s="63"/>
      <c r="C241" s="63"/>
      <c r="D241" s="63"/>
      <c r="E241" s="11"/>
      <c r="G241" s="11"/>
      <c r="H241" s="63"/>
      <c r="I241" s="63"/>
    </row>
    <row r="242" spans="1:9" x14ac:dyDescent="0.2">
      <c r="A242" s="63"/>
      <c r="B242" s="63"/>
      <c r="C242" s="63"/>
      <c r="D242" s="63"/>
      <c r="E242" s="11"/>
      <c r="G242" s="11"/>
      <c r="H242" s="63"/>
      <c r="I242" s="63"/>
    </row>
    <row r="243" spans="1:9" x14ac:dyDescent="0.2">
      <c r="A243" s="63"/>
      <c r="B243" s="63"/>
      <c r="C243" s="63"/>
      <c r="D243" s="63"/>
      <c r="E243" s="11"/>
      <c r="G243" s="11"/>
      <c r="H243" s="63"/>
      <c r="I243" s="63"/>
    </row>
    <row r="244" spans="1:9" x14ac:dyDescent="0.2">
      <c r="A244" s="63"/>
      <c r="B244" s="63"/>
      <c r="C244" s="63"/>
      <c r="D244" s="63"/>
      <c r="E244" s="11"/>
      <c r="G244" s="11"/>
      <c r="H244" s="63"/>
      <c r="I244" s="63"/>
    </row>
    <row r="245" spans="1:9" x14ac:dyDescent="0.2">
      <c r="A245" s="63"/>
      <c r="B245" s="63"/>
      <c r="C245" s="63"/>
      <c r="D245" s="63"/>
      <c r="E245" s="11"/>
      <c r="G245" s="11"/>
      <c r="H245" s="63"/>
      <c r="I245" s="63"/>
    </row>
    <row r="246" spans="1:9" x14ac:dyDescent="0.2">
      <c r="A246" s="63"/>
      <c r="B246" s="63"/>
      <c r="C246" s="63"/>
      <c r="D246" s="63"/>
      <c r="E246" s="11"/>
      <c r="G246" s="11"/>
      <c r="H246" s="63"/>
      <c r="I246" s="63"/>
    </row>
    <row r="247" spans="1:9" x14ac:dyDescent="0.2">
      <c r="A247" s="63"/>
      <c r="B247" s="63"/>
      <c r="C247" s="63"/>
      <c r="D247" s="63"/>
      <c r="E247" s="11"/>
      <c r="G247" s="11"/>
      <c r="H247" s="63"/>
      <c r="I247" s="63"/>
    </row>
    <row r="248" spans="1:9" x14ac:dyDescent="0.2">
      <c r="A248" s="63"/>
      <c r="B248" s="63"/>
      <c r="C248" s="63"/>
      <c r="D248" s="63"/>
      <c r="E248" s="11"/>
      <c r="G248" s="11"/>
      <c r="H248" s="63"/>
      <c r="I248" s="63"/>
    </row>
    <row r="249" spans="1:9" x14ac:dyDescent="0.2">
      <c r="A249" s="63"/>
      <c r="B249" s="63"/>
      <c r="C249" s="63"/>
      <c r="D249" s="63"/>
      <c r="E249" s="11"/>
      <c r="G249" s="11"/>
      <c r="H249" s="63"/>
      <c r="I249" s="63"/>
    </row>
    <row r="250" spans="1:9" x14ac:dyDescent="0.2">
      <c r="A250" s="63"/>
      <c r="B250" s="63"/>
      <c r="C250" s="63"/>
      <c r="D250" s="63"/>
      <c r="E250" s="11"/>
      <c r="G250" s="11"/>
      <c r="H250" s="63"/>
      <c r="I250" s="63"/>
    </row>
    <row r="251" spans="1:9" x14ac:dyDescent="0.2">
      <c r="A251" s="63"/>
      <c r="B251" s="63"/>
      <c r="C251" s="63"/>
      <c r="D251" s="63"/>
      <c r="E251" s="11"/>
      <c r="G251" s="11"/>
      <c r="H251" s="63"/>
      <c r="I251" s="63"/>
    </row>
    <row r="252" spans="1:9" x14ac:dyDescent="0.2">
      <c r="A252" s="63"/>
      <c r="B252" s="63"/>
      <c r="C252" s="63"/>
      <c r="D252" s="63"/>
      <c r="E252" s="11"/>
      <c r="G252" s="11"/>
      <c r="H252" s="63"/>
      <c r="I252" s="63"/>
    </row>
    <row r="253" spans="1:9" x14ac:dyDescent="0.2">
      <c r="A253" s="63"/>
      <c r="B253" s="63"/>
      <c r="C253" s="63"/>
      <c r="D253" s="63"/>
      <c r="E253" s="11"/>
      <c r="G253" s="11"/>
      <c r="H253" s="63"/>
      <c r="I253" s="63"/>
    </row>
    <row r="254" spans="1:9" x14ac:dyDescent="0.2">
      <c r="A254" s="63"/>
      <c r="B254" s="63"/>
      <c r="C254" s="63"/>
      <c r="D254" s="63"/>
      <c r="E254" s="11"/>
      <c r="G254" s="11"/>
      <c r="H254" s="63"/>
      <c r="I254" s="63"/>
    </row>
    <row r="255" spans="1:9" x14ac:dyDescent="0.2">
      <c r="A255" s="63"/>
      <c r="B255" s="63"/>
      <c r="C255" s="63"/>
      <c r="D255" s="63"/>
      <c r="E255" s="11"/>
      <c r="G255" s="11"/>
      <c r="H255" s="63"/>
      <c r="I255" s="63"/>
    </row>
    <row r="256" spans="1:9" x14ac:dyDescent="0.2">
      <c r="A256" s="63"/>
      <c r="B256" s="63"/>
      <c r="C256" s="63"/>
      <c r="D256" s="63"/>
      <c r="E256" s="11"/>
      <c r="G256" s="11"/>
      <c r="H256" s="63"/>
      <c r="I256" s="63"/>
    </row>
    <row r="257" spans="1:9" x14ac:dyDescent="0.2">
      <c r="A257" s="63"/>
      <c r="B257" s="63"/>
      <c r="C257" s="63"/>
      <c r="D257" s="63"/>
      <c r="E257" s="11"/>
      <c r="G257" s="11"/>
      <c r="H257" s="63"/>
      <c r="I257" s="63"/>
    </row>
    <row r="258" spans="1:9" x14ac:dyDescent="0.2">
      <c r="A258" s="63"/>
      <c r="B258" s="63"/>
      <c r="C258" s="63"/>
      <c r="D258" s="63"/>
      <c r="E258" s="11"/>
      <c r="G258" s="11"/>
      <c r="H258" s="63"/>
      <c r="I258" s="63"/>
    </row>
    <row r="259" spans="1:9" x14ac:dyDescent="0.2">
      <c r="A259" s="63"/>
      <c r="B259" s="63"/>
      <c r="C259" s="63"/>
      <c r="D259" s="63"/>
      <c r="E259" s="11"/>
      <c r="G259" s="11"/>
      <c r="H259" s="63"/>
      <c r="I259" s="63"/>
    </row>
    <row r="260" spans="1:9" x14ac:dyDescent="0.2">
      <c r="A260" s="63"/>
      <c r="B260" s="63"/>
      <c r="C260" s="63"/>
      <c r="D260" s="63"/>
      <c r="E260" s="11"/>
      <c r="G260" s="11"/>
      <c r="H260" s="63"/>
      <c r="I260" s="63"/>
    </row>
    <row r="261" spans="1:9" x14ac:dyDescent="0.2">
      <c r="A261" s="63"/>
      <c r="B261" s="63"/>
      <c r="C261" s="63"/>
      <c r="D261" s="63"/>
      <c r="E261" s="11"/>
      <c r="G261" s="11"/>
      <c r="H261" s="63"/>
      <c r="I261" s="63"/>
    </row>
    <row r="262" spans="1:9" x14ac:dyDescent="0.2">
      <c r="A262" s="63"/>
      <c r="B262" s="63"/>
      <c r="C262" s="63"/>
      <c r="D262" s="63"/>
      <c r="E262" s="11"/>
      <c r="G262" s="11"/>
      <c r="H262" s="63"/>
      <c r="I262" s="63"/>
    </row>
    <row r="263" spans="1:9" x14ac:dyDescent="0.2">
      <c r="A263" s="63"/>
      <c r="B263" s="63"/>
      <c r="C263" s="63"/>
      <c r="D263" s="63"/>
      <c r="E263" s="11"/>
      <c r="G263" s="11"/>
      <c r="H263" s="63"/>
      <c r="I263" s="63"/>
    </row>
    <row r="264" spans="1:9" x14ac:dyDescent="0.2">
      <c r="A264" s="63"/>
      <c r="B264" s="63"/>
      <c r="C264" s="63"/>
      <c r="D264" s="63"/>
      <c r="E264" s="11"/>
      <c r="G264" s="11"/>
      <c r="H264" s="63"/>
      <c r="I264" s="63"/>
    </row>
    <row r="265" spans="1:9" x14ac:dyDescent="0.2">
      <c r="A265" s="63"/>
      <c r="B265" s="63"/>
      <c r="C265" s="63"/>
      <c r="D265" s="63"/>
      <c r="E265" s="11"/>
      <c r="G265" s="11"/>
      <c r="H265" s="63"/>
      <c r="I265" s="63"/>
    </row>
    <row r="266" spans="1:9" x14ac:dyDescent="0.2">
      <c r="A266" s="63"/>
      <c r="B266" s="63"/>
      <c r="C266" s="63"/>
      <c r="D266" s="63"/>
      <c r="E266" s="11"/>
      <c r="G266" s="11"/>
      <c r="H266" s="63"/>
      <c r="I266" s="63"/>
    </row>
    <row r="267" spans="1:9" x14ac:dyDescent="0.2">
      <c r="A267" s="63"/>
      <c r="B267" s="63"/>
      <c r="C267" s="63"/>
      <c r="D267" s="63"/>
      <c r="E267" s="11"/>
      <c r="G267" s="11"/>
      <c r="H267" s="63"/>
      <c r="I267" s="63"/>
    </row>
    <row r="268" spans="1:9" x14ac:dyDescent="0.2">
      <c r="A268" s="63"/>
      <c r="B268" s="63"/>
      <c r="C268" s="63"/>
      <c r="D268" s="63"/>
      <c r="E268" s="11"/>
      <c r="G268" s="11"/>
      <c r="H268" s="63"/>
      <c r="I268" s="63"/>
    </row>
    <row r="269" spans="1:9" x14ac:dyDescent="0.2">
      <c r="A269" s="63"/>
      <c r="B269" s="63"/>
      <c r="C269" s="63"/>
      <c r="D269" s="63"/>
      <c r="E269" s="11"/>
      <c r="G269" s="11"/>
      <c r="H269" s="63"/>
      <c r="I269" s="63"/>
    </row>
    <row r="270" spans="1:9" x14ac:dyDescent="0.2">
      <c r="A270" s="63"/>
      <c r="B270" s="63"/>
      <c r="C270" s="63"/>
      <c r="D270" s="63"/>
      <c r="E270" s="11"/>
      <c r="G270" s="11"/>
      <c r="H270" s="63"/>
      <c r="I270" s="63"/>
    </row>
    <row r="271" spans="1:9" x14ac:dyDescent="0.2">
      <c r="A271" s="63"/>
      <c r="B271" s="63"/>
      <c r="C271" s="63"/>
      <c r="D271" s="63"/>
      <c r="E271" s="11"/>
      <c r="G271" s="11"/>
      <c r="H271" s="63"/>
      <c r="I271" s="63"/>
    </row>
    <row r="272" spans="1:9" x14ac:dyDescent="0.2">
      <c r="A272" s="63"/>
      <c r="B272" s="63"/>
      <c r="C272" s="63"/>
      <c r="D272" s="63"/>
      <c r="E272" s="11"/>
      <c r="G272" s="11"/>
      <c r="H272" s="63"/>
      <c r="I272" s="63"/>
    </row>
    <row r="273" spans="1:9" x14ac:dyDescent="0.2">
      <c r="A273" s="63"/>
      <c r="B273" s="63"/>
      <c r="C273" s="63"/>
      <c r="D273" s="63"/>
      <c r="E273" s="11"/>
      <c r="G273" s="11"/>
      <c r="H273" s="63"/>
      <c r="I273" s="63"/>
    </row>
    <row r="274" spans="1:9" x14ac:dyDescent="0.2">
      <c r="A274" s="63"/>
      <c r="B274" s="63"/>
      <c r="C274" s="63"/>
      <c r="D274" s="63"/>
      <c r="E274" s="11"/>
      <c r="G274" s="11"/>
      <c r="H274" s="63"/>
      <c r="I274" s="63"/>
    </row>
    <row r="275" spans="1:9" x14ac:dyDescent="0.2">
      <c r="A275" s="63"/>
      <c r="B275" s="63"/>
      <c r="C275" s="63"/>
      <c r="D275" s="63"/>
      <c r="E275" s="11"/>
      <c r="G275" s="11"/>
      <c r="H275" s="63"/>
      <c r="I275" s="63"/>
    </row>
    <row r="276" spans="1:9" x14ac:dyDescent="0.2">
      <c r="A276" s="63"/>
      <c r="B276" s="63"/>
      <c r="C276" s="63"/>
      <c r="D276" s="63"/>
      <c r="E276" s="11"/>
      <c r="G276" s="11"/>
      <c r="H276" s="63"/>
      <c r="I276" s="63"/>
    </row>
    <row r="277" spans="1:9" x14ac:dyDescent="0.2">
      <c r="A277" s="63"/>
      <c r="B277" s="63"/>
      <c r="C277" s="63"/>
      <c r="D277" s="63"/>
      <c r="E277" s="11"/>
      <c r="G277" s="11"/>
      <c r="H277" s="63"/>
      <c r="I277" s="63"/>
    </row>
    <row r="278" spans="1:9" x14ac:dyDescent="0.2">
      <c r="A278" s="63"/>
      <c r="B278" s="63"/>
      <c r="C278" s="63"/>
      <c r="D278" s="63"/>
      <c r="E278" s="11"/>
      <c r="G278" s="11"/>
      <c r="H278" s="63"/>
      <c r="I278" s="63"/>
    </row>
    <row r="279" spans="1:9" x14ac:dyDescent="0.2">
      <c r="A279" s="63"/>
      <c r="B279" s="63"/>
      <c r="C279" s="63"/>
      <c r="D279" s="63"/>
      <c r="E279" s="11"/>
      <c r="G279" s="11"/>
      <c r="H279" s="63"/>
      <c r="I279" s="63"/>
    </row>
    <row r="280" spans="1:9" x14ac:dyDescent="0.2">
      <c r="A280" s="63"/>
      <c r="B280" s="63"/>
      <c r="C280" s="63"/>
      <c r="D280" s="63"/>
      <c r="E280" s="11"/>
      <c r="G280" s="11"/>
      <c r="H280" s="63"/>
      <c r="I280" s="63"/>
    </row>
    <row r="281" spans="1:9" x14ac:dyDescent="0.2">
      <c r="A281" s="63"/>
      <c r="B281" s="63"/>
      <c r="C281" s="63"/>
      <c r="D281" s="63"/>
      <c r="E281" s="11"/>
      <c r="G281" s="11"/>
      <c r="H281" s="63"/>
      <c r="I281" s="63"/>
    </row>
    <row r="282" spans="1:9" x14ac:dyDescent="0.2">
      <c r="A282" s="63"/>
      <c r="B282" s="63"/>
      <c r="C282" s="63"/>
      <c r="D282" s="63"/>
      <c r="E282" s="11"/>
      <c r="G282" s="11"/>
      <c r="H282" s="63"/>
      <c r="I282" s="63"/>
    </row>
    <row r="283" spans="1:9" x14ac:dyDescent="0.2">
      <c r="A283" s="63"/>
      <c r="B283" s="63"/>
      <c r="C283" s="63"/>
      <c r="D283" s="63"/>
      <c r="E283" s="11"/>
      <c r="G283" s="11"/>
      <c r="H283" s="63"/>
      <c r="I283" s="63"/>
    </row>
    <row r="284" spans="1:9" x14ac:dyDescent="0.2">
      <c r="A284" s="63"/>
      <c r="B284" s="63"/>
      <c r="C284" s="63"/>
      <c r="D284" s="63"/>
      <c r="E284" s="11"/>
      <c r="G284" s="11"/>
      <c r="H284" s="63"/>
      <c r="I284" s="63"/>
    </row>
    <row r="285" spans="1:9" x14ac:dyDescent="0.2">
      <c r="A285" s="63"/>
      <c r="B285" s="63"/>
      <c r="C285" s="63"/>
      <c r="D285" s="63"/>
      <c r="E285" s="11"/>
      <c r="G285" s="11"/>
      <c r="H285" s="63"/>
      <c r="I285" s="63"/>
    </row>
    <row r="286" spans="1:9" x14ac:dyDescent="0.2">
      <c r="A286" s="63"/>
      <c r="B286" s="63"/>
      <c r="C286" s="63"/>
      <c r="D286" s="63"/>
      <c r="E286" s="11"/>
      <c r="G286" s="11"/>
      <c r="H286" s="63"/>
      <c r="I286" s="63"/>
    </row>
    <row r="287" spans="1:9" x14ac:dyDescent="0.2">
      <c r="A287" s="63"/>
      <c r="B287" s="63"/>
      <c r="C287" s="63"/>
      <c r="D287" s="63"/>
      <c r="E287" s="11"/>
      <c r="G287" s="11"/>
      <c r="H287" s="63"/>
      <c r="I287" s="63"/>
    </row>
    <row r="288" spans="1:9" x14ac:dyDescent="0.2">
      <c r="A288" s="63"/>
      <c r="B288" s="63"/>
      <c r="C288" s="63"/>
      <c r="D288" s="63"/>
      <c r="E288" s="11"/>
      <c r="G288" s="11"/>
      <c r="H288" s="63"/>
      <c r="I288" s="63"/>
    </row>
    <row r="289" spans="1:9" x14ac:dyDescent="0.2">
      <c r="A289" s="63"/>
      <c r="B289" s="63"/>
      <c r="C289" s="63"/>
      <c r="D289" s="63"/>
      <c r="E289" s="11"/>
      <c r="G289" s="11"/>
      <c r="H289" s="63"/>
      <c r="I289" s="63"/>
    </row>
    <row r="290" spans="1:9" x14ac:dyDescent="0.2">
      <c r="A290" s="63"/>
      <c r="B290" s="63"/>
      <c r="C290" s="63"/>
      <c r="D290" s="63"/>
      <c r="E290" s="11"/>
      <c r="G290" s="11"/>
      <c r="H290" s="63"/>
      <c r="I290" s="63"/>
    </row>
    <row r="291" spans="1:9" x14ac:dyDescent="0.2">
      <c r="A291" s="63"/>
      <c r="B291" s="63"/>
      <c r="C291" s="63"/>
      <c r="D291" s="63"/>
      <c r="E291" s="11"/>
      <c r="G291" s="11"/>
      <c r="H291" s="63"/>
      <c r="I291" s="63"/>
    </row>
    <row r="292" spans="1:9" x14ac:dyDescent="0.2">
      <c r="A292" s="63"/>
      <c r="B292" s="63"/>
      <c r="C292" s="63"/>
      <c r="D292" s="63"/>
      <c r="E292" s="11"/>
      <c r="G292" s="11"/>
      <c r="H292" s="63"/>
      <c r="I292" s="63"/>
    </row>
    <row r="293" spans="1:9" x14ac:dyDescent="0.2">
      <c r="A293" s="63"/>
      <c r="B293" s="63"/>
      <c r="C293" s="63"/>
      <c r="D293" s="63"/>
      <c r="E293" s="11"/>
      <c r="G293" s="11"/>
      <c r="H293" s="63"/>
      <c r="I293" s="63"/>
    </row>
    <row r="294" spans="1:9" x14ac:dyDescent="0.2">
      <c r="A294" s="63"/>
      <c r="B294" s="63"/>
      <c r="C294" s="63"/>
      <c r="D294" s="63"/>
      <c r="E294" s="11"/>
      <c r="G294" s="11"/>
      <c r="H294" s="63"/>
      <c r="I294" s="63"/>
    </row>
    <row r="295" spans="1:9" x14ac:dyDescent="0.2">
      <c r="A295" s="63"/>
      <c r="B295" s="63"/>
      <c r="C295" s="63"/>
      <c r="D295" s="63"/>
      <c r="E295" s="11"/>
      <c r="G295" s="11"/>
      <c r="H295" s="63"/>
      <c r="I295" s="63"/>
    </row>
    <row r="296" spans="1:9" x14ac:dyDescent="0.2">
      <c r="A296" s="63"/>
      <c r="B296" s="63"/>
      <c r="C296" s="63"/>
      <c r="D296" s="63"/>
      <c r="E296" s="11"/>
      <c r="G296" s="11"/>
      <c r="H296" s="63"/>
      <c r="I296" s="63"/>
    </row>
    <row r="297" spans="1:9" x14ac:dyDescent="0.2">
      <c r="A297" s="63"/>
      <c r="B297" s="63"/>
      <c r="C297" s="63"/>
      <c r="D297" s="63"/>
      <c r="E297" s="11"/>
      <c r="G297" s="11"/>
      <c r="H297" s="63"/>
      <c r="I297" s="63"/>
    </row>
    <row r="298" spans="1:9" x14ac:dyDescent="0.2">
      <c r="A298" s="63"/>
      <c r="B298" s="63"/>
      <c r="C298" s="63"/>
      <c r="D298" s="63"/>
      <c r="E298" s="11"/>
      <c r="G298" s="11"/>
      <c r="H298" s="63"/>
      <c r="I298" s="63"/>
    </row>
    <row r="299" spans="1:9" x14ac:dyDescent="0.2">
      <c r="A299" s="63"/>
      <c r="B299" s="63"/>
      <c r="C299" s="63"/>
      <c r="D299" s="63"/>
      <c r="E299" s="11"/>
      <c r="G299" s="11"/>
      <c r="H299" s="63"/>
      <c r="I299" s="63"/>
    </row>
    <row r="300" spans="1:9" x14ac:dyDescent="0.2">
      <c r="A300" s="63"/>
      <c r="B300" s="63"/>
      <c r="C300" s="63"/>
      <c r="D300" s="63"/>
      <c r="E300" s="11"/>
      <c r="G300" s="11"/>
      <c r="H300" s="63"/>
      <c r="I300" s="63"/>
    </row>
    <row r="301" spans="1:9" x14ac:dyDescent="0.2">
      <c r="A301" s="63"/>
      <c r="B301" s="63"/>
      <c r="C301" s="63"/>
      <c r="D301" s="63"/>
      <c r="E301" s="11"/>
      <c r="G301" s="11"/>
      <c r="H301" s="63"/>
      <c r="I301" s="63"/>
    </row>
  </sheetData>
  <mergeCells count="1">
    <mergeCell ref="A1:G1"/>
  </mergeCells>
  <conditionalFormatting sqref="F2:F3">
    <cfRule type="cellIs" dxfId="72" priority="2" stopIfTrue="1" operator="between">
      <formula>0.009</formula>
      <formula>-0.009</formula>
    </cfRule>
  </conditionalFormatting>
  <conditionalFormatting sqref="F5:F65536">
    <cfRule type="cellIs" dxfId="7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44"/>
  <sheetViews>
    <sheetView workbookViewId="0">
      <selection sqref="A1:F1"/>
    </sheetView>
  </sheetViews>
  <sheetFormatPr defaultColWidth="9.140625" defaultRowHeight="11.25" x14ac:dyDescent="0.2"/>
  <cols>
    <col min="1" max="1" width="40.5703125" style="7" bestFit="1" customWidth="1"/>
    <col min="2" max="2" width="28.4257812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12</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116</v>
      </c>
      <c r="B7" s="21" t="s">
        <v>115</v>
      </c>
      <c r="C7" s="21" t="s">
        <v>117</v>
      </c>
      <c r="D7" s="24">
        <v>1900000</v>
      </c>
      <c r="E7" s="22">
        <v>19144.400000000001</v>
      </c>
      <c r="F7" s="23">
        <v>8.2551826088630005</v>
      </c>
    </row>
    <row r="8" spans="1:6" x14ac:dyDescent="0.2">
      <c r="A8" s="21" t="s">
        <v>127</v>
      </c>
      <c r="B8" s="21" t="s">
        <v>126</v>
      </c>
      <c r="C8" s="21" t="s">
        <v>128</v>
      </c>
      <c r="D8" s="24">
        <v>950000</v>
      </c>
      <c r="E8" s="22">
        <v>14891.25</v>
      </c>
      <c r="F8" s="23">
        <v>6.4211982628983497</v>
      </c>
    </row>
    <row r="9" spans="1:6" x14ac:dyDescent="0.2">
      <c r="A9" s="21" t="s">
        <v>133</v>
      </c>
      <c r="B9" s="21" t="s">
        <v>132</v>
      </c>
      <c r="C9" s="21" t="s">
        <v>117</v>
      </c>
      <c r="D9" s="24">
        <v>1100000</v>
      </c>
      <c r="E9" s="22">
        <v>14076.7</v>
      </c>
      <c r="F9" s="23">
        <v>6.0699593108262304</v>
      </c>
    </row>
    <row r="10" spans="1:6" x14ac:dyDescent="0.2">
      <c r="A10" s="21" t="s">
        <v>333</v>
      </c>
      <c r="B10" s="21" t="s">
        <v>332</v>
      </c>
      <c r="C10" s="21" t="s">
        <v>131</v>
      </c>
      <c r="D10" s="24">
        <v>360000</v>
      </c>
      <c r="E10" s="22">
        <v>11295</v>
      </c>
      <c r="F10" s="23">
        <v>4.8704732228279601</v>
      </c>
    </row>
    <row r="11" spans="1:6" x14ac:dyDescent="0.2">
      <c r="A11" s="21" t="s">
        <v>119</v>
      </c>
      <c r="B11" s="21" t="s">
        <v>118</v>
      </c>
      <c r="C11" s="21" t="s">
        <v>117</v>
      </c>
      <c r="D11" s="24">
        <v>800000</v>
      </c>
      <c r="E11" s="22">
        <v>11110.4</v>
      </c>
      <c r="F11" s="23">
        <v>4.7908725714836402</v>
      </c>
    </row>
    <row r="12" spans="1:6" x14ac:dyDescent="0.2">
      <c r="A12" s="21" t="s">
        <v>140</v>
      </c>
      <c r="B12" s="21" t="s">
        <v>139</v>
      </c>
      <c r="C12" s="21" t="s">
        <v>117</v>
      </c>
      <c r="D12" s="24">
        <v>950000</v>
      </c>
      <c r="E12" s="22">
        <v>9300.5</v>
      </c>
      <c r="F12" s="23">
        <v>4.0104325992838801</v>
      </c>
    </row>
    <row r="13" spans="1:6" x14ac:dyDescent="0.2">
      <c r="A13" s="21" t="s">
        <v>130</v>
      </c>
      <c r="B13" s="21" t="s">
        <v>129</v>
      </c>
      <c r="C13" s="21" t="s">
        <v>131</v>
      </c>
      <c r="D13" s="24">
        <v>575000</v>
      </c>
      <c r="E13" s="22">
        <v>8970.5750000000007</v>
      </c>
      <c r="F13" s="23">
        <v>3.8681669172970299</v>
      </c>
    </row>
    <row r="14" spans="1:6" x14ac:dyDescent="0.2">
      <c r="A14" s="21" t="s">
        <v>196</v>
      </c>
      <c r="B14" s="21" t="s">
        <v>195</v>
      </c>
      <c r="C14" s="21" t="s">
        <v>155</v>
      </c>
      <c r="D14" s="24">
        <v>52000</v>
      </c>
      <c r="E14" s="22">
        <v>8268</v>
      </c>
      <c r="F14" s="23">
        <v>3.5652122714777801</v>
      </c>
    </row>
    <row r="15" spans="1:6" x14ac:dyDescent="0.2">
      <c r="A15" s="21" t="s">
        <v>259</v>
      </c>
      <c r="B15" s="21" t="s">
        <v>258</v>
      </c>
      <c r="C15" s="21" t="s">
        <v>152</v>
      </c>
      <c r="D15" s="24">
        <v>500000</v>
      </c>
      <c r="E15" s="22">
        <v>7656.5</v>
      </c>
      <c r="F15" s="23">
        <v>3.3015297238231298</v>
      </c>
    </row>
    <row r="16" spans="1:6" x14ac:dyDescent="0.2">
      <c r="A16" s="21" t="s">
        <v>261</v>
      </c>
      <c r="B16" s="21" t="s">
        <v>260</v>
      </c>
      <c r="C16" s="21" t="s">
        <v>262</v>
      </c>
      <c r="D16" s="24">
        <v>3000000</v>
      </c>
      <c r="E16" s="22">
        <v>7297.5</v>
      </c>
      <c r="F16" s="23">
        <v>3.1467267236464802</v>
      </c>
    </row>
    <row r="17" spans="1:6" x14ac:dyDescent="0.2">
      <c r="A17" s="21" t="s">
        <v>317</v>
      </c>
      <c r="B17" s="21" t="s">
        <v>316</v>
      </c>
      <c r="C17" s="21" t="s">
        <v>179</v>
      </c>
      <c r="D17" s="24">
        <v>1600000</v>
      </c>
      <c r="E17" s="22">
        <v>6468</v>
      </c>
      <c r="F17" s="23">
        <v>2.78904123995141</v>
      </c>
    </row>
    <row r="18" spans="1:6" x14ac:dyDescent="0.2">
      <c r="A18" s="21" t="s">
        <v>483</v>
      </c>
      <c r="B18" s="21" t="s">
        <v>482</v>
      </c>
      <c r="C18" s="21" t="s">
        <v>117</v>
      </c>
      <c r="D18" s="24">
        <v>1750000</v>
      </c>
      <c r="E18" s="22">
        <v>4743.8999999999996</v>
      </c>
      <c r="F18" s="23">
        <v>2.0455987535877398</v>
      </c>
    </row>
    <row r="19" spans="1:6" x14ac:dyDescent="0.2">
      <c r="A19" s="21" t="s">
        <v>185</v>
      </c>
      <c r="B19" s="21" t="s">
        <v>184</v>
      </c>
      <c r="C19" s="21" t="s">
        <v>186</v>
      </c>
      <c r="D19" s="24">
        <v>389910</v>
      </c>
      <c r="E19" s="22">
        <v>4385.9026350000004</v>
      </c>
      <c r="F19" s="23">
        <v>1.89122809576787</v>
      </c>
    </row>
    <row r="20" spans="1:6" x14ac:dyDescent="0.2">
      <c r="A20" s="21" t="s">
        <v>485</v>
      </c>
      <c r="B20" s="21" t="s">
        <v>484</v>
      </c>
      <c r="C20" s="21" t="s">
        <v>486</v>
      </c>
      <c r="D20" s="24">
        <v>800000</v>
      </c>
      <c r="E20" s="22">
        <v>4244</v>
      </c>
      <c r="F20" s="23">
        <v>1.8300388098877201</v>
      </c>
    </row>
    <row r="21" spans="1:6" x14ac:dyDescent="0.2">
      <c r="A21" s="21" t="s">
        <v>160</v>
      </c>
      <c r="B21" s="21" t="s">
        <v>159</v>
      </c>
      <c r="C21" s="21" t="s">
        <v>161</v>
      </c>
      <c r="D21" s="24">
        <v>2400000</v>
      </c>
      <c r="E21" s="22">
        <v>4226.16</v>
      </c>
      <c r="F21" s="23">
        <v>1.8223460925530399</v>
      </c>
    </row>
    <row r="22" spans="1:6" x14ac:dyDescent="0.2">
      <c r="A22" s="21" t="s">
        <v>488</v>
      </c>
      <c r="B22" s="21" t="s">
        <v>487</v>
      </c>
      <c r="C22" s="21" t="s">
        <v>218</v>
      </c>
      <c r="D22" s="24">
        <v>550000</v>
      </c>
      <c r="E22" s="22">
        <v>4219.6000000000004</v>
      </c>
      <c r="F22" s="23">
        <v>1.8195173803492599</v>
      </c>
    </row>
    <row r="23" spans="1:6" x14ac:dyDescent="0.2">
      <c r="A23" s="21" t="s">
        <v>210</v>
      </c>
      <c r="B23" s="21" t="s">
        <v>209</v>
      </c>
      <c r="C23" s="21" t="s">
        <v>211</v>
      </c>
      <c r="D23" s="24">
        <v>2500000</v>
      </c>
      <c r="E23" s="22">
        <v>4199</v>
      </c>
      <c r="F23" s="23">
        <v>1.81063453409957</v>
      </c>
    </row>
    <row r="24" spans="1:6" x14ac:dyDescent="0.2">
      <c r="A24" s="21" t="s">
        <v>266</v>
      </c>
      <c r="B24" s="21" t="s">
        <v>265</v>
      </c>
      <c r="C24" s="21" t="s">
        <v>267</v>
      </c>
      <c r="D24" s="24">
        <v>2600000</v>
      </c>
      <c r="E24" s="22">
        <v>4111.12</v>
      </c>
      <c r="F24" s="23">
        <v>1.7727401395159299</v>
      </c>
    </row>
    <row r="25" spans="1:6" x14ac:dyDescent="0.2">
      <c r="A25" s="21" t="s">
        <v>307</v>
      </c>
      <c r="B25" s="21" t="s">
        <v>306</v>
      </c>
      <c r="C25" s="21" t="s">
        <v>117</v>
      </c>
      <c r="D25" s="24">
        <v>1300000</v>
      </c>
      <c r="E25" s="22">
        <v>4061.2</v>
      </c>
      <c r="F25" s="23">
        <v>1.7512143295749401</v>
      </c>
    </row>
    <row r="26" spans="1:6" x14ac:dyDescent="0.2">
      <c r="A26" s="21" t="s">
        <v>341</v>
      </c>
      <c r="B26" s="21" t="s">
        <v>340</v>
      </c>
      <c r="C26" s="21" t="s">
        <v>218</v>
      </c>
      <c r="D26" s="24">
        <v>1100000</v>
      </c>
      <c r="E26" s="22">
        <v>3969.9</v>
      </c>
      <c r="F26" s="23">
        <v>1.7118452100314001</v>
      </c>
    </row>
    <row r="27" spans="1:6" x14ac:dyDescent="0.2">
      <c r="A27" s="21" t="s">
        <v>240</v>
      </c>
      <c r="B27" s="21" t="s">
        <v>239</v>
      </c>
      <c r="C27" s="21" t="s">
        <v>125</v>
      </c>
      <c r="D27" s="24">
        <v>975000</v>
      </c>
      <c r="E27" s="22">
        <v>3910.2375000000002</v>
      </c>
      <c r="F27" s="23">
        <v>1.6861183743822701</v>
      </c>
    </row>
    <row r="28" spans="1:6" x14ac:dyDescent="0.2">
      <c r="A28" s="21" t="s">
        <v>490</v>
      </c>
      <c r="B28" s="21" t="s">
        <v>489</v>
      </c>
      <c r="C28" s="21" t="s">
        <v>152</v>
      </c>
      <c r="D28" s="24">
        <v>300000</v>
      </c>
      <c r="E28" s="22">
        <v>3776.4</v>
      </c>
      <c r="F28" s="23">
        <v>1.62840682414232</v>
      </c>
    </row>
    <row r="29" spans="1:6" x14ac:dyDescent="0.2">
      <c r="A29" s="21" t="s">
        <v>145</v>
      </c>
      <c r="B29" s="21" t="s">
        <v>144</v>
      </c>
      <c r="C29" s="21" t="s">
        <v>146</v>
      </c>
      <c r="D29" s="24">
        <v>1100000</v>
      </c>
      <c r="E29" s="22">
        <v>3590.95</v>
      </c>
      <c r="F29" s="23">
        <v>1.5484396475886699</v>
      </c>
    </row>
    <row r="30" spans="1:6" x14ac:dyDescent="0.2">
      <c r="A30" s="21" t="s">
        <v>492</v>
      </c>
      <c r="B30" s="21" t="s">
        <v>491</v>
      </c>
      <c r="C30" s="21" t="s">
        <v>143</v>
      </c>
      <c r="D30" s="24">
        <v>125000</v>
      </c>
      <c r="E30" s="22">
        <v>3424.25</v>
      </c>
      <c r="F30" s="23">
        <v>1.4765575859467599</v>
      </c>
    </row>
    <row r="31" spans="1:6" x14ac:dyDescent="0.2">
      <c r="A31" s="21" t="s">
        <v>494</v>
      </c>
      <c r="B31" s="21" t="s">
        <v>493</v>
      </c>
      <c r="C31" s="21" t="s">
        <v>173</v>
      </c>
      <c r="D31" s="24">
        <v>450000</v>
      </c>
      <c r="E31" s="22">
        <v>3413.9250000000002</v>
      </c>
      <c r="F31" s="23">
        <v>1.4721053826687001</v>
      </c>
    </row>
    <row r="32" spans="1:6" x14ac:dyDescent="0.2">
      <c r="A32" s="21" t="s">
        <v>496</v>
      </c>
      <c r="B32" s="21" t="s">
        <v>495</v>
      </c>
      <c r="C32" s="21" t="s">
        <v>128</v>
      </c>
      <c r="D32" s="24">
        <v>900000</v>
      </c>
      <c r="E32" s="22">
        <v>3231.9</v>
      </c>
      <c r="F32" s="23">
        <v>1.3936150871055899</v>
      </c>
    </row>
    <row r="33" spans="1:6" x14ac:dyDescent="0.2">
      <c r="A33" s="21" t="s">
        <v>327</v>
      </c>
      <c r="B33" s="21" t="s">
        <v>326</v>
      </c>
      <c r="C33" s="21" t="s">
        <v>146</v>
      </c>
      <c r="D33" s="24">
        <v>1150000</v>
      </c>
      <c r="E33" s="22">
        <v>3104.4250000000002</v>
      </c>
      <c r="F33" s="23">
        <v>1.33864708585902</v>
      </c>
    </row>
    <row r="34" spans="1:6" x14ac:dyDescent="0.2">
      <c r="A34" s="21" t="s">
        <v>498</v>
      </c>
      <c r="B34" s="21" t="s">
        <v>497</v>
      </c>
      <c r="C34" s="21" t="s">
        <v>117</v>
      </c>
      <c r="D34" s="24">
        <v>1661502</v>
      </c>
      <c r="E34" s="22">
        <v>3050.019221</v>
      </c>
      <c r="F34" s="23">
        <v>1.3151869805215699</v>
      </c>
    </row>
    <row r="35" spans="1:6" x14ac:dyDescent="0.2">
      <c r="A35" s="21" t="s">
        <v>500</v>
      </c>
      <c r="B35" s="21" t="s">
        <v>499</v>
      </c>
      <c r="C35" s="21" t="s">
        <v>138</v>
      </c>
      <c r="D35" s="24">
        <v>125000</v>
      </c>
      <c r="E35" s="22">
        <v>2887.5</v>
      </c>
      <c r="F35" s="23">
        <v>1.2451076964068799</v>
      </c>
    </row>
    <row r="36" spans="1:6" x14ac:dyDescent="0.2">
      <c r="A36" s="21" t="s">
        <v>339</v>
      </c>
      <c r="B36" s="21" t="s">
        <v>338</v>
      </c>
      <c r="C36" s="21" t="s">
        <v>117</v>
      </c>
      <c r="D36" s="24">
        <v>1900000</v>
      </c>
      <c r="E36" s="22">
        <v>2856.84</v>
      </c>
      <c r="F36" s="23">
        <v>1.23188691650322</v>
      </c>
    </row>
    <row r="37" spans="1:6" x14ac:dyDescent="0.2">
      <c r="A37" s="21" t="s">
        <v>502</v>
      </c>
      <c r="B37" s="21" t="s">
        <v>501</v>
      </c>
      <c r="C37" s="21" t="s">
        <v>152</v>
      </c>
      <c r="D37" s="24">
        <v>600000</v>
      </c>
      <c r="E37" s="22">
        <v>2555.6999999999998</v>
      </c>
      <c r="F37" s="23">
        <v>1.1020335029288499</v>
      </c>
    </row>
    <row r="38" spans="1:6" x14ac:dyDescent="0.2">
      <c r="A38" s="21" t="s">
        <v>504</v>
      </c>
      <c r="B38" s="21" t="s">
        <v>503</v>
      </c>
      <c r="C38" s="21" t="s">
        <v>191</v>
      </c>
      <c r="D38" s="24">
        <v>1000000</v>
      </c>
      <c r="E38" s="22">
        <v>2487</v>
      </c>
      <c r="F38" s="23">
        <v>1.07240964189226</v>
      </c>
    </row>
    <row r="39" spans="1:6" x14ac:dyDescent="0.2">
      <c r="A39" s="21" t="s">
        <v>135</v>
      </c>
      <c r="B39" s="21" t="s">
        <v>134</v>
      </c>
      <c r="C39" s="21" t="s">
        <v>131</v>
      </c>
      <c r="D39" s="24">
        <v>145000</v>
      </c>
      <c r="E39" s="22">
        <v>2355.09</v>
      </c>
      <c r="F39" s="23">
        <v>1.0155292414652399</v>
      </c>
    </row>
    <row r="40" spans="1:6" x14ac:dyDescent="0.2">
      <c r="A40" s="21" t="s">
        <v>213</v>
      </c>
      <c r="B40" s="21" t="s">
        <v>212</v>
      </c>
      <c r="C40" s="21" t="s">
        <v>138</v>
      </c>
      <c r="D40" s="24">
        <v>300000</v>
      </c>
      <c r="E40" s="22">
        <v>2347.9499999999998</v>
      </c>
      <c r="F40" s="23">
        <v>1.01245042970685</v>
      </c>
    </row>
    <row r="41" spans="1:6" x14ac:dyDescent="0.2">
      <c r="A41" s="21" t="s">
        <v>506</v>
      </c>
      <c r="B41" s="21" t="s">
        <v>505</v>
      </c>
      <c r="C41" s="21" t="s">
        <v>161</v>
      </c>
      <c r="D41" s="24">
        <v>700000</v>
      </c>
      <c r="E41" s="22">
        <v>2012.5</v>
      </c>
      <c r="F41" s="23">
        <v>0.86780233385934202</v>
      </c>
    </row>
    <row r="42" spans="1:6" x14ac:dyDescent="0.2">
      <c r="A42" s="21" t="s">
        <v>508</v>
      </c>
      <c r="B42" s="21" t="s">
        <v>507</v>
      </c>
      <c r="C42" s="21" t="s">
        <v>194</v>
      </c>
      <c r="D42" s="24">
        <v>60000</v>
      </c>
      <c r="E42" s="22">
        <v>1986.48</v>
      </c>
      <c r="F42" s="23">
        <v>0.85658235039249897</v>
      </c>
    </row>
    <row r="43" spans="1:6" x14ac:dyDescent="0.2">
      <c r="A43" s="21" t="s">
        <v>510</v>
      </c>
      <c r="B43" s="21" t="s">
        <v>509</v>
      </c>
      <c r="C43" s="21" t="s">
        <v>186</v>
      </c>
      <c r="D43" s="24">
        <v>1100000</v>
      </c>
      <c r="E43" s="22">
        <v>1966.03</v>
      </c>
      <c r="F43" s="23">
        <v>0.84776418506210305</v>
      </c>
    </row>
    <row r="44" spans="1:6" x14ac:dyDescent="0.2">
      <c r="A44" s="21" t="s">
        <v>222</v>
      </c>
      <c r="B44" s="21" t="s">
        <v>221</v>
      </c>
      <c r="C44" s="21" t="s">
        <v>223</v>
      </c>
      <c r="D44" s="24">
        <v>105000</v>
      </c>
      <c r="E44" s="22">
        <v>1729.665</v>
      </c>
      <c r="F44" s="23">
        <v>0.74584214846947505</v>
      </c>
    </row>
    <row r="45" spans="1:6" x14ac:dyDescent="0.2">
      <c r="A45" s="21" t="s">
        <v>512</v>
      </c>
      <c r="B45" s="21" t="s">
        <v>511</v>
      </c>
      <c r="C45" s="21" t="s">
        <v>143</v>
      </c>
      <c r="D45" s="24">
        <v>220122</v>
      </c>
      <c r="E45" s="22">
        <v>1670.3957969999999</v>
      </c>
      <c r="F45" s="23">
        <v>0.72028490489711094</v>
      </c>
    </row>
    <row r="46" spans="1:6" x14ac:dyDescent="0.2">
      <c r="A46" s="21" t="s">
        <v>514</v>
      </c>
      <c r="B46" s="21" t="s">
        <v>513</v>
      </c>
      <c r="C46" s="21" t="s">
        <v>434</v>
      </c>
      <c r="D46" s="24">
        <v>294291</v>
      </c>
      <c r="E46" s="22">
        <v>1484.5509500000001</v>
      </c>
      <c r="F46" s="23">
        <v>0.64014746789719401</v>
      </c>
    </row>
    <row r="47" spans="1:6" x14ac:dyDescent="0.2">
      <c r="A47" s="21" t="s">
        <v>516</v>
      </c>
      <c r="B47" s="21" t="s">
        <v>515</v>
      </c>
      <c r="C47" s="21" t="s">
        <v>191</v>
      </c>
      <c r="D47" s="24">
        <v>2350000</v>
      </c>
      <c r="E47" s="22">
        <v>1463.8150000000001</v>
      </c>
      <c r="F47" s="23">
        <v>0.63120599917431697</v>
      </c>
    </row>
    <row r="48" spans="1:6" x14ac:dyDescent="0.2">
      <c r="A48" s="21" t="s">
        <v>518</v>
      </c>
      <c r="B48" s="21" t="s">
        <v>517</v>
      </c>
      <c r="C48" s="21" t="s">
        <v>218</v>
      </c>
      <c r="D48" s="24">
        <v>10000</v>
      </c>
      <c r="E48" s="22">
        <v>1433.6</v>
      </c>
      <c r="F48" s="23">
        <v>0.618177105997889</v>
      </c>
    </row>
    <row r="49" spans="1:9" x14ac:dyDescent="0.2">
      <c r="A49" s="21" t="s">
        <v>520</v>
      </c>
      <c r="B49" s="21" t="s">
        <v>519</v>
      </c>
      <c r="C49" s="21" t="s">
        <v>138</v>
      </c>
      <c r="D49" s="24">
        <v>254572</v>
      </c>
      <c r="E49" s="22">
        <v>1319.446676</v>
      </c>
      <c r="F49" s="23">
        <v>0.568953493086087</v>
      </c>
    </row>
    <row r="50" spans="1:9" x14ac:dyDescent="0.2">
      <c r="A50" s="21" t="s">
        <v>522</v>
      </c>
      <c r="B50" s="21" t="s">
        <v>521</v>
      </c>
      <c r="C50" s="21" t="s">
        <v>170</v>
      </c>
      <c r="D50" s="24">
        <v>1900000</v>
      </c>
      <c r="E50" s="22">
        <v>1117.96</v>
      </c>
      <c r="F50" s="23">
        <v>0.48207120355845501</v>
      </c>
    </row>
    <row r="51" spans="1:9" x14ac:dyDescent="0.2">
      <c r="A51" s="21" t="s">
        <v>524</v>
      </c>
      <c r="B51" s="21" t="s">
        <v>523</v>
      </c>
      <c r="C51" s="21" t="s">
        <v>155</v>
      </c>
      <c r="D51" s="24">
        <v>250000</v>
      </c>
      <c r="E51" s="22">
        <v>892</v>
      </c>
      <c r="F51" s="23">
        <v>0.38463586673417799</v>
      </c>
    </row>
    <row r="52" spans="1:9" x14ac:dyDescent="0.2">
      <c r="A52" s="21" t="s">
        <v>526</v>
      </c>
      <c r="B52" s="21" t="s">
        <v>525</v>
      </c>
      <c r="C52" s="21" t="s">
        <v>267</v>
      </c>
      <c r="D52" s="24">
        <v>250000</v>
      </c>
      <c r="E52" s="22">
        <v>880</v>
      </c>
      <c r="F52" s="23">
        <v>0.37946139319066902</v>
      </c>
    </row>
    <row r="53" spans="1:9" x14ac:dyDescent="0.2">
      <c r="A53" s="20" t="s">
        <v>29</v>
      </c>
      <c r="B53" s="20"/>
      <c r="C53" s="20"/>
      <c r="D53" s="20"/>
      <c r="E53" s="25">
        <f>SUM(E7:E52)</f>
        <v>217588.23777899999</v>
      </c>
      <c r="F53" s="26">
        <f>SUM(F7:F52)</f>
        <v>93.825381647183875</v>
      </c>
      <c r="G53" s="14"/>
      <c r="H53" s="14"/>
      <c r="I53" s="14"/>
    </row>
    <row r="54" spans="1:9" x14ac:dyDescent="0.2">
      <c r="A54" s="21"/>
      <c r="B54" s="21"/>
      <c r="C54" s="21"/>
      <c r="D54" s="21"/>
      <c r="E54" s="22"/>
      <c r="F54" s="23"/>
    </row>
    <row r="55" spans="1:9" x14ac:dyDescent="0.2">
      <c r="A55" s="20" t="s">
        <v>278</v>
      </c>
      <c r="B55" s="21"/>
      <c r="C55" s="21"/>
      <c r="D55" s="21"/>
      <c r="E55" s="22"/>
      <c r="F55" s="23"/>
    </row>
    <row r="56" spans="1:9" x14ac:dyDescent="0.2">
      <c r="A56" s="21" t="s">
        <v>528</v>
      </c>
      <c r="B56" s="21" t="s">
        <v>527</v>
      </c>
      <c r="C56" s="21" t="s">
        <v>202</v>
      </c>
      <c r="D56" s="24">
        <v>2000000</v>
      </c>
      <c r="E56" s="22">
        <v>6649.6</v>
      </c>
      <c r="F56" s="23">
        <v>2.8673482729098501</v>
      </c>
    </row>
    <row r="57" spans="1:9" x14ac:dyDescent="0.2">
      <c r="A57" s="20" t="s">
        <v>29</v>
      </c>
      <c r="B57" s="20"/>
      <c r="C57" s="20"/>
      <c r="D57" s="20"/>
      <c r="E57" s="25">
        <f>SUM(E55:E56)</f>
        <v>6649.6</v>
      </c>
      <c r="F57" s="26">
        <f>SUM(F55:F56)</f>
        <v>2.8673482729098501</v>
      </c>
      <c r="G57" s="14"/>
      <c r="H57" s="14"/>
      <c r="I57" s="14"/>
    </row>
    <row r="58" spans="1:9" x14ac:dyDescent="0.2">
      <c r="A58" s="21"/>
      <c r="B58" s="21"/>
      <c r="C58" s="21"/>
      <c r="D58" s="21"/>
      <c r="E58" s="22"/>
      <c r="F58" s="23"/>
    </row>
    <row r="59" spans="1:9" x14ac:dyDescent="0.2">
      <c r="A59" s="20" t="s">
        <v>41</v>
      </c>
      <c r="B59" s="20"/>
      <c r="C59" s="20"/>
      <c r="D59" s="20"/>
      <c r="E59" s="25">
        <f>E53+E57</f>
        <v>224237.83777899999</v>
      </c>
      <c r="F59" s="26">
        <f>F53+F57</f>
        <v>96.692729920093726</v>
      </c>
      <c r="G59" s="14"/>
      <c r="H59" s="14"/>
      <c r="I59" s="14"/>
    </row>
    <row r="60" spans="1:9" x14ac:dyDescent="0.2">
      <c r="A60" s="20"/>
      <c r="B60" s="20"/>
      <c r="C60" s="20"/>
      <c r="D60" s="20"/>
      <c r="E60" s="25"/>
      <c r="F60" s="26"/>
      <c r="G60" s="14"/>
      <c r="H60" s="14"/>
      <c r="I60" s="14"/>
    </row>
    <row r="61" spans="1:9" x14ac:dyDescent="0.2">
      <c r="A61" s="20" t="s">
        <v>43</v>
      </c>
      <c r="B61" s="20"/>
      <c r="C61" s="20"/>
      <c r="D61" s="20"/>
      <c r="E61" s="25">
        <f>E63-(E53+E57)</f>
        <v>7669.8123249000055</v>
      </c>
      <c r="F61" s="26">
        <f>F63-(F53+F57)</f>
        <v>3.3072700799062744</v>
      </c>
      <c r="G61" s="14"/>
      <c r="H61" s="14"/>
      <c r="I61" s="14"/>
    </row>
    <row r="62" spans="1:9" x14ac:dyDescent="0.2">
      <c r="A62" s="20"/>
      <c r="B62" s="20"/>
      <c r="C62" s="20"/>
      <c r="D62" s="20"/>
      <c r="E62" s="25"/>
      <c r="F62" s="26"/>
      <c r="G62" s="14"/>
      <c r="H62" s="14"/>
      <c r="I62" s="14"/>
    </row>
    <row r="63" spans="1:9" x14ac:dyDescent="0.2">
      <c r="A63" s="27" t="s">
        <v>42</v>
      </c>
      <c r="B63" s="27"/>
      <c r="C63" s="27"/>
      <c r="D63" s="27"/>
      <c r="E63" s="28">
        <v>231907.6501039</v>
      </c>
      <c r="F63" s="29">
        <v>100</v>
      </c>
      <c r="G63" s="14"/>
      <c r="H63" s="14"/>
      <c r="I63" s="14"/>
    </row>
    <row r="65" spans="1:4" x14ac:dyDescent="0.2">
      <c r="A65" s="14" t="s">
        <v>46</v>
      </c>
    </row>
    <row r="66" spans="1:4" x14ac:dyDescent="0.2">
      <c r="A66" s="14" t="s">
        <v>47</v>
      </c>
    </row>
    <row r="67" spans="1:4" x14ac:dyDescent="0.2">
      <c r="A67" s="14" t="s">
        <v>48</v>
      </c>
      <c r="B67" s="14"/>
      <c r="C67" s="30" t="s">
        <v>50</v>
      </c>
      <c r="D67" s="14" t="s">
        <v>49</v>
      </c>
    </row>
    <row r="68" spans="1:4" x14ac:dyDescent="0.2">
      <c r="A68" s="7" t="s">
        <v>51</v>
      </c>
      <c r="C68" s="31">
        <v>705.84289999999999</v>
      </c>
      <c r="D68" s="31">
        <v>734.84199999999998</v>
      </c>
    </row>
    <row r="69" spans="1:4" x14ac:dyDescent="0.2">
      <c r="A69" s="7" t="s">
        <v>52</v>
      </c>
      <c r="C69" s="31">
        <v>101.0157</v>
      </c>
      <c r="D69" s="31">
        <v>105.1658</v>
      </c>
    </row>
    <row r="70" spans="1:4" x14ac:dyDescent="0.2">
      <c r="A70" s="7" t="s">
        <v>53</v>
      </c>
      <c r="C70" s="31">
        <v>786.00530000000003</v>
      </c>
      <c r="D70" s="31">
        <v>823.10289999999998</v>
      </c>
    </row>
    <row r="71" spans="1:4" x14ac:dyDescent="0.2">
      <c r="A71" s="7" t="s">
        <v>54</v>
      </c>
      <c r="C71" s="31">
        <v>116.0577</v>
      </c>
      <c r="D71" s="31">
        <v>121.5317</v>
      </c>
    </row>
    <row r="73" spans="1:4" x14ac:dyDescent="0.2">
      <c r="A73" s="7" t="s">
        <v>59</v>
      </c>
    </row>
    <row r="75" spans="1:4" x14ac:dyDescent="0.2">
      <c r="A75" s="14" t="s">
        <v>55</v>
      </c>
      <c r="D75" s="30" t="s">
        <v>61</v>
      </c>
    </row>
    <row r="77" spans="1:4" x14ac:dyDescent="0.2">
      <c r="A77" s="14" t="s">
        <v>380</v>
      </c>
      <c r="D77" s="51">
        <v>0.17731940179972799</v>
      </c>
    </row>
    <row r="79" spans="1:4" x14ac:dyDescent="0.2">
      <c r="A79" s="14" t="s">
        <v>1004</v>
      </c>
      <c r="D79" s="30" t="s">
        <v>61</v>
      </c>
    </row>
    <row r="81" spans="1:9" x14ac:dyDescent="0.2">
      <c r="A81" s="62" t="s">
        <v>1005</v>
      </c>
      <c r="B81" s="63"/>
      <c r="C81" s="63"/>
      <c r="D81" s="63"/>
      <c r="E81" s="11"/>
      <c r="G81" s="63"/>
      <c r="H81" s="63"/>
      <c r="I81" s="63"/>
    </row>
    <row r="82" spans="1:9" x14ac:dyDescent="0.2">
      <c r="A82" s="66"/>
      <c r="B82" s="63"/>
      <c r="C82" s="63"/>
      <c r="D82" s="63"/>
      <c r="E82" s="11"/>
      <c r="G82" s="63"/>
      <c r="H82" s="63"/>
      <c r="I82" s="63"/>
    </row>
    <row r="83" spans="1:9" x14ac:dyDescent="0.2">
      <c r="A83" s="62" t="s">
        <v>1486</v>
      </c>
      <c r="B83" s="63"/>
      <c r="C83" s="63"/>
      <c r="D83" s="63"/>
      <c r="E83" s="11"/>
      <c r="G83" s="63"/>
      <c r="H83" s="63"/>
      <c r="I83" s="63"/>
    </row>
    <row r="84" spans="1:9" x14ac:dyDescent="0.2">
      <c r="A84" s="66"/>
      <c r="B84" s="63"/>
      <c r="C84" s="63"/>
      <c r="D84" s="63"/>
      <c r="E84" s="11"/>
      <c r="G84" s="63"/>
      <c r="H84" s="63"/>
      <c r="I84" s="63"/>
    </row>
    <row r="85" spans="1:9" x14ac:dyDescent="0.2">
      <c r="A85" s="63"/>
      <c r="B85" s="63"/>
      <c r="C85" s="63"/>
      <c r="D85" s="63"/>
      <c r="E85" s="11"/>
      <c r="G85" s="63"/>
      <c r="H85" s="63"/>
      <c r="I85" s="63"/>
    </row>
    <row r="86" spans="1:9" x14ac:dyDescent="0.2">
      <c r="A86" s="63"/>
      <c r="B86" s="63"/>
      <c r="C86" s="63"/>
      <c r="D86" s="63"/>
      <c r="E86" s="11"/>
      <c r="G86" s="63"/>
      <c r="H86" s="63"/>
      <c r="I86" s="63"/>
    </row>
    <row r="87" spans="1:9" x14ac:dyDescent="0.2">
      <c r="A87" s="63"/>
      <c r="B87" s="63"/>
      <c r="C87" s="63"/>
      <c r="D87" s="63"/>
      <c r="E87" s="11"/>
      <c r="G87" s="63"/>
      <c r="H87" s="63"/>
      <c r="I87" s="63"/>
    </row>
    <row r="88" spans="1:9" x14ac:dyDescent="0.2">
      <c r="A88" s="63"/>
      <c r="B88" s="63"/>
      <c r="C88" s="63"/>
      <c r="D88" s="63"/>
      <c r="E88" s="11"/>
      <c r="G88" s="63"/>
      <c r="H88" s="63"/>
      <c r="I88" s="63"/>
    </row>
    <row r="89" spans="1:9" x14ac:dyDescent="0.2">
      <c r="A89" s="63"/>
      <c r="B89" s="63"/>
      <c r="C89" s="63"/>
      <c r="D89" s="63"/>
      <c r="E89" s="11"/>
      <c r="G89" s="63"/>
      <c r="H89" s="63"/>
      <c r="I89" s="63"/>
    </row>
    <row r="90" spans="1:9" x14ac:dyDescent="0.2">
      <c r="A90" s="63"/>
      <c r="B90" s="63"/>
      <c r="C90" s="63"/>
      <c r="D90" s="63"/>
      <c r="E90" s="11"/>
      <c r="G90" s="63"/>
      <c r="H90" s="63"/>
      <c r="I90" s="63"/>
    </row>
    <row r="91" spans="1:9" x14ac:dyDescent="0.2">
      <c r="A91" s="63"/>
      <c r="B91" s="63"/>
      <c r="C91" s="63"/>
      <c r="D91" s="63"/>
      <c r="E91" s="11"/>
      <c r="G91" s="63"/>
      <c r="H91" s="63"/>
      <c r="I91" s="63"/>
    </row>
    <row r="92" spans="1:9" x14ac:dyDescent="0.2">
      <c r="A92" s="63"/>
      <c r="B92" s="63"/>
      <c r="C92" s="63"/>
      <c r="D92" s="63"/>
      <c r="E92" s="11"/>
      <c r="G92" s="63"/>
      <c r="H92" s="63"/>
      <c r="I92" s="63"/>
    </row>
    <row r="93" spans="1:9" x14ac:dyDescent="0.2">
      <c r="A93" s="63"/>
      <c r="B93" s="63"/>
      <c r="C93" s="63"/>
      <c r="D93" s="63"/>
      <c r="E93" s="11"/>
      <c r="G93" s="63"/>
      <c r="H93" s="63"/>
      <c r="I93" s="63"/>
    </row>
    <row r="94" spans="1:9" x14ac:dyDescent="0.2">
      <c r="A94" s="63"/>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2" t="s">
        <v>1020</v>
      </c>
      <c r="B102" s="63"/>
      <c r="C102" s="63"/>
      <c r="D102" s="63"/>
      <c r="E102" s="11"/>
      <c r="G102" s="63"/>
      <c r="H102" s="63"/>
      <c r="I102" s="63"/>
    </row>
    <row r="103" spans="1:9" x14ac:dyDescent="0.2">
      <c r="A103" s="63"/>
      <c r="B103" s="63"/>
      <c r="C103" s="63"/>
      <c r="D103" s="63"/>
      <c r="E103" s="11"/>
      <c r="G103" s="63"/>
      <c r="H103" s="63"/>
      <c r="I103" s="63"/>
    </row>
    <row r="104" spans="1:9" x14ac:dyDescent="0.2">
      <c r="A104" s="62" t="s">
        <v>1489</v>
      </c>
      <c r="B104" s="63"/>
      <c r="C104" s="63"/>
      <c r="D104" s="63"/>
      <c r="E104" s="11"/>
      <c r="G104" s="63"/>
      <c r="H104" s="63"/>
      <c r="I104" s="63"/>
    </row>
    <row r="105" spans="1:9" x14ac:dyDescent="0.2">
      <c r="A105" s="63"/>
      <c r="B105" s="63"/>
      <c r="C105" s="63"/>
      <c r="D105" s="63"/>
      <c r="E105" s="11"/>
      <c r="G105" s="63"/>
      <c r="H105" s="63"/>
      <c r="I105" s="63"/>
    </row>
    <row r="106" spans="1:9" x14ac:dyDescent="0.2">
      <c r="A106" s="63"/>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2" t="s">
        <v>1021</v>
      </c>
      <c r="B123" s="63"/>
      <c r="C123" s="63"/>
      <c r="D123" s="63"/>
      <c r="E123" s="11"/>
      <c r="G123" s="63"/>
      <c r="H123" s="63"/>
      <c r="I123" s="63"/>
    </row>
    <row r="124" spans="1:9" x14ac:dyDescent="0.2">
      <c r="A124" s="63"/>
      <c r="B124" s="63"/>
      <c r="C124" s="63"/>
      <c r="D124" s="63"/>
      <c r="E124" s="11"/>
      <c r="G124" s="63"/>
      <c r="H124" s="63"/>
      <c r="I124" s="63"/>
    </row>
    <row r="125" spans="1:9" x14ac:dyDescent="0.2">
      <c r="A125" s="62" t="s">
        <v>1490</v>
      </c>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t="s">
        <v>1014</v>
      </c>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row r="226" spans="1:9" x14ac:dyDescent="0.2">
      <c r="A226" s="63"/>
      <c r="B226" s="63"/>
      <c r="C226" s="63"/>
      <c r="D226" s="63"/>
      <c r="E226" s="11"/>
      <c r="G226" s="63"/>
      <c r="H226" s="63"/>
      <c r="I226" s="63"/>
    </row>
    <row r="227" spans="1:9" x14ac:dyDescent="0.2">
      <c r="A227" s="63"/>
      <c r="B227" s="63"/>
      <c r="C227" s="63"/>
      <c r="D227" s="63"/>
      <c r="E227" s="11"/>
      <c r="G227" s="63"/>
      <c r="H227" s="63"/>
      <c r="I227" s="63"/>
    </row>
    <row r="228" spans="1:9" x14ac:dyDescent="0.2">
      <c r="A228" s="63"/>
      <c r="B228" s="63"/>
      <c r="C228" s="63"/>
      <c r="D228" s="63"/>
      <c r="E228" s="11"/>
      <c r="G228" s="63"/>
      <c r="H228" s="63"/>
      <c r="I228" s="63"/>
    </row>
    <row r="229" spans="1:9" x14ac:dyDescent="0.2">
      <c r="A229" s="63"/>
      <c r="B229" s="63"/>
      <c r="C229" s="63"/>
      <c r="D229" s="63"/>
      <c r="E229" s="11"/>
      <c r="G229" s="63"/>
      <c r="H229" s="63"/>
      <c r="I229" s="63"/>
    </row>
    <row r="230" spans="1:9" x14ac:dyDescent="0.2">
      <c r="A230" s="63"/>
      <c r="B230" s="63"/>
      <c r="C230" s="63"/>
      <c r="D230" s="63"/>
      <c r="E230" s="11"/>
      <c r="G230" s="63"/>
      <c r="H230" s="63"/>
      <c r="I230" s="63"/>
    </row>
    <row r="231" spans="1:9" x14ac:dyDescent="0.2">
      <c r="A231" s="63"/>
      <c r="B231" s="63"/>
      <c r="C231" s="63"/>
      <c r="D231" s="63"/>
      <c r="E231" s="11"/>
      <c r="G231" s="63"/>
      <c r="H231" s="63"/>
      <c r="I231" s="63"/>
    </row>
    <row r="232" spans="1:9" x14ac:dyDescent="0.2">
      <c r="A232" s="63"/>
      <c r="B232" s="63"/>
      <c r="C232" s="63"/>
      <c r="D232" s="63"/>
      <c r="E232" s="11"/>
      <c r="G232" s="63"/>
      <c r="H232" s="63"/>
      <c r="I232" s="63"/>
    </row>
    <row r="233" spans="1:9" x14ac:dyDescent="0.2">
      <c r="A233" s="63"/>
      <c r="B233" s="63"/>
      <c r="C233" s="63"/>
      <c r="D233" s="63"/>
      <c r="E233" s="11"/>
      <c r="G233" s="63"/>
      <c r="H233" s="63"/>
      <c r="I233" s="63"/>
    </row>
    <row r="234" spans="1:9" x14ac:dyDescent="0.2">
      <c r="A234" s="63"/>
      <c r="B234" s="63"/>
      <c r="C234" s="63"/>
      <c r="D234" s="63"/>
      <c r="E234" s="11"/>
      <c r="G234" s="63"/>
      <c r="H234" s="63"/>
      <c r="I234" s="63"/>
    </row>
    <row r="235" spans="1:9" x14ac:dyDescent="0.2">
      <c r="A235" s="63"/>
      <c r="B235" s="63"/>
      <c r="C235" s="63"/>
      <c r="D235" s="63"/>
      <c r="E235" s="11"/>
      <c r="G235" s="63"/>
      <c r="H235" s="63"/>
      <c r="I235" s="63"/>
    </row>
    <row r="236" spans="1:9" x14ac:dyDescent="0.2">
      <c r="A236" s="63"/>
      <c r="B236" s="63"/>
      <c r="C236" s="63"/>
      <c r="D236" s="63"/>
      <c r="E236" s="11"/>
      <c r="G236" s="63"/>
      <c r="H236" s="63"/>
      <c r="I236" s="63"/>
    </row>
    <row r="237" spans="1:9" x14ac:dyDescent="0.2">
      <c r="A237" s="63"/>
      <c r="B237" s="63"/>
      <c r="C237" s="63"/>
      <c r="D237" s="63"/>
      <c r="E237" s="11"/>
      <c r="G237" s="63"/>
      <c r="H237" s="63"/>
      <c r="I237" s="63"/>
    </row>
    <row r="238" spans="1:9" x14ac:dyDescent="0.2">
      <c r="A238" s="63"/>
      <c r="B238" s="63"/>
      <c r="C238" s="63"/>
      <c r="D238" s="63"/>
      <c r="E238" s="11"/>
      <c r="G238" s="63"/>
      <c r="H238" s="63"/>
      <c r="I238" s="63"/>
    </row>
    <row r="239" spans="1:9" x14ac:dyDescent="0.2">
      <c r="A239" s="63"/>
      <c r="B239" s="63"/>
      <c r="C239" s="63"/>
      <c r="D239" s="63"/>
      <c r="E239" s="11"/>
      <c r="G239" s="63"/>
      <c r="H239" s="63"/>
      <c r="I239" s="63"/>
    </row>
    <row r="240" spans="1:9" x14ac:dyDescent="0.2">
      <c r="A240" s="63"/>
      <c r="B240" s="63"/>
      <c r="C240" s="63"/>
      <c r="D240" s="63"/>
      <c r="E240" s="11"/>
      <c r="G240" s="63"/>
      <c r="H240" s="63"/>
      <c r="I240" s="63"/>
    </row>
    <row r="241" spans="1:9" x14ac:dyDescent="0.2">
      <c r="A241" s="63"/>
      <c r="B241" s="63"/>
      <c r="C241" s="63"/>
      <c r="D241" s="63"/>
      <c r="E241" s="11"/>
      <c r="G241" s="63"/>
      <c r="H241" s="63"/>
      <c r="I241" s="63"/>
    </row>
    <row r="242" spans="1:9" x14ac:dyDescent="0.2">
      <c r="A242" s="63"/>
      <c r="B242" s="63"/>
      <c r="C242" s="63"/>
      <c r="D242" s="63"/>
      <c r="E242" s="11"/>
      <c r="G242" s="63"/>
      <c r="H242" s="63"/>
      <c r="I242" s="63"/>
    </row>
    <row r="243" spans="1:9" x14ac:dyDescent="0.2">
      <c r="A243" s="63"/>
      <c r="B243" s="63"/>
      <c r="C243" s="63"/>
      <c r="D243" s="63"/>
      <c r="E243" s="11"/>
      <c r="G243" s="63"/>
      <c r="H243" s="63"/>
      <c r="I243" s="63"/>
    </row>
    <row r="244" spans="1:9" x14ac:dyDescent="0.2">
      <c r="A244" s="63"/>
      <c r="B244" s="63"/>
      <c r="C244" s="63"/>
      <c r="D244" s="63"/>
      <c r="E244" s="11"/>
      <c r="G244" s="63"/>
      <c r="H244" s="63"/>
      <c r="I244" s="63"/>
    </row>
  </sheetData>
  <mergeCells count="1">
    <mergeCell ref="A1:F1"/>
  </mergeCells>
  <conditionalFormatting sqref="F2:F3">
    <cfRule type="cellIs" dxfId="70" priority="3" stopIfTrue="1" operator="between">
      <formula>0.009</formula>
      <formula>-0.009</formula>
    </cfRule>
  </conditionalFormatting>
  <conditionalFormatting sqref="F5:F141">
    <cfRule type="cellIs" dxfId="69" priority="1" stopIfTrue="1" operator="between">
      <formula>0.009</formula>
      <formula>-0.009</formula>
    </cfRule>
  </conditionalFormatting>
  <conditionalFormatting sqref="F228:F65536">
    <cfRule type="cellIs" dxfId="68" priority="2" stopIfTrue="1" operator="between">
      <formula>0.009</formula>
      <formula>-0.009</formula>
    </cfRule>
  </conditionalFormatting>
  <hyperlinks>
    <hyperlink ref="A82" r:id="rId1" tooltip="https://www.franklintempletonindia.com/downloadsServlet/pdf/product-labels-jg9o5k7l" display="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208"/>
  <sheetViews>
    <sheetView workbookViewId="0">
      <selection sqref="A1:F1"/>
    </sheetView>
  </sheetViews>
  <sheetFormatPr defaultColWidth="9.140625" defaultRowHeight="11.25" x14ac:dyDescent="0.2"/>
  <cols>
    <col min="1" max="1" width="38.7109375" style="7" bestFit="1" customWidth="1"/>
    <col min="2" max="2" width="29.85546875" style="7" bestFit="1" customWidth="1"/>
    <col min="3" max="3" width="24.710937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13</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130</v>
      </c>
      <c r="B7" s="21" t="s">
        <v>129</v>
      </c>
      <c r="C7" s="21" t="s">
        <v>131</v>
      </c>
      <c r="D7" s="24">
        <v>2298906</v>
      </c>
      <c r="E7" s="22">
        <v>35865.232510000002</v>
      </c>
      <c r="F7" s="23">
        <v>18.3309469471385</v>
      </c>
    </row>
    <row r="8" spans="1:6" x14ac:dyDescent="0.2">
      <c r="A8" s="21" t="s">
        <v>124</v>
      </c>
      <c r="B8" s="21" t="s">
        <v>123</v>
      </c>
      <c r="C8" s="21" t="s">
        <v>125</v>
      </c>
      <c r="D8" s="24">
        <v>1652736</v>
      </c>
      <c r="E8" s="22">
        <v>34733.89978</v>
      </c>
      <c r="F8" s="23">
        <v>17.752715640610401</v>
      </c>
    </row>
    <row r="9" spans="1:6" x14ac:dyDescent="0.2">
      <c r="A9" s="21" t="s">
        <v>135</v>
      </c>
      <c r="B9" s="21" t="s">
        <v>134</v>
      </c>
      <c r="C9" s="21" t="s">
        <v>131</v>
      </c>
      <c r="D9" s="24">
        <v>894643</v>
      </c>
      <c r="E9" s="22">
        <v>14530.79161</v>
      </c>
      <c r="F9" s="23">
        <v>7.4267794033836996</v>
      </c>
    </row>
    <row r="10" spans="1:6" x14ac:dyDescent="0.2">
      <c r="A10" s="21" t="s">
        <v>137</v>
      </c>
      <c r="B10" s="21" t="s">
        <v>136</v>
      </c>
      <c r="C10" s="21" t="s">
        <v>138</v>
      </c>
      <c r="D10" s="24">
        <v>4524577</v>
      </c>
      <c r="E10" s="22">
        <v>13578.255579999999</v>
      </c>
      <c r="F10" s="23">
        <v>6.9399322199366296</v>
      </c>
    </row>
    <row r="11" spans="1:6" x14ac:dyDescent="0.2">
      <c r="A11" s="21" t="s">
        <v>333</v>
      </c>
      <c r="B11" s="21" t="s">
        <v>332</v>
      </c>
      <c r="C11" s="21" t="s">
        <v>131</v>
      </c>
      <c r="D11" s="24">
        <v>378126</v>
      </c>
      <c r="E11" s="22">
        <v>11863.70325</v>
      </c>
      <c r="F11" s="23">
        <v>6.0636136908274203</v>
      </c>
    </row>
    <row r="12" spans="1:6" x14ac:dyDescent="0.2">
      <c r="A12" s="21" t="s">
        <v>157</v>
      </c>
      <c r="B12" s="21" t="s">
        <v>156</v>
      </c>
      <c r="C12" s="21" t="s">
        <v>158</v>
      </c>
      <c r="D12" s="24">
        <v>517479</v>
      </c>
      <c r="E12" s="22">
        <v>9412.4255310000008</v>
      </c>
      <c r="F12" s="23">
        <v>4.8107501604665597</v>
      </c>
    </row>
    <row r="13" spans="1:6" x14ac:dyDescent="0.2">
      <c r="A13" s="21" t="s">
        <v>531</v>
      </c>
      <c r="B13" s="21" t="s">
        <v>530</v>
      </c>
      <c r="C13" s="21" t="s">
        <v>138</v>
      </c>
      <c r="D13" s="24">
        <v>1346780</v>
      </c>
      <c r="E13" s="22">
        <v>5094.8687399999999</v>
      </c>
      <c r="F13" s="23">
        <v>2.6040196044883901</v>
      </c>
    </row>
    <row r="14" spans="1:6" x14ac:dyDescent="0.2">
      <c r="A14" s="21" t="s">
        <v>533</v>
      </c>
      <c r="B14" s="21" t="s">
        <v>532</v>
      </c>
      <c r="C14" s="21" t="s">
        <v>131</v>
      </c>
      <c r="D14" s="24">
        <v>452288</v>
      </c>
      <c r="E14" s="22">
        <v>5031.7039999999997</v>
      </c>
      <c r="F14" s="23">
        <v>2.5717357067736102</v>
      </c>
    </row>
    <row r="15" spans="1:6" x14ac:dyDescent="0.2">
      <c r="A15" s="21" t="s">
        <v>535</v>
      </c>
      <c r="B15" s="21" t="s">
        <v>534</v>
      </c>
      <c r="C15" s="21" t="s">
        <v>131</v>
      </c>
      <c r="D15" s="24">
        <v>642259</v>
      </c>
      <c r="E15" s="22">
        <v>4814.6945939999996</v>
      </c>
      <c r="F15" s="23">
        <v>2.4608208282124</v>
      </c>
    </row>
    <row r="16" spans="1:6" x14ac:dyDescent="0.2">
      <c r="A16" s="21" t="s">
        <v>464</v>
      </c>
      <c r="B16" s="21" t="s">
        <v>463</v>
      </c>
      <c r="C16" s="21" t="s">
        <v>131</v>
      </c>
      <c r="D16" s="24">
        <v>135017</v>
      </c>
      <c r="E16" s="22">
        <v>3795.8679379999999</v>
      </c>
      <c r="F16" s="23">
        <v>1.94009208696531</v>
      </c>
    </row>
    <row r="17" spans="1:9" x14ac:dyDescent="0.2">
      <c r="A17" s="21" t="s">
        <v>537</v>
      </c>
      <c r="B17" s="21" t="s">
        <v>536</v>
      </c>
      <c r="C17" s="21" t="s">
        <v>138</v>
      </c>
      <c r="D17" s="24">
        <v>277118</v>
      </c>
      <c r="E17" s="22">
        <v>3686.2236360000002</v>
      </c>
      <c r="F17" s="23">
        <v>1.8840521914353601</v>
      </c>
    </row>
    <row r="18" spans="1:9" x14ac:dyDescent="0.2">
      <c r="A18" s="21" t="s">
        <v>539</v>
      </c>
      <c r="B18" s="21" t="s">
        <v>538</v>
      </c>
      <c r="C18" s="21" t="s">
        <v>131</v>
      </c>
      <c r="D18" s="24">
        <v>391472</v>
      </c>
      <c r="E18" s="22">
        <v>2962.4643599999999</v>
      </c>
      <c r="F18" s="23">
        <v>1.51413425246323</v>
      </c>
    </row>
    <row r="19" spans="1:9" x14ac:dyDescent="0.2">
      <c r="A19" s="21" t="s">
        <v>541</v>
      </c>
      <c r="B19" s="21" t="s">
        <v>540</v>
      </c>
      <c r="C19" s="21" t="s">
        <v>131</v>
      </c>
      <c r="D19" s="24">
        <v>144535</v>
      </c>
      <c r="E19" s="22">
        <v>2421.9729950000001</v>
      </c>
      <c r="F19" s="23">
        <v>1.23788570076517</v>
      </c>
    </row>
    <row r="20" spans="1:9" x14ac:dyDescent="0.2">
      <c r="A20" s="21" t="s">
        <v>543</v>
      </c>
      <c r="B20" s="21" t="s">
        <v>542</v>
      </c>
      <c r="C20" s="21" t="s">
        <v>375</v>
      </c>
      <c r="D20" s="24">
        <v>113723</v>
      </c>
      <c r="E20" s="22">
        <v>1888.8253070000001</v>
      </c>
      <c r="F20" s="23">
        <v>0.965390548782187</v>
      </c>
    </row>
    <row r="21" spans="1:9" x14ac:dyDescent="0.2">
      <c r="A21" s="21" t="s">
        <v>222</v>
      </c>
      <c r="B21" s="21" t="s">
        <v>221</v>
      </c>
      <c r="C21" s="21" t="s">
        <v>223</v>
      </c>
      <c r="D21" s="24">
        <v>109389</v>
      </c>
      <c r="E21" s="22">
        <v>1801.964997</v>
      </c>
      <c r="F21" s="23">
        <v>0.92099569552205396</v>
      </c>
    </row>
    <row r="22" spans="1:9" x14ac:dyDescent="0.2">
      <c r="A22" s="21" t="s">
        <v>545</v>
      </c>
      <c r="B22" s="21" t="s">
        <v>544</v>
      </c>
      <c r="C22" s="21" t="s">
        <v>223</v>
      </c>
      <c r="D22" s="24">
        <v>196999</v>
      </c>
      <c r="E22" s="22">
        <v>90.777139199999993</v>
      </c>
      <c r="F22" s="23">
        <v>4.6396769412389599E-2</v>
      </c>
    </row>
    <row r="23" spans="1:9" x14ac:dyDescent="0.2">
      <c r="A23" s="20" t="s">
        <v>29</v>
      </c>
      <c r="B23" s="20"/>
      <c r="C23" s="20"/>
      <c r="D23" s="20"/>
      <c r="E23" s="25">
        <f>SUM(E7:E22)</f>
        <v>151573.67196720003</v>
      </c>
      <c r="F23" s="26">
        <f>SUM(F7:F22)</f>
        <v>77.470261447183333</v>
      </c>
      <c r="G23" s="14"/>
      <c r="H23" s="14"/>
      <c r="I23" s="14"/>
    </row>
    <row r="24" spans="1:9" x14ac:dyDescent="0.2">
      <c r="A24" s="21"/>
      <c r="B24" s="21"/>
      <c r="C24" s="21"/>
      <c r="D24" s="21"/>
      <c r="E24" s="22"/>
      <c r="F24" s="23"/>
    </row>
    <row r="25" spans="1:9" x14ac:dyDescent="0.2">
      <c r="A25" s="20" t="s">
        <v>546</v>
      </c>
      <c r="B25" s="21"/>
      <c r="C25" s="21"/>
      <c r="D25" s="21"/>
      <c r="E25" s="22"/>
      <c r="F25" s="23"/>
    </row>
    <row r="26" spans="1:9" x14ac:dyDescent="0.2">
      <c r="A26" s="21" t="s">
        <v>548</v>
      </c>
      <c r="B26" s="21" t="s">
        <v>547</v>
      </c>
      <c r="C26" s="21" t="s">
        <v>375</v>
      </c>
      <c r="D26" s="24">
        <v>159240</v>
      </c>
      <c r="E26" s="22">
        <v>11068.407660000001</v>
      </c>
      <c r="F26" s="23">
        <v>5.6571330897740699</v>
      </c>
    </row>
    <row r="27" spans="1:9" x14ac:dyDescent="0.2">
      <c r="A27" s="21" t="s">
        <v>550</v>
      </c>
      <c r="B27" s="21" t="s">
        <v>549</v>
      </c>
      <c r="C27" s="21" t="s">
        <v>191</v>
      </c>
      <c r="D27" s="24">
        <v>96146</v>
      </c>
      <c r="E27" s="22">
        <v>6139.3822069999997</v>
      </c>
      <c r="F27" s="23">
        <v>3.1378770371374101</v>
      </c>
    </row>
    <row r="28" spans="1:9" x14ac:dyDescent="0.2">
      <c r="A28" s="21" t="s">
        <v>552</v>
      </c>
      <c r="B28" s="21" t="s">
        <v>551</v>
      </c>
      <c r="C28" s="21" t="s">
        <v>131</v>
      </c>
      <c r="D28" s="24">
        <v>9122</v>
      </c>
      <c r="E28" s="22">
        <v>2612.4039790000002</v>
      </c>
      <c r="F28" s="23">
        <v>1.33521617990879</v>
      </c>
    </row>
    <row r="29" spans="1:9" x14ac:dyDescent="0.2">
      <c r="A29" s="21" t="s">
        <v>554</v>
      </c>
      <c r="B29" s="21" t="s">
        <v>553</v>
      </c>
      <c r="C29" s="21" t="s">
        <v>555</v>
      </c>
      <c r="D29" s="24">
        <v>7579</v>
      </c>
      <c r="E29" s="22">
        <v>1890.3343420000001</v>
      </c>
      <c r="F29" s="23">
        <v>0.96616182610539003</v>
      </c>
    </row>
    <row r="30" spans="1:9" x14ac:dyDescent="0.2">
      <c r="A30" s="21" t="s">
        <v>557</v>
      </c>
      <c r="B30" s="21" t="s">
        <v>556</v>
      </c>
      <c r="C30" s="21" t="s">
        <v>131</v>
      </c>
      <c r="D30" s="24">
        <v>3083</v>
      </c>
      <c r="E30" s="22">
        <v>1786.780019</v>
      </c>
      <c r="F30" s="23">
        <v>0.91323455732132297</v>
      </c>
    </row>
    <row r="31" spans="1:9" x14ac:dyDescent="0.2">
      <c r="A31" s="21" t="s">
        <v>559</v>
      </c>
      <c r="B31" s="21" t="s">
        <v>558</v>
      </c>
      <c r="C31" s="21" t="s">
        <v>138</v>
      </c>
      <c r="D31" s="24">
        <v>8181</v>
      </c>
      <c r="E31" s="22">
        <v>1706.5862890000001</v>
      </c>
      <c r="F31" s="23">
        <v>0.87224703522138103</v>
      </c>
    </row>
    <row r="32" spans="1:9" x14ac:dyDescent="0.2">
      <c r="A32" s="21" t="s">
        <v>561</v>
      </c>
      <c r="B32" s="21" t="s">
        <v>560</v>
      </c>
      <c r="C32" s="21" t="s">
        <v>131</v>
      </c>
      <c r="D32" s="24">
        <v>3802</v>
      </c>
      <c r="E32" s="22">
        <v>1673.177866</v>
      </c>
      <c r="F32" s="23">
        <v>0.85517177913793596</v>
      </c>
    </row>
    <row r="33" spans="1:9" x14ac:dyDescent="0.2">
      <c r="A33" s="20" t="s">
        <v>29</v>
      </c>
      <c r="B33" s="20"/>
      <c r="C33" s="20"/>
      <c r="D33" s="20"/>
      <c r="E33" s="25">
        <f>SUM(E25:E32)</f>
        <v>26877.072361999999</v>
      </c>
      <c r="F33" s="26">
        <f>SUM(F25:F32)</f>
        <v>13.737041504606299</v>
      </c>
      <c r="G33" s="14"/>
      <c r="H33" s="14"/>
      <c r="I33" s="14"/>
    </row>
    <row r="34" spans="1:9" x14ac:dyDescent="0.2">
      <c r="A34" s="21"/>
      <c r="B34" s="21"/>
      <c r="C34" s="21"/>
      <c r="D34" s="21"/>
      <c r="E34" s="22"/>
      <c r="F34" s="23"/>
    </row>
    <row r="35" spans="1:9" x14ac:dyDescent="0.2">
      <c r="A35" s="20" t="s">
        <v>562</v>
      </c>
      <c r="B35" s="21"/>
      <c r="C35" s="21"/>
      <c r="D35" s="21"/>
      <c r="E35" s="22"/>
      <c r="F35" s="23"/>
    </row>
    <row r="36" spans="1:9" x14ac:dyDescent="0.2">
      <c r="A36" s="21" t="s">
        <v>564</v>
      </c>
      <c r="B36" s="21" t="s">
        <v>563</v>
      </c>
      <c r="C36" s="21" t="s">
        <v>565</v>
      </c>
      <c r="D36" s="24">
        <v>124810.124</v>
      </c>
      <c r="E36" s="22">
        <v>10104.211960000001</v>
      </c>
      <c r="F36" s="23">
        <v>5.1643265753194001</v>
      </c>
    </row>
    <row r="37" spans="1:9" x14ac:dyDescent="0.2">
      <c r="A37" s="20" t="s">
        <v>29</v>
      </c>
      <c r="B37" s="20"/>
      <c r="C37" s="20"/>
      <c r="D37" s="20"/>
      <c r="E37" s="25">
        <f>SUM(E36:E36)</f>
        <v>10104.211960000001</v>
      </c>
      <c r="F37" s="26">
        <f>SUM(F36:F36)</f>
        <v>5.1643265753194001</v>
      </c>
      <c r="G37" s="14"/>
      <c r="H37" s="14"/>
      <c r="I37" s="14"/>
    </row>
    <row r="38" spans="1:9" x14ac:dyDescent="0.2">
      <c r="A38" s="21"/>
      <c r="B38" s="21"/>
      <c r="C38" s="21"/>
      <c r="D38" s="21"/>
      <c r="E38" s="22"/>
      <c r="F38" s="23"/>
    </row>
    <row r="39" spans="1:9" x14ac:dyDescent="0.2">
      <c r="A39" s="20" t="s">
        <v>41</v>
      </c>
      <c r="B39" s="20"/>
      <c r="C39" s="20"/>
      <c r="D39" s="20"/>
      <c r="E39" s="25">
        <f>E23+E33+E37</f>
        <v>188554.95628920005</v>
      </c>
      <c r="F39" s="26">
        <f>F23+F33+F37</f>
        <v>96.371629527109036</v>
      </c>
      <c r="G39" s="14"/>
      <c r="H39" s="14"/>
      <c r="I39" s="14"/>
    </row>
    <row r="40" spans="1:9" x14ac:dyDescent="0.2">
      <c r="A40" s="20"/>
      <c r="B40" s="20"/>
      <c r="C40" s="20"/>
      <c r="D40" s="20"/>
      <c r="E40" s="25"/>
      <c r="F40" s="26"/>
      <c r="G40" s="14"/>
      <c r="H40" s="14"/>
      <c r="I40" s="14"/>
    </row>
    <row r="41" spans="1:9" x14ac:dyDescent="0.2">
      <c r="A41" s="20" t="s">
        <v>43</v>
      </c>
      <c r="B41" s="20"/>
      <c r="C41" s="20"/>
      <c r="D41" s="20"/>
      <c r="E41" s="25">
        <f>E43-(E23+E33+E37)</f>
        <v>7099.0522757999424</v>
      </c>
      <c r="F41" s="26">
        <f>F43-(F23+F33+F37)</f>
        <v>3.628370472890964</v>
      </c>
      <c r="G41" s="14"/>
      <c r="H41" s="14"/>
      <c r="I41" s="14"/>
    </row>
    <row r="42" spans="1:9" x14ac:dyDescent="0.2">
      <c r="A42" s="20"/>
      <c r="B42" s="20"/>
      <c r="C42" s="20"/>
      <c r="D42" s="20"/>
      <c r="E42" s="25"/>
      <c r="F42" s="26"/>
      <c r="G42" s="14"/>
      <c r="H42" s="14"/>
      <c r="I42" s="14"/>
    </row>
    <row r="43" spans="1:9" x14ac:dyDescent="0.2">
      <c r="A43" s="27" t="s">
        <v>42</v>
      </c>
      <c r="B43" s="27"/>
      <c r="C43" s="27"/>
      <c r="D43" s="27"/>
      <c r="E43" s="28">
        <v>195654.008565</v>
      </c>
      <c r="F43" s="29">
        <v>100</v>
      </c>
      <c r="G43" s="14"/>
      <c r="H43" s="14"/>
      <c r="I43" s="14"/>
    </row>
    <row r="45" spans="1:9" x14ac:dyDescent="0.2">
      <c r="A45" s="14" t="s">
        <v>46</v>
      </c>
    </row>
    <row r="46" spans="1:9" x14ac:dyDescent="0.2">
      <c r="A46" s="14" t="s">
        <v>47</v>
      </c>
    </row>
    <row r="47" spans="1:9" x14ac:dyDescent="0.2">
      <c r="A47" s="14" t="s">
        <v>48</v>
      </c>
      <c r="B47" s="14"/>
      <c r="C47" s="30" t="s">
        <v>50</v>
      </c>
      <c r="D47" s="14" t="s">
        <v>49</v>
      </c>
    </row>
    <row r="48" spans="1:9" x14ac:dyDescent="0.2">
      <c r="A48" s="7" t="s">
        <v>51</v>
      </c>
      <c r="C48" s="31">
        <v>501.23930000000001</v>
      </c>
      <c r="D48" s="31">
        <v>529.64549999999997</v>
      </c>
    </row>
    <row r="49" spans="1:9" x14ac:dyDescent="0.2">
      <c r="A49" s="7" t="s">
        <v>52</v>
      </c>
      <c r="C49" s="31">
        <v>46.880400000000002</v>
      </c>
      <c r="D49" s="31">
        <v>45.646599999999999</v>
      </c>
    </row>
    <row r="50" spans="1:9" x14ac:dyDescent="0.2">
      <c r="A50" s="7" t="s">
        <v>53</v>
      </c>
      <c r="C50" s="31">
        <v>551.11410000000001</v>
      </c>
      <c r="D50" s="31">
        <v>585.37329999999997</v>
      </c>
    </row>
    <row r="51" spans="1:9" x14ac:dyDescent="0.2">
      <c r="A51" s="7" t="s">
        <v>54</v>
      </c>
      <c r="C51" s="31">
        <v>52.277999999999999</v>
      </c>
      <c r="D51" s="31">
        <v>51.015000000000001</v>
      </c>
    </row>
    <row r="53" spans="1:9" x14ac:dyDescent="0.2">
      <c r="A53" s="14" t="s">
        <v>55</v>
      </c>
    </row>
    <row r="54" spans="1:9" x14ac:dyDescent="0.2">
      <c r="A54" s="106" t="s">
        <v>56</v>
      </c>
      <c r="B54" s="107"/>
      <c r="C54" s="32" t="s">
        <v>57</v>
      </c>
    </row>
    <row r="55" spans="1:9" x14ac:dyDescent="0.2">
      <c r="A55" s="102" t="s">
        <v>52</v>
      </c>
      <c r="B55" s="103"/>
      <c r="C55" s="33">
        <v>3.8</v>
      </c>
    </row>
    <row r="56" spans="1:9" x14ac:dyDescent="0.2">
      <c r="A56" s="102" t="s">
        <v>54</v>
      </c>
      <c r="B56" s="103"/>
      <c r="C56" s="33">
        <v>4.4000000000000004</v>
      </c>
    </row>
    <row r="57" spans="1:9" x14ac:dyDescent="0.2">
      <c r="A57" s="7" t="s">
        <v>58</v>
      </c>
    </row>
    <row r="58" spans="1:9" x14ac:dyDescent="0.2">
      <c r="A58" s="7" t="s">
        <v>59</v>
      </c>
    </row>
    <row r="60" spans="1:9" x14ac:dyDescent="0.2">
      <c r="A60" s="14" t="s">
        <v>380</v>
      </c>
      <c r="D60" s="51">
        <v>0.182153572971958</v>
      </c>
    </row>
    <row r="62" spans="1:9" x14ac:dyDescent="0.2">
      <c r="A62" s="14" t="s">
        <v>1004</v>
      </c>
      <c r="D62" s="30" t="s">
        <v>61</v>
      </c>
    </row>
    <row r="64" spans="1:9" x14ac:dyDescent="0.2">
      <c r="A64" s="62" t="s">
        <v>1005</v>
      </c>
      <c r="B64" s="63"/>
      <c r="C64" s="63"/>
      <c r="D64" s="63"/>
      <c r="E64" s="11"/>
      <c r="G64" s="63"/>
      <c r="H64" s="63"/>
      <c r="I64" s="63"/>
    </row>
    <row r="65" spans="1:9" x14ac:dyDescent="0.2">
      <c r="A65" s="62"/>
      <c r="B65" s="63"/>
      <c r="C65" s="63"/>
      <c r="D65" s="63"/>
      <c r="E65" s="11"/>
      <c r="G65" s="63"/>
      <c r="H65" s="63"/>
      <c r="I65" s="63"/>
    </row>
    <row r="66" spans="1:9" x14ac:dyDescent="0.2">
      <c r="A66" s="62" t="s">
        <v>1486</v>
      </c>
      <c r="B66" s="63"/>
      <c r="C66" s="63"/>
      <c r="D66" s="63"/>
      <c r="E66" s="11"/>
      <c r="G66" s="63"/>
      <c r="H66" s="63"/>
      <c r="I66" s="63"/>
    </row>
    <row r="67" spans="1:9" x14ac:dyDescent="0.2">
      <c r="A67" s="66"/>
      <c r="B67" s="63"/>
      <c r="C67" s="63"/>
      <c r="D67" s="63"/>
      <c r="E67" s="11"/>
      <c r="G67" s="63"/>
      <c r="H67" s="63"/>
      <c r="I67" s="63"/>
    </row>
    <row r="68" spans="1:9" x14ac:dyDescent="0.2">
      <c r="A68" s="63"/>
      <c r="B68" s="63"/>
      <c r="C68" s="63"/>
      <c r="D68" s="63"/>
      <c r="E68" s="11"/>
      <c r="G68" s="63"/>
      <c r="H68" s="63"/>
      <c r="I68" s="63"/>
    </row>
    <row r="69" spans="1:9" x14ac:dyDescent="0.2">
      <c r="A69" s="63"/>
      <c r="B69" s="63"/>
      <c r="C69" s="63"/>
      <c r="D69" s="63"/>
      <c r="E69" s="11"/>
      <c r="G69" s="63"/>
      <c r="H69" s="63"/>
      <c r="I69" s="63"/>
    </row>
    <row r="70" spans="1:9" x14ac:dyDescent="0.2">
      <c r="A70" s="63"/>
      <c r="B70" s="63"/>
      <c r="C70" s="63"/>
      <c r="D70" s="63"/>
      <c r="E70" s="11"/>
      <c r="G70" s="63"/>
      <c r="H70" s="63"/>
      <c r="I70" s="63"/>
    </row>
    <row r="71" spans="1:9" x14ac:dyDescent="0.2">
      <c r="A71" s="63"/>
      <c r="B71" s="63"/>
      <c r="C71" s="63"/>
      <c r="D71" s="63"/>
      <c r="E71" s="11"/>
      <c r="G71" s="63"/>
      <c r="H71" s="63"/>
      <c r="I71" s="63"/>
    </row>
    <row r="72" spans="1:9" x14ac:dyDescent="0.2">
      <c r="A72" s="63"/>
      <c r="B72" s="63"/>
      <c r="C72" s="63"/>
      <c r="D72" s="63"/>
      <c r="E72" s="11"/>
      <c r="G72" s="63"/>
      <c r="H72" s="63"/>
      <c r="I72" s="63"/>
    </row>
    <row r="73" spans="1:9" x14ac:dyDescent="0.2">
      <c r="A73" s="63"/>
      <c r="B73" s="63"/>
      <c r="C73" s="63"/>
      <c r="D73" s="63"/>
      <c r="E73" s="11"/>
      <c r="G73" s="63"/>
      <c r="H73" s="63"/>
      <c r="I73" s="63"/>
    </row>
    <row r="74" spans="1:9" x14ac:dyDescent="0.2">
      <c r="A74" s="63"/>
      <c r="B74" s="63"/>
      <c r="C74" s="63"/>
      <c r="D74" s="63"/>
      <c r="E74" s="11"/>
      <c r="G74" s="63"/>
      <c r="H74" s="63"/>
      <c r="I74" s="63"/>
    </row>
    <row r="75" spans="1:9" x14ac:dyDescent="0.2">
      <c r="A75" s="63"/>
      <c r="B75" s="63"/>
      <c r="C75" s="63"/>
      <c r="D75" s="63"/>
      <c r="E75" s="11"/>
      <c r="G75" s="63"/>
      <c r="H75" s="63"/>
      <c r="I75" s="63"/>
    </row>
    <row r="76" spans="1:9" x14ac:dyDescent="0.2">
      <c r="A76" s="63"/>
      <c r="B76" s="63"/>
      <c r="C76" s="63"/>
      <c r="D76" s="63"/>
      <c r="E76" s="11"/>
      <c r="G76" s="63"/>
      <c r="H76" s="63"/>
      <c r="I76" s="63"/>
    </row>
    <row r="77" spans="1:9" x14ac:dyDescent="0.2">
      <c r="A77" s="63"/>
      <c r="B77" s="63"/>
      <c r="C77" s="63"/>
      <c r="D77" s="63"/>
      <c r="E77" s="11"/>
      <c r="G77" s="63"/>
      <c r="H77" s="63"/>
      <c r="I77" s="63"/>
    </row>
    <row r="78" spans="1:9" x14ac:dyDescent="0.2">
      <c r="A78" s="63"/>
      <c r="B78" s="63"/>
      <c r="C78" s="63"/>
      <c r="D78" s="63"/>
      <c r="E78" s="11"/>
      <c r="G78" s="63"/>
      <c r="H78" s="63"/>
      <c r="I78" s="63"/>
    </row>
    <row r="79" spans="1:9" x14ac:dyDescent="0.2">
      <c r="A79" s="63"/>
      <c r="B79" s="63"/>
      <c r="C79" s="63"/>
      <c r="D79" s="63"/>
      <c r="E79" s="11"/>
      <c r="G79" s="63"/>
      <c r="H79" s="63"/>
      <c r="I79" s="63"/>
    </row>
    <row r="80" spans="1:9" x14ac:dyDescent="0.2">
      <c r="A80" s="63"/>
      <c r="B80" s="63"/>
      <c r="C80" s="63"/>
      <c r="D80" s="63"/>
      <c r="E80" s="11"/>
      <c r="G80" s="63"/>
      <c r="H80" s="63"/>
      <c r="I80" s="63"/>
    </row>
    <row r="81" spans="1:9" x14ac:dyDescent="0.2">
      <c r="A81" s="63"/>
      <c r="B81" s="63"/>
      <c r="C81" s="63"/>
      <c r="D81" s="63"/>
      <c r="E81" s="11"/>
      <c r="G81" s="63"/>
      <c r="H81" s="63"/>
      <c r="I81" s="63"/>
    </row>
    <row r="82" spans="1:9" x14ac:dyDescent="0.2">
      <c r="A82" s="63"/>
      <c r="B82" s="63"/>
      <c r="C82" s="63"/>
      <c r="D82" s="63"/>
      <c r="E82" s="11"/>
      <c r="G82" s="63"/>
      <c r="H82" s="63"/>
      <c r="I82" s="63"/>
    </row>
    <row r="83" spans="1:9" x14ac:dyDescent="0.2">
      <c r="A83" s="63"/>
      <c r="B83" s="63"/>
      <c r="C83" s="63"/>
      <c r="D83" s="63"/>
      <c r="E83" s="11"/>
      <c r="G83" s="63"/>
      <c r="H83" s="63"/>
      <c r="I83" s="63"/>
    </row>
    <row r="84" spans="1:9" x14ac:dyDescent="0.2">
      <c r="A84" s="62" t="s">
        <v>1022</v>
      </c>
      <c r="B84" s="63"/>
      <c r="C84" s="63"/>
      <c r="D84" s="63"/>
      <c r="E84" s="11"/>
      <c r="G84" s="63"/>
      <c r="H84" s="63"/>
      <c r="I84" s="63"/>
    </row>
    <row r="85" spans="1:9" x14ac:dyDescent="0.2">
      <c r="A85" s="63"/>
      <c r="B85" s="63"/>
      <c r="C85" s="63"/>
      <c r="D85" s="63"/>
      <c r="E85" s="11"/>
      <c r="G85" s="63"/>
      <c r="H85" s="63"/>
      <c r="I85" s="63"/>
    </row>
    <row r="86" spans="1:9" x14ac:dyDescent="0.2">
      <c r="A86" s="62" t="s">
        <v>1164</v>
      </c>
      <c r="B86" s="63"/>
      <c r="C86" s="63"/>
      <c r="D86" s="63"/>
      <c r="E86" s="11"/>
      <c r="G86" s="63"/>
      <c r="H86" s="63"/>
      <c r="I86" s="63"/>
    </row>
    <row r="87" spans="1:9" x14ac:dyDescent="0.2">
      <c r="A87" s="63"/>
      <c r="B87" s="63"/>
      <c r="C87" s="63"/>
      <c r="D87" s="63"/>
      <c r="E87" s="11"/>
      <c r="G87" s="63"/>
      <c r="H87" s="63"/>
      <c r="I87" s="63"/>
    </row>
    <row r="88" spans="1:9" x14ac:dyDescent="0.2">
      <c r="A88" s="63"/>
      <c r="B88" s="63"/>
      <c r="C88" s="63"/>
      <c r="D88" s="63"/>
      <c r="E88" s="11"/>
      <c r="G88" s="63"/>
      <c r="H88" s="63"/>
      <c r="I88" s="63"/>
    </row>
    <row r="89" spans="1:9" x14ac:dyDescent="0.2">
      <c r="A89" s="63"/>
      <c r="B89" s="63"/>
      <c r="C89" s="63"/>
      <c r="D89" s="63"/>
      <c r="E89" s="11"/>
      <c r="G89" s="63"/>
      <c r="H89" s="63"/>
      <c r="I89" s="63"/>
    </row>
    <row r="90" spans="1:9" x14ac:dyDescent="0.2">
      <c r="A90" s="63"/>
      <c r="B90" s="63"/>
      <c r="C90" s="63"/>
      <c r="D90" s="63"/>
      <c r="E90" s="11"/>
      <c r="G90" s="63"/>
      <c r="H90" s="63"/>
      <c r="I90" s="63"/>
    </row>
    <row r="91" spans="1:9" x14ac:dyDescent="0.2">
      <c r="A91" s="63"/>
      <c r="B91" s="63"/>
      <c r="C91" s="63"/>
      <c r="D91" s="63"/>
      <c r="E91" s="11"/>
      <c r="G91" s="63"/>
      <c r="H91" s="63"/>
      <c r="I91" s="63"/>
    </row>
    <row r="92" spans="1:9" x14ac:dyDescent="0.2">
      <c r="A92" s="63"/>
      <c r="B92" s="63"/>
      <c r="C92" s="63"/>
      <c r="D92" s="63"/>
      <c r="E92" s="11"/>
      <c r="G92" s="63"/>
      <c r="H92" s="63"/>
      <c r="I92" s="63"/>
    </row>
    <row r="93" spans="1:9" x14ac:dyDescent="0.2">
      <c r="A93" s="63"/>
      <c r="B93" s="63"/>
      <c r="C93" s="63"/>
      <c r="D93" s="63"/>
      <c r="E93" s="11"/>
      <c r="G93" s="63"/>
      <c r="H93" s="63"/>
      <c r="I93" s="63"/>
    </row>
    <row r="94" spans="1:9" x14ac:dyDescent="0.2">
      <c r="A94" s="63"/>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3"/>
      <c r="B102" s="63"/>
      <c r="C102" s="63"/>
      <c r="D102" s="63"/>
      <c r="E102" s="11"/>
      <c r="G102" s="63"/>
      <c r="H102" s="63"/>
      <c r="I102" s="63"/>
    </row>
    <row r="103" spans="1:9" x14ac:dyDescent="0.2">
      <c r="A103" s="63"/>
      <c r="B103" s="63"/>
      <c r="C103" s="63"/>
      <c r="D103" s="63"/>
      <c r="E103" s="11"/>
      <c r="G103" s="63"/>
      <c r="H103" s="63"/>
      <c r="I103" s="63"/>
    </row>
    <row r="104" spans="1:9" x14ac:dyDescent="0.2">
      <c r="A104" s="63"/>
      <c r="B104" s="63"/>
      <c r="C104" s="63"/>
      <c r="D104" s="63"/>
      <c r="E104" s="11"/>
      <c r="G104" s="63"/>
      <c r="H104" s="63"/>
      <c r="I104" s="63"/>
    </row>
    <row r="105" spans="1:9" x14ac:dyDescent="0.2">
      <c r="A105" s="63"/>
      <c r="B105" s="63"/>
      <c r="C105" s="63"/>
      <c r="D105" s="63"/>
      <c r="E105" s="11"/>
      <c r="G105" s="63"/>
      <c r="H105" s="63"/>
      <c r="I105" s="63"/>
    </row>
    <row r="106" spans="1:9" x14ac:dyDescent="0.2">
      <c r="A106" s="63" t="s">
        <v>1014</v>
      </c>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sheetData>
  <mergeCells count="4">
    <mergeCell ref="A1:F1"/>
    <mergeCell ref="A54:B54"/>
    <mergeCell ref="A55:B55"/>
    <mergeCell ref="A56:B56"/>
  </mergeCells>
  <conditionalFormatting sqref="F2:F3">
    <cfRule type="cellIs" dxfId="67" priority="3" stopIfTrue="1" operator="between">
      <formula>0.009</formula>
      <formula>-0.009</formula>
    </cfRule>
  </conditionalFormatting>
  <conditionalFormatting sqref="F5:F100">
    <cfRule type="cellIs" dxfId="66" priority="1" stopIfTrue="1" operator="between">
      <formula>0.009</formula>
      <formula>-0.009</formula>
    </cfRule>
  </conditionalFormatting>
  <conditionalFormatting sqref="F201:F65536">
    <cfRule type="cellIs" dxfId="65"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75"/>
  <sheetViews>
    <sheetView workbookViewId="0">
      <selection sqref="A1:F1"/>
    </sheetView>
  </sheetViews>
  <sheetFormatPr defaultColWidth="9.140625" defaultRowHeight="11.25" x14ac:dyDescent="0.2"/>
  <cols>
    <col min="1" max="1" width="38.7109375" style="7" bestFit="1" customWidth="1"/>
    <col min="2" max="2" width="42.85546875" style="7" bestFit="1" customWidth="1"/>
    <col min="3" max="3" width="25.5703125" style="7" bestFit="1" customWidth="1"/>
    <col min="4" max="4" width="15.28515625" style="7" bestFit="1" customWidth="1"/>
    <col min="5" max="5" width="26.140625" style="10" customWidth="1"/>
    <col min="6" max="6" width="13.5703125" style="11" bestFit="1" customWidth="1"/>
    <col min="7" max="16384" width="9.140625" style="7"/>
  </cols>
  <sheetData>
    <row r="1" spans="1:7" s="1" customFormat="1" ht="15" x14ac:dyDescent="0.2">
      <c r="A1" s="104" t="s">
        <v>973</v>
      </c>
      <c r="B1" s="105"/>
      <c r="C1" s="105"/>
      <c r="D1" s="105"/>
      <c r="E1" s="105"/>
      <c r="F1" s="105"/>
    </row>
    <row r="2" spans="1:7" s="1" customFormat="1" ht="12" x14ac:dyDescent="0.2">
      <c r="E2" s="5"/>
      <c r="F2" s="9"/>
    </row>
    <row r="3" spans="1:7" s="1" customFormat="1" ht="12" x14ac:dyDescent="0.2">
      <c r="A3" s="8" t="s">
        <v>7</v>
      </c>
      <c r="B3" s="2"/>
      <c r="C3" s="3"/>
      <c r="D3" s="3"/>
      <c r="E3" s="4"/>
      <c r="F3" s="9"/>
    </row>
    <row r="4" spans="1:7" s="1" customFormat="1" ht="23.25" customHeight="1" x14ac:dyDescent="0.2">
      <c r="A4" s="6" t="s">
        <v>2</v>
      </c>
      <c r="B4" s="6" t="s">
        <v>0</v>
      </c>
      <c r="C4" s="13" t="s">
        <v>4</v>
      </c>
      <c r="D4" s="13" t="s">
        <v>1</v>
      </c>
      <c r="E4" s="52" t="s">
        <v>6</v>
      </c>
      <c r="F4" s="12" t="s">
        <v>3</v>
      </c>
      <c r="G4" s="55" t="s">
        <v>5</v>
      </c>
    </row>
    <row r="5" spans="1:7" x14ac:dyDescent="0.2">
      <c r="A5" s="16" t="s">
        <v>114</v>
      </c>
      <c r="B5" s="17"/>
      <c r="C5" s="17"/>
      <c r="D5" s="17"/>
      <c r="E5" s="18"/>
      <c r="F5" s="19"/>
      <c r="G5" s="19"/>
    </row>
    <row r="6" spans="1:7" x14ac:dyDescent="0.2">
      <c r="A6" s="20" t="s">
        <v>20</v>
      </c>
      <c r="B6" s="21"/>
      <c r="C6" s="21"/>
      <c r="D6" s="21"/>
      <c r="E6" s="22"/>
      <c r="F6" s="23"/>
      <c r="G6" s="23"/>
    </row>
    <row r="7" spans="1:7" x14ac:dyDescent="0.2">
      <c r="A7" s="21" t="s">
        <v>567</v>
      </c>
      <c r="B7" s="21" t="s">
        <v>566</v>
      </c>
      <c r="C7" s="21" t="s">
        <v>202</v>
      </c>
      <c r="D7" s="24">
        <v>3868691</v>
      </c>
      <c r="E7" s="22">
        <v>34628.653140000002</v>
      </c>
      <c r="F7" s="23">
        <v>2.55949563537924</v>
      </c>
      <c r="G7" s="23"/>
    </row>
    <row r="8" spans="1:7" x14ac:dyDescent="0.2">
      <c r="A8" s="21" t="s">
        <v>569</v>
      </c>
      <c r="B8" s="21" t="s">
        <v>568</v>
      </c>
      <c r="C8" s="21" t="s">
        <v>570</v>
      </c>
      <c r="D8" s="24">
        <v>3895864</v>
      </c>
      <c r="E8" s="22">
        <v>31955.82446</v>
      </c>
      <c r="F8" s="23">
        <v>2.36193977570088</v>
      </c>
      <c r="G8" s="23"/>
    </row>
    <row r="9" spans="1:7" x14ac:dyDescent="0.2">
      <c r="A9" s="21" t="s">
        <v>572</v>
      </c>
      <c r="B9" s="21" t="s">
        <v>571</v>
      </c>
      <c r="C9" s="21" t="s">
        <v>149</v>
      </c>
      <c r="D9" s="24">
        <v>4675704</v>
      </c>
      <c r="E9" s="22">
        <v>31114.472269999998</v>
      </c>
      <c r="F9" s="23">
        <v>2.2997532029394301</v>
      </c>
      <c r="G9" s="23"/>
    </row>
    <row r="10" spans="1:7" x14ac:dyDescent="0.2">
      <c r="A10" s="21" t="s">
        <v>574</v>
      </c>
      <c r="B10" s="21" t="s">
        <v>573</v>
      </c>
      <c r="C10" s="21" t="s">
        <v>117</v>
      </c>
      <c r="D10" s="24">
        <v>48064081</v>
      </c>
      <c r="E10" s="22">
        <v>30837.914369999999</v>
      </c>
      <c r="F10" s="23">
        <v>2.2793120747466</v>
      </c>
      <c r="G10" s="23"/>
    </row>
    <row r="11" spans="1:7" x14ac:dyDescent="0.2">
      <c r="A11" s="21" t="s">
        <v>576</v>
      </c>
      <c r="B11" s="21" t="s">
        <v>575</v>
      </c>
      <c r="C11" s="21" t="s">
        <v>199</v>
      </c>
      <c r="D11" s="24">
        <v>3010279</v>
      </c>
      <c r="E11" s="22">
        <v>30361.673989999999</v>
      </c>
      <c r="F11" s="23">
        <v>2.2441118846302501</v>
      </c>
      <c r="G11" s="23"/>
    </row>
    <row r="12" spans="1:7" x14ac:dyDescent="0.2">
      <c r="A12" s="21" t="s">
        <v>181</v>
      </c>
      <c r="B12" s="21" t="s">
        <v>180</v>
      </c>
      <c r="C12" s="21" t="s">
        <v>152</v>
      </c>
      <c r="D12" s="24">
        <v>1866828</v>
      </c>
      <c r="E12" s="22">
        <v>29783.373909999998</v>
      </c>
      <c r="F12" s="23">
        <v>2.2013681912871799</v>
      </c>
      <c r="G12" s="23"/>
    </row>
    <row r="13" spans="1:7" x14ac:dyDescent="0.2">
      <c r="A13" s="21" t="s">
        <v>578</v>
      </c>
      <c r="B13" s="21" t="s">
        <v>577</v>
      </c>
      <c r="C13" s="21" t="s">
        <v>152</v>
      </c>
      <c r="D13" s="24">
        <v>1448723</v>
      </c>
      <c r="E13" s="22">
        <v>25661.230500000001</v>
      </c>
      <c r="F13" s="23">
        <v>1.8966896343809301</v>
      </c>
      <c r="G13" s="23"/>
    </row>
    <row r="14" spans="1:7" x14ac:dyDescent="0.2">
      <c r="A14" s="21" t="s">
        <v>535</v>
      </c>
      <c r="B14" s="21" t="s">
        <v>534</v>
      </c>
      <c r="C14" s="21" t="s">
        <v>131</v>
      </c>
      <c r="D14" s="24">
        <v>3374581</v>
      </c>
      <c r="E14" s="22">
        <v>25297.546470000001</v>
      </c>
      <c r="F14" s="23">
        <v>1.86980878274403</v>
      </c>
      <c r="G14" s="23"/>
    </row>
    <row r="15" spans="1:7" x14ac:dyDescent="0.2">
      <c r="A15" s="21" t="s">
        <v>452</v>
      </c>
      <c r="B15" s="21" t="s">
        <v>451</v>
      </c>
      <c r="C15" s="21" t="s">
        <v>194</v>
      </c>
      <c r="D15" s="24">
        <v>4963469</v>
      </c>
      <c r="E15" s="22">
        <v>25082.890589999999</v>
      </c>
      <c r="F15" s="23">
        <v>1.8539429970968899</v>
      </c>
      <c r="G15" s="23"/>
    </row>
    <row r="16" spans="1:7" x14ac:dyDescent="0.2">
      <c r="A16" s="21" t="s">
        <v>580</v>
      </c>
      <c r="B16" s="21" t="s">
        <v>579</v>
      </c>
      <c r="C16" s="21" t="s">
        <v>202</v>
      </c>
      <c r="D16" s="24">
        <v>1513099</v>
      </c>
      <c r="E16" s="22">
        <v>23260.870930000001</v>
      </c>
      <c r="F16" s="23">
        <v>1.7192726895775201</v>
      </c>
      <c r="G16" s="23"/>
    </row>
    <row r="17" spans="1:7" x14ac:dyDescent="0.2">
      <c r="A17" s="21" t="s">
        <v>188</v>
      </c>
      <c r="B17" s="21" t="s">
        <v>187</v>
      </c>
      <c r="C17" s="21" t="s">
        <v>146</v>
      </c>
      <c r="D17" s="24">
        <v>13401420</v>
      </c>
      <c r="E17" s="22">
        <v>22846.740819999999</v>
      </c>
      <c r="F17" s="23">
        <v>1.6886632343169099</v>
      </c>
      <c r="G17" s="23"/>
    </row>
    <row r="18" spans="1:7" x14ac:dyDescent="0.2">
      <c r="A18" s="21" t="s">
        <v>498</v>
      </c>
      <c r="B18" s="21" t="s">
        <v>497</v>
      </c>
      <c r="C18" s="21" t="s">
        <v>117</v>
      </c>
      <c r="D18" s="24">
        <v>12199095</v>
      </c>
      <c r="E18" s="22">
        <v>22393.878690000001</v>
      </c>
      <c r="F18" s="23">
        <v>1.6551909926886399</v>
      </c>
      <c r="G18" s="23"/>
    </row>
    <row r="19" spans="1:7" x14ac:dyDescent="0.2">
      <c r="A19" s="21" t="s">
        <v>582</v>
      </c>
      <c r="B19" s="21" t="s">
        <v>581</v>
      </c>
      <c r="C19" s="21" t="s">
        <v>238</v>
      </c>
      <c r="D19" s="24">
        <v>1387967</v>
      </c>
      <c r="E19" s="22">
        <v>21632.853660000001</v>
      </c>
      <c r="F19" s="23">
        <v>1.5989416134585399</v>
      </c>
      <c r="G19" s="23"/>
    </row>
    <row r="20" spans="1:7" x14ac:dyDescent="0.2">
      <c r="A20" s="21" t="s">
        <v>227</v>
      </c>
      <c r="B20" s="21" t="s">
        <v>226</v>
      </c>
      <c r="C20" s="21" t="s">
        <v>191</v>
      </c>
      <c r="D20" s="24">
        <v>13503847</v>
      </c>
      <c r="E20" s="22">
        <v>21372.538649999999</v>
      </c>
      <c r="F20" s="23">
        <v>1.57970104036363</v>
      </c>
      <c r="G20" s="23"/>
    </row>
    <row r="21" spans="1:7" x14ac:dyDescent="0.2">
      <c r="A21" s="21" t="s">
        <v>185</v>
      </c>
      <c r="B21" s="21" t="s">
        <v>184</v>
      </c>
      <c r="C21" s="21" t="s">
        <v>186</v>
      </c>
      <c r="D21" s="24">
        <v>1882963</v>
      </c>
      <c r="E21" s="22">
        <v>21180.509310000001</v>
      </c>
      <c r="F21" s="23">
        <v>1.56550764232393</v>
      </c>
      <c r="G21" s="23"/>
    </row>
    <row r="22" spans="1:7" x14ac:dyDescent="0.2">
      <c r="A22" s="21" t="s">
        <v>584</v>
      </c>
      <c r="B22" s="21" t="s">
        <v>583</v>
      </c>
      <c r="C22" s="21" t="s">
        <v>248</v>
      </c>
      <c r="D22" s="24">
        <v>1917001</v>
      </c>
      <c r="E22" s="22">
        <v>20694.025799999999</v>
      </c>
      <c r="F22" s="23">
        <v>1.5295503552906999</v>
      </c>
      <c r="G22" s="23"/>
    </row>
    <row r="23" spans="1:7" x14ac:dyDescent="0.2">
      <c r="A23" s="21" t="s">
        <v>231</v>
      </c>
      <c r="B23" s="21" t="s">
        <v>230</v>
      </c>
      <c r="C23" s="21" t="s">
        <v>218</v>
      </c>
      <c r="D23" s="24">
        <v>2256472</v>
      </c>
      <c r="E23" s="22">
        <v>20427.84102</v>
      </c>
      <c r="F23" s="23">
        <v>1.5098759319205499</v>
      </c>
      <c r="G23" s="23"/>
    </row>
    <row r="24" spans="1:7" x14ac:dyDescent="0.2">
      <c r="A24" s="21" t="s">
        <v>273</v>
      </c>
      <c r="B24" s="21" t="s">
        <v>272</v>
      </c>
      <c r="C24" s="21" t="s">
        <v>138</v>
      </c>
      <c r="D24" s="24">
        <v>2432539</v>
      </c>
      <c r="E24" s="22">
        <v>19674.37543</v>
      </c>
      <c r="F24" s="23">
        <v>1.4541852909586701</v>
      </c>
      <c r="G24" s="23"/>
    </row>
    <row r="25" spans="1:7" x14ac:dyDescent="0.2">
      <c r="A25" s="21" t="s">
        <v>533</v>
      </c>
      <c r="B25" s="21" t="s">
        <v>532</v>
      </c>
      <c r="C25" s="21" t="s">
        <v>131</v>
      </c>
      <c r="D25" s="24">
        <v>1756444</v>
      </c>
      <c r="E25" s="22">
        <v>19540.4395</v>
      </c>
      <c r="F25" s="23">
        <v>1.44428573099399</v>
      </c>
      <c r="G25" s="23"/>
    </row>
    <row r="26" spans="1:7" x14ac:dyDescent="0.2">
      <c r="A26" s="21" t="s">
        <v>220</v>
      </c>
      <c r="B26" s="21" t="s">
        <v>219</v>
      </c>
      <c r="C26" s="21" t="s">
        <v>205</v>
      </c>
      <c r="D26" s="24">
        <v>2029179</v>
      </c>
      <c r="E26" s="22">
        <v>19315.7549</v>
      </c>
      <c r="F26" s="23">
        <v>1.4276786960419801</v>
      </c>
      <c r="G26" s="23"/>
    </row>
    <row r="27" spans="1:7" x14ac:dyDescent="0.2">
      <c r="A27" s="21" t="s">
        <v>586</v>
      </c>
      <c r="B27" s="21" t="s">
        <v>585</v>
      </c>
      <c r="C27" s="21" t="s">
        <v>117</v>
      </c>
      <c r="D27" s="24">
        <v>33844479</v>
      </c>
      <c r="E27" s="22">
        <v>18421.549920000001</v>
      </c>
      <c r="F27" s="23">
        <v>1.3615856333348799</v>
      </c>
      <c r="G27" s="23"/>
    </row>
    <row r="28" spans="1:7" x14ac:dyDescent="0.2">
      <c r="A28" s="21" t="s">
        <v>235</v>
      </c>
      <c r="B28" s="21" t="s">
        <v>234</v>
      </c>
      <c r="C28" s="21" t="s">
        <v>194</v>
      </c>
      <c r="D28" s="24">
        <v>6900000</v>
      </c>
      <c r="E28" s="22">
        <v>18309.150000000001</v>
      </c>
      <c r="F28" s="23">
        <v>1.35327785701179</v>
      </c>
      <c r="G28" s="23"/>
    </row>
    <row r="29" spans="1:7" x14ac:dyDescent="0.2">
      <c r="A29" s="21" t="s">
        <v>588</v>
      </c>
      <c r="B29" s="21" t="s">
        <v>587</v>
      </c>
      <c r="C29" s="21" t="s">
        <v>117</v>
      </c>
      <c r="D29" s="24">
        <v>7117781</v>
      </c>
      <c r="E29" s="22">
        <v>17649.96155</v>
      </c>
      <c r="F29" s="23">
        <v>1.30455548961719</v>
      </c>
      <c r="G29" s="23"/>
    </row>
    <row r="30" spans="1:7" x14ac:dyDescent="0.2">
      <c r="A30" s="21" t="s">
        <v>483</v>
      </c>
      <c r="B30" s="21" t="s">
        <v>482</v>
      </c>
      <c r="C30" s="21" t="s">
        <v>117</v>
      </c>
      <c r="D30" s="24">
        <v>6245671</v>
      </c>
      <c r="E30" s="22">
        <v>16930.764950000001</v>
      </c>
      <c r="F30" s="23">
        <v>1.2513977606336899</v>
      </c>
      <c r="G30" s="23"/>
    </row>
    <row r="31" spans="1:7" x14ac:dyDescent="0.2">
      <c r="A31" s="21" t="s">
        <v>233</v>
      </c>
      <c r="B31" s="21" t="s">
        <v>232</v>
      </c>
      <c r="C31" s="21" t="s">
        <v>194</v>
      </c>
      <c r="D31" s="24">
        <v>1575000</v>
      </c>
      <c r="E31" s="22">
        <v>16885.575000000001</v>
      </c>
      <c r="F31" s="23">
        <v>1.24805765152461</v>
      </c>
      <c r="G31" s="23"/>
    </row>
    <row r="32" spans="1:7" x14ac:dyDescent="0.2">
      <c r="A32" s="21" t="s">
        <v>133</v>
      </c>
      <c r="B32" s="21" t="s">
        <v>132</v>
      </c>
      <c r="C32" s="21" t="s">
        <v>117</v>
      </c>
      <c r="D32" s="24">
        <v>1306287</v>
      </c>
      <c r="E32" s="22">
        <v>16716.55474</v>
      </c>
      <c r="F32" s="23">
        <v>1.23556491563877</v>
      </c>
      <c r="G32" s="23"/>
    </row>
    <row r="33" spans="1:7" x14ac:dyDescent="0.2">
      <c r="A33" s="21" t="s">
        <v>590</v>
      </c>
      <c r="B33" s="21" t="s">
        <v>589</v>
      </c>
      <c r="C33" s="21" t="s">
        <v>205</v>
      </c>
      <c r="D33" s="24">
        <v>2598867</v>
      </c>
      <c r="E33" s="22">
        <v>16202.63631</v>
      </c>
      <c r="F33" s="23">
        <v>1.1975798408739999</v>
      </c>
      <c r="G33" s="23"/>
    </row>
    <row r="34" spans="1:7" x14ac:dyDescent="0.2">
      <c r="A34" s="21" t="s">
        <v>213</v>
      </c>
      <c r="B34" s="21" t="s">
        <v>212</v>
      </c>
      <c r="C34" s="21" t="s">
        <v>138</v>
      </c>
      <c r="D34" s="24">
        <v>2000000</v>
      </c>
      <c r="E34" s="22">
        <v>15653</v>
      </c>
      <c r="F34" s="23">
        <v>1.15695476282654</v>
      </c>
      <c r="G34" s="23"/>
    </row>
    <row r="35" spans="1:7" x14ac:dyDescent="0.2">
      <c r="A35" s="21" t="s">
        <v>269</v>
      </c>
      <c r="B35" s="21" t="s">
        <v>268</v>
      </c>
      <c r="C35" s="21" t="s">
        <v>176</v>
      </c>
      <c r="D35" s="24">
        <v>523732</v>
      </c>
      <c r="E35" s="22">
        <v>15559.03026</v>
      </c>
      <c r="F35" s="23">
        <v>1.1500092100089001</v>
      </c>
      <c r="G35" s="23"/>
    </row>
    <row r="36" spans="1:7" x14ac:dyDescent="0.2">
      <c r="A36" s="21" t="s">
        <v>307</v>
      </c>
      <c r="B36" s="21" t="s">
        <v>306</v>
      </c>
      <c r="C36" s="21" t="s">
        <v>117</v>
      </c>
      <c r="D36" s="24">
        <v>4959814</v>
      </c>
      <c r="E36" s="22">
        <v>15494.45894</v>
      </c>
      <c r="F36" s="23">
        <v>1.1452365724176401</v>
      </c>
      <c r="G36" s="23"/>
    </row>
    <row r="37" spans="1:7" x14ac:dyDescent="0.2">
      <c r="A37" s="21" t="s">
        <v>592</v>
      </c>
      <c r="B37" s="21" t="s">
        <v>591</v>
      </c>
      <c r="C37" s="21" t="s">
        <v>205</v>
      </c>
      <c r="D37" s="24">
        <v>896864</v>
      </c>
      <c r="E37" s="22">
        <v>15202.74166</v>
      </c>
      <c r="F37" s="23">
        <v>1.12367497422593</v>
      </c>
      <c r="G37" s="23"/>
    </row>
    <row r="38" spans="1:7" x14ac:dyDescent="0.2">
      <c r="A38" s="21" t="s">
        <v>594</v>
      </c>
      <c r="B38" s="21" t="s">
        <v>593</v>
      </c>
      <c r="C38" s="21" t="s">
        <v>194</v>
      </c>
      <c r="D38" s="24">
        <v>1406844</v>
      </c>
      <c r="E38" s="22">
        <v>15013.839169999999</v>
      </c>
      <c r="F38" s="23">
        <v>1.1097126899663401</v>
      </c>
      <c r="G38" s="23"/>
    </row>
    <row r="39" spans="1:7" x14ac:dyDescent="0.2">
      <c r="A39" s="21" t="s">
        <v>244</v>
      </c>
      <c r="B39" s="21" t="s">
        <v>243</v>
      </c>
      <c r="C39" s="21" t="s">
        <v>245</v>
      </c>
      <c r="D39" s="24">
        <v>548541</v>
      </c>
      <c r="E39" s="22">
        <v>14831.45156</v>
      </c>
      <c r="F39" s="23">
        <v>1.0962319377737899</v>
      </c>
      <c r="G39" s="23"/>
    </row>
    <row r="40" spans="1:7" x14ac:dyDescent="0.2">
      <c r="A40" s="21" t="s">
        <v>271</v>
      </c>
      <c r="B40" s="21" t="s">
        <v>270</v>
      </c>
      <c r="C40" s="21" t="s">
        <v>194</v>
      </c>
      <c r="D40" s="24">
        <v>2454751</v>
      </c>
      <c r="E40" s="22">
        <v>14505.123659999999</v>
      </c>
      <c r="F40" s="23">
        <v>1.0721121768239299</v>
      </c>
      <c r="G40" s="23"/>
    </row>
    <row r="41" spans="1:7" x14ac:dyDescent="0.2">
      <c r="A41" s="21" t="s">
        <v>485</v>
      </c>
      <c r="B41" s="21" t="s">
        <v>484</v>
      </c>
      <c r="C41" s="21" t="s">
        <v>486</v>
      </c>
      <c r="D41" s="24">
        <v>2716776</v>
      </c>
      <c r="E41" s="22">
        <v>14412.49668</v>
      </c>
      <c r="F41" s="23">
        <v>1.0652658709606899</v>
      </c>
      <c r="G41" s="23"/>
    </row>
    <row r="42" spans="1:7" x14ac:dyDescent="0.2">
      <c r="A42" s="21" t="s">
        <v>596</v>
      </c>
      <c r="B42" s="21" t="s">
        <v>595</v>
      </c>
      <c r="C42" s="21" t="s">
        <v>205</v>
      </c>
      <c r="D42" s="24">
        <v>2718807</v>
      </c>
      <c r="E42" s="22">
        <v>13913.49482</v>
      </c>
      <c r="F42" s="23">
        <v>1.02838331946345</v>
      </c>
      <c r="G42" s="23"/>
    </row>
    <row r="43" spans="1:7" x14ac:dyDescent="0.2">
      <c r="A43" s="21" t="s">
        <v>257</v>
      </c>
      <c r="B43" s="21" t="s">
        <v>256</v>
      </c>
      <c r="C43" s="21" t="s">
        <v>146</v>
      </c>
      <c r="D43" s="24">
        <v>3550000</v>
      </c>
      <c r="E43" s="22">
        <v>13848.55</v>
      </c>
      <c r="F43" s="23">
        <v>1.0235830754961699</v>
      </c>
      <c r="G43" s="23"/>
    </row>
    <row r="44" spans="1:7" x14ac:dyDescent="0.2">
      <c r="A44" s="21" t="s">
        <v>116</v>
      </c>
      <c r="B44" s="21" t="s">
        <v>115</v>
      </c>
      <c r="C44" s="21" t="s">
        <v>117</v>
      </c>
      <c r="D44" s="24">
        <v>1372250</v>
      </c>
      <c r="E44" s="22">
        <v>13826.790999999999</v>
      </c>
      <c r="F44" s="23">
        <v>1.0219748100720101</v>
      </c>
      <c r="G44" s="23"/>
    </row>
    <row r="45" spans="1:7" x14ac:dyDescent="0.2">
      <c r="A45" s="21" t="s">
        <v>183</v>
      </c>
      <c r="B45" s="21" t="s">
        <v>182</v>
      </c>
      <c r="C45" s="21" t="s">
        <v>149</v>
      </c>
      <c r="D45" s="24">
        <v>715459</v>
      </c>
      <c r="E45" s="22">
        <v>13815.513290000001</v>
      </c>
      <c r="F45" s="23">
        <v>1.0211412446022401</v>
      </c>
      <c r="G45" s="23"/>
    </row>
    <row r="46" spans="1:7" x14ac:dyDescent="0.2">
      <c r="A46" s="21" t="s">
        <v>598</v>
      </c>
      <c r="B46" s="21" t="s">
        <v>597</v>
      </c>
      <c r="C46" s="21" t="s">
        <v>176</v>
      </c>
      <c r="D46" s="24">
        <v>538868</v>
      </c>
      <c r="E46" s="22">
        <v>13646.293229999999</v>
      </c>
      <c r="F46" s="23">
        <v>1.00863374096825</v>
      </c>
      <c r="G46" s="23"/>
    </row>
    <row r="47" spans="1:7" x14ac:dyDescent="0.2">
      <c r="A47" s="21" t="s">
        <v>229</v>
      </c>
      <c r="B47" s="21" t="s">
        <v>228</v>
      </c>
      <c r="C47" s="21" t="s">
        <v>176</v>
      </c>
      <c r="D47" s="24">
        <v>300000</v>
      </c>
      <c r="E47" s="22">
        <v>13627.2</v>
      </c>
      <c r="F47" s="23">
        <v>1.0072225096780101</v>
      </c>
      <c r="G47" s="23"/>
    </row>
    <row r="48" spans="1:7" x14ac:dyDescent="0.2">
      <c r="A48" s="21" t="s">
        <v>600</v>
      </c>
      <c r="B48" s="21" t="s">
        <v>599</v>
      </c>
      <c r="C48" s="21" t="s">
        <v>143</v>
      </c>
      <c r="D48" s="24">
        <v>1306390</v>
      </c>
      <c r="E48" s="22">
        <v>13553.796249999999</v>
      </c>
      <c r="F48" s="23">
        <v>1.0017970437499499</v>
      </c>
      <c r="G48" s="23"/>
    </row>
    <row r="49" spans="1:7" x14ac:dyDescent="0.2">
      <c r="A49" s="21" t="s">
        <v>215</v>
      </c>
      <c r="B49" s="21" t="s">
        <v>214</v>
      </c>
      <c r="C49" s="21" t="s">
        <v>205</v>
      </c>
      <c r="D49" s="24">
        <v>98937</v>
      </c>
      <c r="E49" s="22">
        <v>13063.64148</v>
      </c>
      <c r="F49" s="23">
        <v>0.96556840414900502</v>
      </c>
      <c r="G49" s="23"/>
    </row>
    <row r="50" spans="1:7" x14ac:dyDescent="0.2">
      <c r="A50" s="21" t="s">
        <v>390</v>
      </c>
      <c r="B50" s="21" t="s">
        <v>389</v>
      </c>
      <c r="C50" s="21" t="s">
        <v>245</v>
      </c>
      <c r="D50" s="24">
        <v>129499</v>
      </c>
      <c r="E50" s="22">
        <v>13045.081770000001</v>
      </c>
      <c r="F50" s="23">
        <v>0.96419660673757102</v>
      </c>
      <c r="G50" s="23"/>
    </row>
    <row r="51" spans="1:7" x14ac:dyDescent="0.2">
      <c r="A51" s="21" t="s">
        <v>602</v>
      </c>
      <c r="B51" s="21" t="s">
        <v>601</v>
      </c>
      <c r="C51" s="21" t="s">
        <v>218</v>
      </c>
      <c r="D51" s="24">
        <v>2215407</v>
      </c>
      <c r="E51" s="22">
        <v>12820.560310000001</v>
      </c>
      <c r="F51" s="23">
        <v>0.94760162989582997</v>
      </c>
      <c r="G51" s="23"/>
    </row>
    <row r="52" spans="1:7" x14ac:dyDescent="0.2">
      <c r="A52" s="21" t="s">
        <v>504</v>
      </c>
      <c r="B52" s="21" t="s">
        <v>503</v>
      </c>
      <c r="C52" s="21" t="s">
        <v>191</v>
      </c>
      <c r="D52" s="24">
        <v>5126290</v>
      </c>
      <c r="E52" s="22">
        <v>12749.08323</v>
      </c>
      <c r="F52" s="23">
        <v>0.942318569259598</v>
      </c>
      <c r="G52" s="23"/>
    </row>
    <row r="53" spans="1:7" x14ac:dyDescent="0.2">
      <c r="A53" s="21" t="s">
        <v>510</v>
      </c>
      <c r="B53" s="21" t="s">
        <v>509</v>
      </c>
      <c r="C53" s="21" t="s">
        <v>186</v>
      </c>
      <c r="D53" s="24">
        <v>7057734</v>
      </c>
      <c r="E53" s="22">
        <v>12614.287979999999</v>
      </c>
      <c r="F53" s="23">
        <v>0.93235549467364698</v>
      </c>
      <c r="G53" s="23"/>
    </row>
    <row r="54" spans="1:7" x14ac:dyDescent="0.2">
      <c r="A54" s="21" t="s">
        <v>222</v>
      </c>
      <c r="B54" s="21" t="s">
        <v>221</v>
      </c>
      <c r="C54" s="21" t="s">
        <v>223</v>
      </c>
      <c r="D54" s="24">
        <v>739618</v>
      </c>
      <c r="E54" s="22">
        <v>12183.72731</v>
      </c>
      <c r="F54" s="23">
        <v>0.90053161312747099</v>
      </c>
      <c r="G54" s="23"/>
    </row>
    <row r="55" spans="1:7" x14ac:dyDescent="0.2">
      <c r="A55" s="21" t="s">
        <v>514</v>
      </c>
      <c r="B55" s="21" t="s">
        <v>513</v>
      </c>
      <c r="C55" s="21" t="s">
        <v>434</v>
      </c>
      <c r="D55" s="24">
        <v>2375380</v>
      </c>
      <c r="E55" s="22">
        <v>11982.60441</v>
      </c>
      <c r="F55" s="23">
        <v>0.885666085939809</v>
      </c>
      <c r="G55" s="23"/>
    </row>
    <row r="56" spans="1:7" x14ac:dyDescent="0.2">
      <c r="A56" s="21" t="s">
        <v>237</v>
      </c>
      <c r="B56" s="21" t="s">
        <v>236</v>
      </c>
      <c r="C56" s="21" t="s">
        <v>238</v>
      </c>
      <c r="D56" s="24">
        <v>4214678</v>
      </c>
      <c r="E56" s="22">
        <v>11978.114879999999</v>
      </c>
      <c r="F56" s="23">
        <v>0.88533425286523204</v>
      </c>
      <c r="G56" s="23"/>
    </row>
    <row r="57" spans="1:7" x14ac:dyDescent="0.2">
      <c r="A57" s="21" t="s">
        <v>210</v>
      </c>
      <c r="B57" s="21" t="s">
        <v>209</v>
      </c>
      <c r="C57" s="21" t="s">
        <v>211</v>
      </c>
      <c r="D57" s="24">
        <v>7000000</v>
      </c>
      <c r="E57" s="22">
        <v>11757.2</v>
      </c>
      <c r="F57" s="23">
        <v>0.86900584792079605</v>
      </c>
      <c r="G57" s="23"/>
    </row>
    <row r="58" spans="1:7" x14ac:dyDescent="0.2">
      <c r="A58" s="21" t="s">
        <v>604</v>
      </c>
      <c r="B58" s="21" t="s">
        <v>603</v>
      </c>
      <c r="C58" s="21" t="s">
        <v>238</v>
      </c>
      <c r="D58" s="24">
        <v>1600000</v>
      </c>
      <c r="E58" s="22">
        <v>11328.8</v>
      </c>
      <c r="F58" s="23">
        <v>0.83734166722732595</v>
      </c>
      <c r="G58" s="23"/>
    </row>
    <row r="59" spans="1:7" x14ac:dyDescent="0.2">
      <c r="A59" s="21" t="s">
        <v>512</v>
      </c>
      <c r="B59" s="21" t="s">
        <v>511</v>
      </c>
      <c r="C59" s="21" t="s">
        <v>143</v>
      </c>
      <c r="D59" s="24">
        <v>1489763</v>
      </c>
      <c r="E59" s="22">
        <v>11305.06653</v>
      </c>
      <c r="F59" s="23">
        <v>0.83558746348651503</v>
      </c>
      <c r="G59" s="23"/>
    </row>
    <row r="60" spans="1:7" x14ac:dyDescent="0.2">
      <c r="A60" s="21" t="s">
        <v>606</v>
      </c>
      <c r="B60" s="21" t="s">
        <v>605</v>
      </c>
      <c r="C60" s="21" t="s">
        <v>122</v>
      </c>
      <c r="D60" s="24">
        <v>1123131</v>
      </c>
      <c r="E60" s="22">
        <v>11177.96128</v>
      </c>
      <c r="F60" s="23">
        <v>0.826192777204796</v>
      </c>
      <c r="G60" s="23"/>
    </row>
    <row r="61" spans="1:7" x14ac:dyDescent="0.2">
      <c r="A61" s="21" t="s">
        <v>608</v>
      </c>
      <c r="B61" s="21" t="s">
        <v>607</v>
      </c>
      <c r="C61" s="21" t="s">
        <v>205</v>
      </c>
      <c r="D61" s="24">
        <v>2300000</v>
      </c>
      <c r="E61" s="22">
        <v>11130.85</v>
      </c>
      <c r="F61" s="23">
        <v>0.82271065749746497</v>
      </c>
      <c r="G61" s="23"/>
    </row>
    <row r="62" spans="1:7" x14ac:dyDescent="0.2">
      <c r="A62" s="21" t="s">
        <v>610</v>
      </c>
      <c r="B62" s="21" t="s">
        <v>609</v>
      </c>
      <c r="C62" s="21" t="s">
        <v>218</v>
      </c>
      <c r="D62" s="24">
        <v>9946451</v>
      </c>
      <c r="E62" s="22">
        <v>10779.963589999999</v>
      </c>
      <c r="F62" s="23">
        <v>0.79677571191127605</v>
      </c>
      <c r="G62" s="23"/>
    </row>
    <row r="63" spans="1:7" x14ac:dyDescent="0.2">
      <c r="A63" s="21" t="s">
        <v>612</v>
      </c>
      <c r="B63" s="21" t="s">
        <v>611</v>
      </c>
      <c r="C63" s="21" t="s">
        <v>205</v>
      </c>
      <c r="D63" s="24">
        <v>2868888</v>
      </c>
      <c r="E63" s="22">
        <v>10752.59222</v>
      </c>
      <c r="F63" s="23">
        <v>0.79475262132885804</v>
      </c>
      <c r="G63" s="23"/>
    </row>
    <row r="64" spans="1:7" x14ac:dyDescent="0.2">
      <c r="A64" s="21" t="s">
        <v>614</v>
      </c>
      <c r="B64" s="21" t="s">
        <v>613</v>
      </c>
      <c r="C64" s="21" t="s">
        <v>186</v>
      </c>
      <c r="D64" s="24">
        <v>1212883</v>
      </c>
      <c r="E64" s="22">
        <v>10392.58799</v>
      </c>
      <c r="F64" s="23">
        <v>0.76814375347373798</v>
      </c>
      <c r="G64" s="23"/>
    </row>
    <row r="65" spans="1:7" x14ac:dyDescent="0.2">
      <c r="A65" s="21" t="s">
        <v>616</v>
      </c>
      <c r="B65" s="21" t="s">
        <v>615</v>
      </c>
      <c r="C65" s="21" t="s">
        <v>375</v>
      </c>
      <c r="D65" s="24">
        <v>910911</v>
      </c>
      <c r="E65" s="22">
        <v>10234.995999999999</v>
      </c>
      <c r="F65" s="23">
        <v>0.75649571134674498</v>
      </c>
      <c r="G65" s="23"/>
    </row>
    <row r="66" spans="1:7" x14ac:dyDescent="0.2">
      <c r="A66" s="21" t="s">
        <v>618</v>
      </c>
      <c r="B66" s="21" t="s">
        <v>617</v>
      </c>
      <c r="C66" s="21" t="s">
        <v>186</v>
      </c>
      <c r="D66" s="24">
        <v>901135</v>
      </c>
      <c r="E66" s="22">
        <v>9793.5351800000008</v>
      </c>
      <c r="F66" s="23">
        <v>0.72386617079219895</v>
      </c>
      <c r="G66" s="23"/>
    </row>
    <row r="67" spans="1:7" x14ac:dyDescent="0.2">
      <c r="A67" s="21" t="s">
        <v>620</v>
      </c>
      <c r="B67" s="21" t="s">
        <v>619</v>
      </c>
      <c r="C67" s="21" t="s">
        <v>238</v>
      </c>
      <c r="D67" s="24">
        <v>165000</v>
      </c>
      <c r="E67" s="22">
        <v>9692.1</v>
      </c>
      <c r="F67" s="23">
        <v>0.71636882749576003</v>
      </c>
      <c r="G67" s="23"/>
    </row>
    <row r="68" spans="1:7" x14ac:dyDescent="0.2">
      <c r="A68" s="21" t="s">
        <v>502</v>
      </c>
      <c r="B68" s="21" t="s">
        <v>501</v>
      </c>
      <c r="C68" s="21" t="s">
        <v>152</v>
      </c>
      <c r="D68" s="24">
        <v>2230054</v>
      </c>
      <c r="E68" s="22">
        <v>9498.9150129999998</v>
      </c>
      <c r="F68" s="23">
        <v>0.70209001251995695</v>
      </c>
      <c r="G68" s="23"/>
    </row>
    <row r="69" spans="1:7" x14ac:dyDescent="0.2">
      <c r="A69" s="21" t="s">
        <v>622</v>
      </c>
      <c r="B69" s="21" t="s">
        <v>621</v>
      </c>
      <c r="C69" s="21" t="s">
        <v>158</v>
      </c>
      <c r="D69" s="24">
        <v>3763252</v>
      </c>
      <c r="E69" s="22">
        <v>9399.0981950000005</v>
      </c>
      <c r="F69" s="23">
        <v>0.69471228665301199</v>
      </c>
      <c r="G69" s="23"/>
    </row>
    <row r="70" spans="1:7" x14ac:dyDescent="0.2">
      <c r="A70" s="21" t="s">
        <v>624</v>
      </c>
      <c r="B70" s="21" t="s">
        <v>623</v>
      </c>
      <c r="C70" s="21" t="s">
        <v>205</v>
      </c>
      <c r="D70" s="24">
        <v>241881</v>
      </c>
      <c r="E70" s="22">
        <v>9305.1620700000003</v>
      </c>
      <c r="F70" s="23">
        <v>0.68776921840921101</v>
      </c>
      <c r="G70" s="23"/>
    </row>
    <row r="71" spans="1:7" x14ac:dyDescent="0.2">
      <c r="A71" s="21" t="s">
        <v>506</v>
      </c>
      <c r="B71" s="21" t="s">
        <v>505</v>
      </c>
      <c r="C71" s="21" t="s">
        <v>161</v>
      </c>
      <c r="D71" s="24">
        <v>3125205</v>
      </c>
      <c r="E71" s="22">
        <v>8984.9643749999996</v>
      </c>
      <c r="F71" s="23">
        <v>0.66410255717645506</v>
      </c>
      <c r="G71" s="23"/>
    </row>
    <row r="72" spans="1:7" x14ac:dyDescent="0.2">
      <c r="A72" s="21" t="s">
        <v>275</v>
      </c>
      <c r="B72" s="21" t="s">
        <v>274</v>
      </c>
      <c r="C72" s="21" t="s">
        <v>149</v>
      </c>
      <c r="D72" s="24">
        <v>1365476</v>
      </c>
      <c r="E72" s="22">
        <v>8852.3809079999992</v>
      </c>
      <c r="F72" s="23">
        <v>0.65430296134066002</v>
      </c>
      <c r="G72" s="23"/>
    </row>
    <row r="73" spans="1:7" x14ac:dyDescent="0.2">
      <c r="A73" s="21" t="s">
        <v>626</v>
      </c>
      <c r="B73" s="21" t="s">
        <v>625</v>
      </c>
      <c r="C73" s="21" t="s">
        <v>194</v>
      </c>
      <c r="D73" s="24">
        <v>3507931</v>
      </c>
      <c r="E73" s="22">
        <v>8741.7640520000004</v>
      </c>
      <c r="F73" s="23">
        <v>0.64612697600889601</v>
      </c>
      <c r="G73" s="23"/>
    </row>
    <row r="74" spans="1:7" x14ac:dyDescent="0.2">
      <c r="A74" s="21" t="s">
        <v>628</v>
      </c>
      <c r="B74" s="21" t="s">
        <v>627</v>
      </c>
      <c r="C74" s="21" t="s">
        <v>238</v>
      </c>
      <c r="D74" s="24">
        <v>1659420</v>
      </c>
      <c r="E74" s="22">
        <v>8733.5274599999993</v>
      </c>
      <c r="F74" s="23">
        <v>0.64551818763964697</v>
      </c>
      <c r="G74" s="23"/>
    </row>
    <row r="75" spans="1:7" x14ac:dyDescent="0.2">
      <c r="A75" s="21" t="s">
        <v>630</v>
      </c>
      <c r="B75" s="21" t="s">
        <v>629</v>
      </c>
      <c r="C75" s="21" t="s">
        <v>170</v>
      </c>
      <c r="D75" s="24">
        <v>2000000</v>
      </c>
      <c r="E75" s="22">
        <v>8524</v>
      </c>
      <c r="F75" s="23">
        <v>0.63003145712217701</v>
      </c>
      <c r="G75" s="23"/>
    </row>
    <row r="76" spans="1:7" x14ac:dyDescent="0.2">
      <c r="A76" s="21" t="s">
        <v>632</v>
      </c>
      <c r="B76" s="21" t="s">
        <v>631</v>
      </c>
      <c r="C76" s="21" t="s">
        <v>238</v>
      </c>
      <c r="D76" s="24">
        <v>1449472</v>
      </c>
      <c r="E76" s="22">
        <v>8337.3629440000004</v>
      </c>
      <c r="F76" s="23">
        <v>0.61623661710051203</v>
      </c>
      <c r="G76" s="23"/>
    </row>
    <row r="77" spans="1:7" x14ac:dyDescent="0.2">
      <c r="A77" s="21" t="s">
        <v>634</v>
      </c>
      <c r="B77" s="21" t="s">
        <v>633</v>
      </c>
      <c r="C77" s="21" t="s">
        <v>635</v>
      </c>
      <c r="D77" s="24">
        <v>2357202</v>
      </c>
      <c r="E77" s="22">
        <v>8261.9930100000001</v>
      </c>
      <c r="F77" s="23">
        <v>0.61066582529605196</v>
      </c>
      <c r="G77" s="23"/>
    </row>
    <row r="78" spans="1:7" x14ac:dyDescent="0.2">
      <c r="A78" s="21" t="s">
        <v>637</v>
      </c>
      <c r="B78" s="21" t="s">
        <v>636</v>
      </c>
      <c r="C78" s="21" t="s">
        <v>143</v>
      </c>
      <c r="D78" s="24">
        <v>2088375</v>
      </c>
      <c r="E78" s="22">
        <v>8203.1370000000006</v>
      </c>
      <c r="F78" s="23">
        <v>0.60631562143158702</v>
      </c>
      <c r="G78" s="23"/>
    </row>
    <row r="79" spans="1:7" x14ac:dyDescent="0.2">
      <c r="A79" s="21" t="s">
        <v>522</v>
      </c>
      <c r="B79" s="21" t="s">
        <v>521</v>
      </c>
      <c r="C79" s="21" t="s">
        <v>170</v>
      </c>
      <c r="D79" s="24">
        <v>13793660</v>
      </c>
      <c r="E79" s="22">
        <v>8116.1895439999998</v>
      </c>
      <c r="F79" s="23">
        <v>0.59988910425693298</v>
      </c>
      <c r="G79" s="23"/>
    </row>
    <row r="80" spans="1:7" x14ac:dyDescent="0.2">
      <c r="A80" s="21" t="s">
        <v>520</v>
      </c>
      <c r="B80" s="21" t="s">
        <v>519</v>
      </c>
      <c r="C80" s="21" t="s">
        <v>138</v>
      </c>
      <c r="D80" s="24">
        <v>1560350</v>
      </c>
      <c r="E80" s="22">
        <v>8087.2940500000004</v>
      </c>
      <c r="F80" s="23">
        <v>0.59775336162564696</v>
      </c>
      <c r="G80" s="23"/>
    </row>
    <row r="81" spans="1:7" x14ac:dyDescent="0.2">
      <c r="A81" s="21" t="s">
        <v>638</v>
      </c>
      <c r="B81" s="21" t="s">
        <v>1000</v>
      </c>
      <c r="C81" s="21" t="s">
        <v>223</v>
      </c>
      <c r="D81" s="24">
        <v>1071467</v>
      </c>
      <c r="E81" s="22">
        <v>8017.2518280000004</v>
      </c>
      <c r="F81" s="23">
        <v>0.59257635515136997</v>
      </c>
      <c r="G81" s="23"/>
    </row>
    <row r="82" spans="1:7" x14ac:dyDescent="0.2">
      <c r="A82" s="21" t="s">
        <v>640</v>
      </c>
      <c r="B82" s="21" t="s">
        <v>639</v>
      </c>
      <c r="C82" s="21" t="s">
        <v>122</v>
      </c>
      <c r="D82" s="24">
        <v>4853840</v>
      </c>
      <c r="E82" s="22">
        <v>7775.8516799999998</v>
      </c>
      <c r="F82" s="23">
        <v>0.574733829694548</v>
      </c>
      <c r="G82" s="23"/>
    </row>
    <row r="83" spans="1:7" x14ac:dyDescent="0.2">
      <c r="A83" s="21" t="s">
        <v>642</v>
      </c>
      <c r="B83" s="21" t="s">
        <v>641</v>
      </c>
      <c r="C83" s="21" t="s">
        <v>138</v>
      </c>
      <c r="D83" s="24">
        <v>6353434</v>
      </c>
      <c r="E83" s="22">
        <v>7757.5429139999997</v>
      </c>
      <c r="F83" s="23">
        <v>0.57338058021999605</v>
      </c>
      <c r="G83" s="23"/>
    </row>
    <row r="84" spans="1:7" x14ac:dyDescent="0.2">
      <c r="A84" s="21" t="s">
        <v>644</v>
      </c>
      <c r="B84" s="21" t="s">
        <v>643</v>
      </c>
      <c r="C84" s="21" t="s">
        <v>117</v>
      </c>
      <c r="D84" s="24">
        <v>19424785</v>
      </c>
      <c r="E84" s="22">
        <v>7688.3299029999998</v>
      </c>
      <c r="F84" s="23">
        <v>0.56826486293091305</v>
      </c>
      <c r="G84" s="23"/>
    </row>
    <row r="85" spans="1:7" x14ac:dyDescent="0.2">
      <c r="A85" s="21" t="s">
        <v>646</v>
      </c>
      <c r="B85" s="21" t="s">
        <v>645</v>
      </c>
      <c r="C85" s="21" t="s">
        <v>186</v>
      </c>
      <c r="D85" s="24">
        <v>993898</v>
      </c>
      <c r="E85" s="22">
        <v>7445.7868669999998</v>
      </c>
      <c r="F85" s="23">
        <v>0.55033786358953296</v>
      </c>
      <c r="G85" s="23"/>
    </row>
    <row r="86" spans="1:7" x14ac:dyDescent="0.2">
      <c r="A86" s="21" t="s">
        <v>648</v>
      </c>
      <c r="B86" s="21" t="s">
        <v>647</v>
      </c>
      <c r="C86" s="21" t="s">
        <v>186</v>
      </c>
      <c r="D86" s="24">
        <v>312695</v>
      </c>
      <c r="E86" s="22">
        <v>7418.6888749999998</v>
      </c>
      <c r="F86" s="23">
        <v>0.54833497910046203</v>
      </c>
      <c r="G86" s="23"/>
    </row>
    <row r="87" spans="1:7" x14ac:dyDescent="0.2">
      <c r="A87" s="21" t="s">
        <v>650</v>
      </c>
      <c r="B87" s="21" t="s">
        <v>649</v>
      </c>
      <c r="C87" s="21" t="s">
        <v>218</v>
      </c>
      <c r="D87" s="24">
        <v>475552</v>
      </c>
      <c r="E87" s="22">
        <v>7364.8738240000002</v>
      </c>
      <c r="F87" s="23">
        <v>0.54435736589109596</v>
      </c>
      <c r="G87" s="23"/>
    </row>
    <row r="88" spans="1:7" x14ac:dyDescent="0.2">
      <c r="A88" s="21" t="s">
        <v>652</v>
      </c>
      <c r="B88" s="21" t="s">
        <v>651</v>
      </c>
      <c r="C88" s="21" t="s">
        <v>131</v>
      </c>
      <c r="D88" s="24">
        <v>597610</v>
      </c>
      <c r="E88" s="22">
        <v>7305.1846400000004</v>
      </c>
      <c r="F88" s="23">
        <v>0.539945579925592</v>
      </c>
      <c r="G88" s="23"/>
    </row>
    <row r="89" spans="1:7" x14ac:dyDescent="0.2">
      <c r="A89" s="21" t="s">
        <v>654</v>
      </c>
      <c r="B89" s="21" t="s">
        <v>653</v>
      </c>
      <c r="C89" s="21" t="s">
        <v>191</v>
      </c>
      <c r="D89" s="24">
        <v>9255068</v>
      </c>
      <c r="E89" s="22">
        <v>7241.1652029999996</v>
      </c>
      <c r="F89" s="23">
        <v>0.53521373347119905</v>
      </c>
      <c r="G89" s="23"/>
    </row>
    <row r="90" spans="1:7" x14ac:dyDescent="0.2">
      <c r="A90" s="21" t="s">
        <v>656</v>
      </c>
      <c r="B90" s="21" t="s">
        <v>655</v>
      </c>
      <c r="C90" s="21" t="s">
        <v>657</v>
      </c>
      <c r="D90" s="24">
        <v>2216504</v>
      </c>
      <c r="E90" s="22">
        <v>6650.6202519999997</v>
      </c>
      <c r="F90" s="23">
        <v>0.49156498922264502</v>
      </c>
      <c r="G90" s="23"/>
    </row>
    <row r="91" spans="1:7" x14ac:dyDescent="0.2">
      <c r="A91" s="21" t="s">
        <v>204</v>
      </c>
      <c r="B91" s="21" t="s">
        <v>203</v>
      </c>
      <c r="C91" s="21" t="s">
        <v>205</v>
      </c>
      <c r="D91" s="24">
        <v>230725</v>
      </c>
      <c r="E91" s="22">
        <v>6424.3068999999996</v>
      </c>
      <c r="F91" s="23">
        <v>0.47483756888867401</v>
      </c>
      <c r="G91" s="23"/>
    </row>
    <row r="92" spans="1:7" x14ac:dyDescent="0.2">
      <c r="A92" s="21" t="s">
        <v>659</v>
      </c>
      <c r="B92" s="21" t="s">
        <v>658</v>
      </c>
      <c r="C92" s="21" t="s">
        <v>131</v>
      </c>
      <c r="D92" s="24">
        <v>1650000</v>
      </c>
      <c r="E92" s="22">
        <v>6273.3</v>
      </c>
      <c r="F92" s="23">
        <v>0.46367624823610498</v>
      </c>
      <c r="G92" s="23"/>
    </row>
    <row r="93" spans="1:7" x14ac:dyDescent="0.2">
      <c r="A93" s="21" t="s">
        <v>661</v>
      </c>
      <c r="B93" s="21" t="s">
        <v>660</v>
      </c>
      <c r="C93" s="21" t="s">
        <v>186</v>
      </c>
      <c r="D93" s="24">
        <v>2023000</v>
      </c>
      <c r="E93" s="22">
        <v>6067.9885000000004</v>
      </c>
      <c r="F93" s="23">
        <v>0.44850113050863599</v>
      </c>
      <c r="G93" s="23"/>
    </row>
    <row r="94" spans="1:7" x14ac:dyDescent="0.2">
      <c r="A94" s="21" t="s">
        <v>663</v>
      </c>
      <c r="B94" s="21" t="s">
        <v>662</v>
      </c>
      <c r="C94" s="21" t="s">
        <v>138</v>
      </c>
      <c r="D94" s="24">
        <v>900730</v>
      </c>
      <c r="E94" s="22">
        <v>5477.789495</v>
      </c>
      <c r="F94" s="23">
        <v>0.404877956046857</v>
      </c>
      <c r="G94" s="23"/>
    </row>
    <row r="95" spans="1:7" x14ac:dyDescent="0.2">
      <c r="A95" s="21" t="s">
        <v>665</v>
      </c>
      <c r="B95" s="21" t="s">
        <v>664</v>
      </c>
      <c r="C95" s="21" t="s">
        <v>434</v>
      </c>
      <c r="D95" s="24">
        <v>2000000</v>
      </c>
      <c r="E95" s="22">
        <v>5230</v>
      </c>
      <c r="F95" s="23">
        <v>0.386563177000116</v>
      </c>
      <c r="G95" s="23"/>
    </row>
    <row r="96" spans="1:7" x14ac:dyDescent="0.2">
      <c r="A96" s="21" t="s">
        <v>667</v>
      </c>
      <c r="B96" s="21" t="s">
        <v>666</v>
      </c>
      <c r="C96" s="21" t="s">
        <v>152</v>
      </c>
      <c r="D96" s="24">
        <v>2025592</v>
      </c>
      <c r="E96" s="22">
        <v>5188.5539079999999</v>
      </c>
      <c r="F96" s="23">
        <v>0.383499786369569</v>
      </c>
      <c r="G96" s="23"/>
    </row>
    <row r="97" spans="1:9" x14ac:dyDescent="0.2">
      <c r="A97" s="21" t="s">
        <v>669</v>
      </c>
      <c r="B97" s="21" t="s">
        <v>668</v>
      </c>
      <c r="C97" s="21" t="s">
        <v>194</v>
      </c>
      <c r="D97" s="24">
        <v>804108</v>
      </c>
      <c r="E97" s="22">
        <v>5176.0431959999996</v>
      </c>
      <c r="F97" s="23">
        <v>0.3825750864504</v>
      </c>
      <c r="G97" s="23"/>
    </row>
    <row r="98" spans="1:9" x14ac:dyDescent="0.2">
      <c r="A98" s="21" t="s">
        <v>671</v>
      </c>
      <c r="B98" s="21" t="s">
        <v>670</v>
      </c>
      <c r="C98" s="21" t="s">
        <v>138</v>
      </c>
      <c r="D98" s="24">
        <v>923838</v>
      </c>
      <c r="E98" s="22">
        <v>4839.5253629999997</v>
      </c>
      <c r="F98" s="23">
        <v>0.35770216051509002</v>
      </c>
      <c r="G98" s="23"/>
    </row>
    <row r="99" spans="1:9" x14ac:dyDescent="0.2">
      <c r="A99" s="21" t="s">
        <v>673</v>
      </c>
      <c r="B99" s="21" t="s">
        <v>672</v>
      </c>
      <c r="C99" s="21" t="s">
        <v>205</v>
      </c>
      <c r="D99" s="24">
        <v>10576724</v>
      </c>
      <c r="E99" s="22">
        <v>4829.3321779999997</v>
      </c>
      <c r="F99" s="23">
        <v>0.35694875516569202</v>
      </c>
      <c r="G99" s="23"/>
    </row>
    <row r="100" spans="1:9" x14ac:dyDescent="0.2">
      <c r="A100" s="21" t="s">
        <v>675</v>
      </c>
      <c r="B100" s="21" t="s">
        <v>674</v>
      </c>
      <c r="C100" s="21" t="s">
        <v>186</v>
      </c>
      <c r="D100" s="24">
        <v>1031193</v>
      </c>
      <c r="E100" s="22">
        <v>4503.2198310000003</v>
      </c>
      <c r="F100" s="23">
        <v>0.33284492630999701</v>
      </c>
      <c r="G100" s="23"/>
    </row>
    <row r="101" spans="1:9" x14ac:dyDescent="0.2">
      <c r="A101" s="21" t="s">
        <v>677</v>
      </c>
      <c r="B101" s="21" t="s">
        <v>676</v>
      </c>
      <c r="C101" s="21" t="s">
        <v>248</v>
      </c>
      <c r="D101" s="24">
        <v>553032</v>
      </c>
      <c r="E101" s="22">
        <v>4329.4110119999996</v>
      </c>
      <c r="F101" s="23">
        <v>0.319998255322755</v>
      </c>
      <c r="G101" s="23"/>
    </row>
    <row r="102" spans="1:9" x14ac:dyDescent="0.2">
      <c r="A102" s="21" t="s">
        <v>679</v>
      </c>
      <c r="B102" s="21" t="s">
        <v>678</v>
      </c>
      <c r="C102" s="21" t="s">
        <v>191</v>
      </c>
      <c r="D102" s="24">
        <v>2500000</v>
      </c>
      <c r="E102" s="22">
        <v>3391</v>
      </c>
      <c r="F102" s="23">
        <v>0.250637807496633</v>
      </c>
      <c r="G102" s="23"/>
    </row>
    <row r="103" spans="1:9" x14ac:dyDescent="0.2">
      <c r="A103" s="21" t="s">
        <v>681</v>
      </c>
      <c r="B103" s="21" t="s">
        <v>680</v>
      </c>
      <c r="C103" s="21" t="s">
        <v>205</v>
      </c>
      <c r="D103" s="24">
        <v>3000000</v>
      </c>
      <c r="E103" s="22">
        <v>3060.6</v>
      </c>
      <c r="F103" s="23">
        <v>0.226217066831081</v>
      </c>
      <c r="G103" s="23"/>
    </row>
    <row r="104" spans="1:9" x14ac:dyDescent="0.2">
      <c r="A104" s="21" t="s">
        <v>683</v>
      </c>
      <c r="B104" s="21" t="s">
        <v>682</v>
      </c>
      <c r="C104" s="21" t="s">
        <v>194</v>
      </c>
      <c r="D104" s="24">
        <v>1048071</v>
      </c>
      <c r="E104" s="22">
        <v>2349.2511469999999</v>
      </c>
      <c r="F104" s="23">
        <v>0.17363938565114501</v>
      </c>
      <c r="G104" s="23"/>
    </row>
    <row r="105" spans="1:9" x14ac:dyDescent="0.2">
      <c r="A105" s="21" t="s">
        <v>685</v>
      </c>
      <c r="B105" s="21" t="s">
        <v>684</v>
      </c>
      <c r="C105" s="21" t="s">
        <v>686</v>
      </c>
      <c r="D105" s="24">
        <v>1892146</v>
      </c>
      <c r="E105" s="22">
        <v>2213.8108200000001</v>
      </c>
      <c r="F105" s="23">
        <v>0.16362863171251099</v>
      </c>
      <c r="G105" s="23"/>
    </row>
    <row r="106" spans="1:9" x14ac:dyDescent="0.2">
      <c r="A106" s="21" t="s">
        <v>688</v>
      </c>
      <c r="B106" s="21" t="s">
        <v>687</v>
      </c>
      <c r="C106" s="21" t="s">
        <v>570</v>
      </c>
      <c r="D106" s="24">
        <v>237080</v>
      </c>
      <c r="E106" s="22">
        <v>2063.54432</v>
      </c>
      <c r="F106" s="23">
        <v>0.15252203598847899</v>
      </c>
      <c r="G106" s="23"/>
    </row>
    <row r="107" spans="1:9" x14ac:dyDescent="0.2">
      <c r="A107" s="20" t="s">
        <v>29</v>
      </c>
      <c r="B107" s="20"/>
      <c r="C107" s="20"/>
      <c r="D107" s="20"/>
      <c r="E107" s="25">
        <f>SUM(E7:E106)</f>
        <v>1312994.8968370003</v>
      </c>
      <c r="F107" s="26">
        <f>SUM(F7:F106)</f>
        <v>97.046936655114692</v>
      </c>
      <c r="G107" s="23"/>
      <c r="H107" s="14"/>
      <c r="I107" s="14"/>
    </row>
    <row r="108" spans="1:9" x14ac:dyDescent="0.2">
      <c r="A108" s="21"/>
      <c r="B108" s="21"/>
      <c r="C108" s="21"/>
      <c r="D108" s="21"/>
      <c r="E108" s="22"/>
      <c r="F108" s="23"/>
      <c r="G108" s="23"/>
    </row>
    <row r="109" spans="1:9" x14ac:dyDescent="0.2">
      <c r="A109" s="20" t="s">
        <v>30</v>
      </c>
      <c r="B109" s="21"/>
      <c r="C109" s="21"/>
      <c r="D109" s="21"/>
      <c r="E109" s="22"/>
      <c r="F109" s="23"/>
      <c r="G109" s="23"/>
    </row>
    <row r="110" spans="1:9" x14ac:dyDescent="0.2">
      <c r="A110" s="20" t="s">
        <v>37</v>
      </c>
      <c r="B110" s="21"/>
      <c r="C110" s="21"/>
      <c r="D110" s="21"/>
      <c r="E110" s="22"/>
      <c r="F110" s="23"/>
      <c r="G110" s="23"/>
    </row>
    <row r="111" spans="1:9" x14ac:dyDescent="0.2">
      <c r="A111" s="21" t="s">
        <v>292</v>
      </c>
      <c r="B111" s="21" t="s">
        <v>291</v>
      </c>
      <c r="C111" s="21" t="s">
        <v>39</v>
      </c>
      <c r="D111" s="24">
        <v>2500000</v>
      </c>
      <c r="E111" s="22">
        <v>2480.2575000000002</v>
      </c>
      <c r="F111" s="23">
        <v>0.18332241280657099</v>
      </c>
      <c r="G111" s="23">
        <v>5.3803000000000001</v>
      </c>
    </row>
    <row r="112" spans="1:9" x14ac:dyDescent="0.2">
      <c r="A112" s="20" t="s">
        <v>29</v>
      </c>
      <c r="B112" s="20"/>
      <c r="C112" s="20"/>
      <c r="D112" s="20"/>
      <c r="E112" s="25">
        <f>SUM(E110:E111)</f>
        <v>2480.2575000000002</v>
      </c>
      <c r="F112" s="26">
        <f>SUM(F110:F111)</f>
        <v>0.18332241280657099</v>
      </c>
      <c r="G112" s="23"/>
      <c r="H112" s="14"/>
      <c r="I112" s="14"/>
    </row>
    <row r="113" spans="1:9" x14ac:dyDescent="0.2">
      <c r="A113" s="21"/>
      <c r="B113" s="21"/>
      <c r="C113" s="21"/>
      <c r="D113" s="21"/>
      <c r="E113" s="22"/>
      <c r="F113" s="23"/>
      <c r="G113" s="20"/>
    </row>
    <row r="114" spans="1:9" x14ac:dyDescent="0.2">
      <c r="A114" s="20" t="s">
        <v>41</v>
      </c>
      <c r="B114" s="20"/>
      <c r="C114" s="20"/>
      <c r="D114" s="20"/>
      <c r="E114" s="25">
        <f>E107+E112</f>
        <v>1315475.1543370003</v>
      </c>
      <c r="F114" s="26">
        <f>F107+F112</f>
        <v>97.230259067921267</v>
      </c>
      <c r="G114" s="20"/>
      <c r="H114" s="14"/>
      <c r="I114" s="14"/>
    </row>
    <row r="115" spans="1:9" x14ac:dyDescent="0.2">
      <c r="A115" s="20"/>
      <c r="B115" s="20"/>
      <c r="C115" s="20"/>
      <c r="D115" s="20"/>
      <c r="E115" s="25"/>
      <c r="F115" s="26"/>
      <c r="G115" s="21"/>
      <c r="H115" s="14"/>
      <c r="I115" s="14"/>
    </row>
    <row r="116" spans="1:9" x14ac:dyDescent="0.2">
      <c r="A116" s="20" t="s">
        <v>43</v>
      </c>
      <c r="B116" s="20"/>
      <c r="C116" s="20"/>
      <c r="D116" s="20"/>
      <c r="E116" s="25">
        <f>E118-(E107+E112)</f>
        <v>37473.163344699657</v>
      </c>
      <c r="F116" s="26">
        <f>F118-(F107+F112)</f>
        <v>2.769740932078733</v>
      </c>
      <c r="G116" s="21"/>
      <c r="H116" s="14"/>
      <c r="I116" s="14"/>
    </row>
    <row r="117" spans="1:9" x14ac:dyDescent="0.2">
      <c r="A117" s="20"/>
      <c r="B117" s="20"/>
      <c r="C117" s="20"/>
      <c r="D117" s="20"/>
      <c r="E117" s="25"/>
      <c r="F117" s="26"/>
      <c r="G117" s="20"/>
      <c r="H117" s="14"/>
      <c r="I117" s="14"/>
    </row>
    <row r="118" spans="1:9" x14ac:dyDescent="0.2">
      <c r="A118" s="27" t="s">
        <v>42</v>
      </c>
      <c r="B118" s="27"/>
      <c r="C118" s="27"/>
      <c r="D118" s="27"/>
      <c r="E118" s="28">
        <v>1352948.3176817</v>
      </c>
      <c r="F118" s="29">
        <v>100</v>
      </c>
      <c r="G118" s="27"/>
      <c r="H118" s="14"/>
      <c r="I118" s="14"/>
    </row>
    <row r="119" spans="1:9" x14ac:dyDescent="0.2">
      <c r="A119" s="14"/>
      <c r="B119" s="14"/>
      <c r="C119" s="14"/>
      <c r="D119" s="14"/>
      <c r="E119" s="60"/>
      <c r="F119" s="15"/>
      <c r="G119" s="14"/>
      <c r="H119" s="14"/>
      <c r="I119" s="14"/>
    </row>
    <row r="120" spans="1:9" x14ac:dyDescent="0.2">
      <c r="A120" s="7" t="s">
        <v>1001</v>
      </c>
      <c r="F120" s="7"/>
    </row>
    <row r="121" spans="1:9" x14ac:dyDescent="0.2">
      <c r="A121" s="14" t="s">
        <v>46</v>
      </c>
    </row>
    <row r="122" spans="1:9" x14ac:dyDescent="0.2">
      <c r="A122" s="14" t="s">
        <v>47</v>
      </c>
    </row>
    <row r="123" spans="1:9" x14ac:dyDescent="0.2">
      <c r="A123" s="14" t="s">
        <v>48</v>
      </c>
      <c r="B123" s="14"/>
      <c r="C123" s="30" t="s">
        <v>50</v>
      </c>
      <c r="D123" s="14" t="s">
        <v>49</v>
      </c>
    </row>
    <row r="124" spans="1:9" x14ac:dyDescent="0.2">
      <c r="A124" s="7" t="s">
        <v>51</v>
      </c>
      <c r="C124" s="31">
        <v>170.50190000000001</v>
      </c>
      <c r="D124" s="31">
        <v>168.2013</v>
      </c>
    </row>
    <row r="125" spans="1:9" x14ac:dyDescent="0.2">
      <c r="A125" s="7" t="s">
        <v>52</v>
      </c>
      <c r="C125" s="31">
        <v>47.325200000000002</v>
      </c>
      <c r="D125" s="31">
        <v>46.686599999999999</v>
      </c>
    </row>
    <row r="126" spans="1:9" x14ac:dyDescent="0.2">
      <c r="A126" s="7" t="s">
        <v>53</v>
      </c>
      <c r="C126" s="31">
        <v>192.76140000000001</v>
      </c>
      <c r="D126" s="31">
        <v>190.95859999999999</v>
      </c>
    </row>
    <row r="127" spans="1:9" x14ac:dyDescent="0.2">
      <c r="A127" s="7" t="s">
        <v>54</v>
      </c>
      <c r="C127" s="31">
        <v>55.814799999999998</v>
      </c>
      <c r="D127" s="31">
        <v>55.291400000000003</v>
      </c>
    </row>
    <row r="129" spans="1:9" x14ac:dyDescent="0.2">
      <c r="A129" s="7" t="s">
        <v>59</v>
      </c>
    </row>
    <row r="131" spans="1:9" x14ac:dyDescent="0.2">
      <c r="A131" s="14" t="s">
        <v>55</v>
      </c>
      <c r="D131" s="30" t="s">
        <v>61</v>
      </c>
    </row>
    <row r="133" spans="1:9" x14ac:dyDescent="0.2">
      <c r="A133" s="14" t="s">
        <v>380</v>
      </c>
      <c r="D133" s="51">
        <v>0.15103324465406601</v>
      </c>
    </row>
    <row r="135" spans="1:9" x14ac:dyDescent="0.2">
      <c r="A135" s="14" t="s">
        <v>1004</v>
      </c>
      <c r="D135" s="30" t="s">
        <v>61</v>
      </c>
    </row>
    <row r="137" spans="1:9" x14ac:dyDescent="0.2">
      <c r="A137" s="62" t="s">
        <v>1005</v>
      </c>
      <c r="B137" s="62"/>
      <c r="C137" s="62"/>
      <c r="D137" s="62"/>
      <c r="E137" s="62"/>
      <c r="F137" s="62"/>
      <c r="G137" s="63"/>
      <c r="H137" s="62"/>
      <c r="I137" s="62"/>
    </row>
    <row r="138" spans="1:9" x14ac:dyDescent="0.2">
      <c r="A138" s="66"/>
      <c r="B138" s="63"/>
      <c r="C138" s="63"/>
      <c r="D138" s="63"/>
      <c r="E138" s="11"/>
      <c r="G138" s="11"/>
      <c r="H138" s="63"/>
      <c r="I138" s="63"/>
    </row>
    <row r="139" spans="1:9" x14ac:dyDescent="0.2">
      <c r="A139" s="62" t="s">
        <v>1486</v>
      </c>
      <c r="B139" s="63"/>
      <c r="C139" s="63"/>
      <c r="D139" s="63"/>
      <c r="E139" s="11"/>
      <c r="G139" s="11"/>
      <c r="H139" s="63"/>
      <c r="I139" s="63"/>
    </row>
    <row r="140" spans="1:9" x14ac:dyDescent="0.2">
      <c r="A140" s="66"/>
      <c r="B140" s="63"/>
      <c r="C140" s="63"/>
      <c r="D140" s="63"/>
      <c r="E140" s="11"/>
      <c r="G140" s="11"/>
      <c r="H140" s="63"/>
      <c r="I140" s="63"/>
    </row>
    <row r="141" spans="1:9" x14ac:dyDescent="0.2">
      <c r="A141" s="63"/>
      <c r="B141" s="63"/>
      <c r="C141" s="63"/>
      <c r="D141" s="63"/>
      <c r="E141" s="11"/>
      <c r="G141" s="11"/>
      <c r="H141" s="63"/>
      <c r="I141" s="63"/>
    </row>
    <row r="142" spans="1:9" x14ac:dyDescent="0.2">
      <c r="A142" s="63"/>
      <c r="B142" s="63"/>
      <c r="C142" s="63"/>
      <c r="D142" s="63"/>
      <c r="E142" s="11"/>
      <c r="G142" s="11"/>
      <c r="H142" s="63"/>
      <c r="I142" s="63"/>
    </row>
    <row r="143" spans="1:9" x14ac:dyDescent="0.2">
      <c r="A143" s="63"/>
      <c r="B143" s="63"/>
      <c r="C143" s="63"/>
      <c r="D143" s="63"/>
      <c r="E143" s="11"/>
      <c r="G143" s="11"/>
      <c r="H143" s="63"/>
      <c r="I143" s="63"/>
    </row>
    <row r="144" spans="1:9" x14ac:dyDescent="0.2">
      <c r="A144" s="63"/>
      <c r="B144" s="63"/>
      <c r="C144" s="63"/>
      <c r="D144" s="63"/>
      <c r="E144" s="11"/>
      <c r="G144" s="11"/>
      <c r="H144" s="63"/>
      <c r="I144" s="63"/>
    </row>
    <row r="145" spans="1:9" x14ac:dyDescent="0.2">
      <c r="A145" s="63"/>
      <c r="B145" s="63"/>
      <c r="C145" s="63"/>
      <c r="D145" s="63"/>
      <c r="E145" s="11"/>
      <c r="G145" s="11"/>
      <c r="H145" s="63"/>
      <c r="I145" s="63"/>
    </row>
    <row r="146" spans="1:9" x14ac:dyDescent="0.2">
      <c r="A146" s="63"/>
      <c r="B146" s="63"/>
      <c r="C146" s="63"/>
      <c r="D146" s="63"/>
      <c r="E146" s="11"/>
      <c r="G146" s="11"/>
      <c r="H146" s="63"/>
      <c r="I146" s="63"/>
    </row>
    <row r="147" spans="1:9" x14ac:dyDescent="0.2">
      <c r="A147" s="63"/>
      <c r="B147" s="63"/>
      <c r="C147" s="63"/>
      <c r="D147" s="63"/>
      <c r="E147" s="11"/>
      <c r="G147" s="11"/>
      <c r="H147" s="63"/>
      <c r="I147" s="63"/>
    </row>
    <row r="148" spans="1:9" x14ac:dyDescent="0.2">
      <c r="A148" s="63"/>
      <c r="B148" s="63"/>
      <c r="C148" s="63"/>
      <c r="D148" s="63"/>
      <c r="E148" s="11"/>
      <c r="G148" s="11"/>
      <c r="H148" s="63"/>
      <c r="I148" s="63"/>
    </row>
    <row r="149" spans="1:9" x14ac:dyDescent="0.2">
      <c r="A149" s="63"/>
      <c r="B149" s="63"/>
      <c r="C149" s="63"/>
      <c r="D149" s="63"/>
      <c r="E149" s="11"/>
      <c r="G149" s="11"/>
      <c r="H149" s="63"/>
      <c r="I149" s="63"/>
    </row>
    <row r="150" spans="1:9" x14ac:dyDescent="0.2">
      <c r="A150" s="63"/>
      <c r="B150" s="63"/>
      <c r="C150" s="63"/>
      <c r="D150" s="63"/>
      <c r="E150" s="11"/>
      <c r="G150" s="11"/>
      <c r="H150" s="63"/>
      <c r="I150" s="63"/>
    </row>
    <row r="151" spans="1:9" x14ac:dyDescent="0.2">
      <c r="A151" s="63"/>
      <c r="B151" s="63"/>
      <c r="C151" s="63"/>
      <c r="D151" s="63"/>
      <c r="E151" s="11"/>
      <c r="G151" s="11"/>
      <c r="H151" s="63"/>
      <c r="I151" s="63"/>
    </row>
    <row r="152" spans="1:9" x14ac:dyDescent="0.2">
      <c r="A152" s="63"/>
      <c r="B152" s="63"/>
      <c r="C152" s="63"/>
      <c r="D152" s="63"/>
      <c r="E152" s="11"/>
      <c r="G152" s="11"/>
      <c r="H152" s="63"/>
      <c r="I152" s="63"/>
    </row>
    <row r="153" spans="1:9" x14ac:dyDescent="0.2">
      <c r="A153" s="63"/>
      <c r="B153" s="63"/>
      <c r="C153" s="63"/>
      <c r="D153" s="63"/>
      <c r="E153" s="11"/>
      <c r="G153" s="11"/>
      <c r="H153" s="63"/>
      <c r="I153" s="63"/>
    </row>
    <row r="154" spans="1:9" x14ac:dyDescent="0.2">
      <c r="A154" s="63"/>
      <c r="B154" s="63"/>
      <c r="C154" s="63"/>
      <c r="D154" s="63"/>
      <c r="E154" s="11"/>
      <c r="G154" s="11"/>
      <c r="H154" s="63"/>
      <c r="I154" s="63"/>
    </row>
    <row r="155" spans="1:9" x14ac:dyDescent="0.2">
      <c r="A155" s="63"/>
      <c r="B155" s="63"/>
      <c r="C155" s="63"/>
      <c r="D155" s="63"/>
      <c r="E155" s="11"/>
      <c r="G155" s="11"/>
      <c r="H155" s="63"/>
      <c r="I155" s="63"/>
    </row>
    <row r="156" spans="1:9" x14ac:dyDescent="0.2">
      <c r="A156" s="63"/>
      <c r="B156" s="63"/>
      <c r="C156" s="63"/>
      <c r="D156" s="63"/>
      <c r="E156" s="11"/>
      <c r="G156" s="11"/>
      <c r="H156" s="63"/>
      <c r="I156" s="63"/>
    </row>
    <row r="157" spans="1:9" x14ac:dyDescent="0.2">
      <c r="A157" s="62" t="s">
        <v>1023</v>
      </c>
      <c r="B157" s="63"/>
      <c r="C157" s="63"/>
      <c r="D157" s="63"/>
      <c r="E157" s="11"/>
      <c r="G157" s="11"/>
      <c r="H157" s="63"/>
      <c r="I157" s="63"/>
    </row>
    <row r="158" spans="1:9" x14ac:dyDescent="0.2">
      <c r="A158" s="63"/>
      <c r="B158" s="63"/>
      <c r="C158" s="63"/>
      <c r="D158" s="63"/>
      <c r="E158" s="11"/>
      <c r="G158" s="11"/>
      <c r="H158" s="63"/>
      <c r="I158" s="63"/>
    </row>
    <row r="159" spans="1:9" x14ac:dyDescent="0.2">
      <c r="A159" s="62" t="s">
        <v>1488</v>
      </c>
      <c r="B159" s="63"/>
      <c r="C159" s="63"/>
      <c r="D159" s="63"/>
      <c r="E159" s="11"/>
      <c r="G159" s="11"/>
      <c r="H159" s="63"/>
      <c r="I159" s="63"/>
    </row>
    <row r="160" spans="1:9" x14ac:dyDescent="0.2">
      <c r="A160" s="63"/>
      <c r="B160" s="63"/>
      <c r="C160" s="63"/>
      <c r="D160" s="63"/>
      <c r="E160" s="11"/>
      <c r="G160" s="11"/>
      <c r="H160" s="63"/>
      <c r="I160" s="63"/>
    </row>
    <row r="161" spans="1:9" x14ac:dyDescent="0.2">
      <c r="A161" s="63"/>
      <c r="B161" s="63"/>
      <c r="C161" s="63"/>
      <c r="D161" s="63"/>
      <c r="E161" s="11"/>
      <c r="G161" s="11"/>
      <c r="H161" s="63"/>
      <c r="I161" s="63"/>
    </row>
    <row r="162" spans="1:9" x14ac:dyDescent="0.2">
      <c r="A162" s="63"/>
      <c r="B162" s="63"/>
      <c r="C162" s="63"/>
      <c r="D162" s="63"/>
      <c r="E162" s="11"/>
      <c r="G162" s="11"/>
      <c r="H162" s="63"/>
      <c r="I162" s="63"/>
    </row>
    <row r="163" spans="1:9" x14ac:dyDescent="0.2">
      <c r="A163" s="63"/>
      <c r="B163" s="63"/>
      <c r="C163" s="63"/>
      <c r="D163" s="63"/>
      <c r="E163" s="11"/>
      <c r="G163" s="11"/>
      <c r="H163" s="63"/>
      <c r="I163" s="63"/>
    </row>
    <row r="164" spans="1:9" x14ac:dyDescent="0.2">
      <c r="A164" s="63"/>
      <c r="B164" s="63"/>
      <c r="C164" s="63"/>
      <c r="D164" s="63"/>
      <c r="E164" s="11"/>
      <c r="G164" s="11"/>
      <c r="H164" s="63"/>
      <c r="I164" s="63"/>
    </row>
    <row r="165" spans="1:9" x14ac:dyDescent="0.2">
      <c r="A165" s="63"/>
      <c r="B165" s="63"/>
      <c r="C165" s="63"/>
      <c r="D165" s="63"/>
      <c r="E165" s="11"/>
      <c r="G165" s="11"/>
      <c r="H165" s="63"/>
      <c r="I165" s="63"/>
    </row>
    <row r="166" spans="1:9" x14ac:dyDescent="0.2">
      <c r="A166" s="63"/>
      <c r="B166" s="63"/>
      <c r="C166" s="63"/>
      <c r="D166" s="63"/>
      <c r="E166" s="11"/>
      <c r="G166" s="11"/>
      <c r="H166" s="63"/>
      <c r="I166" s="63"/>
    </row>
    <row r="167" spans="1:9" x14ac:dyDescent="0.2">
      <c r="A167" s="63"/>
      <c r="B167" s="63"/>
      <c r="C167" s="63"/>
      <c r="D167" s="63"/>
      <c r="E167" s="11"/>
      <c r="G167" s="11"/>
      <c r="H167" s="63"/>
      <c r="I167" s="63"/>
    </row>
    <row r="168" spans="1:9" x14ac:dyDescent="0.2">
      <c r="A168" s="63"/>
      <c r="B168" s="63"/>
      <c r="C168" s="63"/>
      <c r="D168" s="63"/>
      <c r="E168" s="11"/>
      <c r="G168" s="11"/>
      <c r="H168" s="63"/>
      <c r="I168" s="63"/>
    </row>
    <row r="169" spans="1:9" x14ac:dyDescent="0.2">
      <c r="A169" s="63"/>
      <c r="B169" s="63"/>
      <c r="C169" s="63"/>
      <c r="D169" s="63"/>
      <c r="E169" s="11"/>
      <c r="G169" s="11"/>
      <c r="H169" s="63"/>
      <c r="I169" s="63"/>
    </row>
    <row r="170" spans="1:9" x14ac:dyDescent="0.2">
      <c r="A170" s="63"/>
      <c r="B170" s="63"/>
      <c r="C170" s="63"/>
      <c r="D170" s="63"/>
      <c r="E170" s="11"/>
      <c r="G170" s="11"/>
      <c r="H170" s="63"/>
      <c r="I170" s="63"/>
    </row>
    <row r="171" spans="1:9" x14ac:dyDescent="0.2">
      <c r="A171" s="63"/>
      <c r="B171" s="63"/>
      <c r="C171" s="63"/>
      <c r="D171" s="63"/>
      <c r="E171" s="11"/>
      <c r="G171" s="11"/>
      <c r="H171" s="63"/>
      <c r="I171" s="63"/>
    </row>
    <row r="172" spans="1:9" x14ac:dyDescent="0.2">
      <c r="A172" s="63"/>
      <c r="B172" s="63"/>
      <c r="C172" s="63"/>
      <c r="D172" s="63"/>
      <c r="E172" s="11"/>
      <c r="G172" s="11"/>
      <c r="H172" s="63"/>
      <c r="I172" s="63"/>
    </row>
    <row r="173" spans="1:9" x14ac:dyDescent="0.2">
      <c r="A173" s="63"/>
      <c r="B173" s="63"/>
      <c r="C173" s="63"/>
      <c r="D173" s="63"/>
      <c r="E173" s="11"/>
      <c r="G173" s="11"/>
      <c r="H173" s="63"/>
      <c r="I173" s="63"/>
    </row>
    <row r="174" spans="1:9" x14ac:dyDescent="0.2">
      <c r="A174" s="63"/>
      <c r="B174" s="63"/>
      <c r="C174" s="63"/>
      <c r="D174" s="63"/>
      <c r="E174" s="11"/>
      <c r="G174" s="11"/>
      <c r="H174" s="63"/>
      <c r="I174" s="63"/>
    </row>
    <row r="175" spans="1:9" x14ac:dyDescent="0.2">
      <c r="A175" s="63"/>
      <c r="B175" s="63"/>
      <c r="C175" s="63"/>
      <c r="D175" s="63"/>
      <c r="E175" s="11"/>
      <c r="G175" s="11"/>
      <c r="H175" s="63"/>
      <c r="I175" s="63"/>
    </row>
    <row r="176" spans="1:9" x14ac:dyDescent="0.2">
      <c r="A176" s="63"/>
      <c r="B176" s="63"/>
      <c r="C176" s="63"/>
      <c r="D176" s="63"/>
      <c r="E176" s="11"/>
      <c r="G176" s="11"/>
      <c r="H176" s="63"/>
      <c r="I176" s="63"/>
    </row>
    <row r="177" spans="1:9" x14ac:dyDescent="0.2">
      <c r="A177" s="7" t="s">
        <v>1024</v>
      </c>
      <c r="B177" s="63"/>
      <c r="C177" s="63"/>
      <c r="D177" s="63"/>
      <c r="E177" s="11"/>
      <c r="G177" s="11"/>
      <c r="H177" s="63"/>
      <c r="I177" s="63"/>
    </row>
    <row r="178" spans="1:9" x14ac:dyDescent="0.2">
      <c r="A178" s="63"/>
      <c r="B178" s="63"/>
      <c r="C178" s="63"/>
      <c r="D178" s="63"/>
      <c r="E178" s="11"/>
      <c r="G178" s="11"/>
      <c r="H178" s="63"/>
      <c r="I178" s="63"/>
    </row>
    <row r="179" spans="1:9" x14ac:dyDescent="0.2">
      <c r="A179" s="63" t="s">
        <v>1014</v>
      </c>
      <c r="B179" s="63"/>
      <c r="C179" s="63"/>
      <c r="D179" s="63"/>
      <c r="E179" s="11"/>
      <c r="G179" s="11"/>
      <c r="H179" s="63"/>
      <c r="I179" s="63"/>
    </row>
    <row r="180" spans="1:9" x14ac:dyDescent="0.2">
      <c r="A180" s="63"/>
      <c r="B180" s="63"/>
      <c r="C180" s="63"/>
      <c r="D180" s="63"/>
      <c r="E180" s="11"/>
      <c r="G180" s="11"/>
      <c r="H180" s="63"/>
      <c r="I180" s="63"/>
    </row>
    <row r="181" spans="1:9" x14ac:dyDescent="0.2">
      <c r="A181" s="63"/>
      <c r="B181" s="63"/>
      <c r="C181" s="63"/>
      <c r="D181" s="63"/>
      <c r="E181" s="11"/>
      <c r="G181" s="11"/>
      <c r="H181" s="63"/>
      <c r="I181" s="63"/>
    </row>
    <row r="182" spans="1:9" x14ac:dyDescent="0.2">
      <c r="A182" s="63"/>
      <c r="B182" s="63"/>
      <c r="C182" s="63"/>
      <c r="D182" s="63"/>
      <c r="E182" s="11"/>
      <c r="G182" s="11"/>
      <c r="H182" s="63"/>
      <c r="I182" s="63"/>
    </row>
    <row r="183" spans="1:9" x14ac:dyDescent="0.2">
      <c r="A183" s="63"/>
      <c r="B183" s="63"/>
      <c r="C183" s="63"/>
      <c r="D183" s="63"/>
      <c r="E183" s="11"/>
      <c r="G183" s="11"/>
      <c r="H183" s="63"/>
      <c r="I183" s="63"/>
    </row>
    <row r="184" spans="1:9" x14ac:dyDescent="0.2">
      <c r="A184" s="63"/>
      <c r="B184" s="63"/>
      <c r="C184" s="63"/>
      <c r="D184" s="63"/>
      <c r="E184" s="11"/>
      <c r="G184" s="11"/>
      <c r="H184" s="63"/>
      <c r="I184" s="63"/>
    </row>
    <row r="185" spans="1:9" x14ac:dyDescent="0.2">
      <c r="A185" s="63"/>
      <c r="B185" s="63"/>
      <c r="C185" s="63"/>
      <c r="D185" s="63"/>
      <c r="E185" s="11"/>
      <c r="G185" s="11"/>
      <c r="H185" s="63"/>
      <c r="I185" s="63"/>
    </row>
    <row r="186" spans="1:9" x14ac:dyDescent="0.2">
      <c r="A186" s="63"/>
      <c r="B186" s="63"/>
      <c r="C186" s="63"/>
      <c r="D186" s="63"/>
      <c r="E186" s="11"/>
      <c r="G186" s="11"/>
      <c r="H186" s="63"/>
      <c r="I186" s="63"/>
    </row>
    <row r="187" spans="1:9" x14ac:dyDescent="0.2">
      <c r="A187" s="63"/>
      <c r="B187" s="63"/>
      <c r="C187" s="63"/>
      <c r="D187" s="63"/>
      <c r="E187" s="11"/>
      <c r="G187" s="11"/>
      <c r="H187" s="63"/>
      <c r="I187" s="63"/>
    </row>
    <row r="188" spans="1:9" x14ac:dyDescent="0.2">
      <c r="A188" s="63"/>
      <c r="B188" s="63"/>
      <c r="C188" s="63"/>
      <c r="D188" s="63"/>
      <c r="E188" s="11"/>
      <c r="G188" s="11"/>
      <c r="H188" s="63"/>
      <c r="I188" s="63"/>
    </row>
    <row r="189" spans="1:9" x14ac:dyDescent="0.2">
      <c r="A189" s="63"/>
      <c r="B189" s="63"/>
      <c r="C189" s="63"/>
      <c r="D189" s="63"/>
      <c r="E189" s="11"/>
      <c r="G189" s="11"/>
      <c r="H189" s="63"/>
      <c r="I189" s="63"/>
    </row>
    <row r="190" spans="1:9" x14ac:dyDescent="0.2">
      <c r="A190" s="63"/>
      <c r="B190" s="63"/>
      <c r="C190" s="63"/>
      <c r="D190" s="63"/>
      <c r="E190" s="11"/>
      <c r="G190" s="11"/>
      <c r="H190" s="63"/>
      <c r="I190" s="63"/>
    </row>
    <row r="191" spans="1:9" x14ac:dyDescent="0.2">
      <c r="A191" s="63"/>
      <c r="B191" s="63"/>
      <c r="C191" s="63"/>
      <c r="D191" s="63"/>
      <c r="E191" s="11"/>
      <c r="G191" s="11"/>
      <c r="H191" s="63"/>
      <c r="I191" s="63"/>
    </row>
    <row r="192" spans="1:9" x14ac:dyDescent="0.2">
      <c r="A192" s="63"/>
      <c r="B192" s="63"/>
      <c r="C192" s="63"/>
      <c r="D192" s="63"/>
      <c r="E192" s="11"/>
      <c r="G192" s="11"/>
      <c r="H192" s="63"/>
      <c r="I192" s="63"/>
    </row>
    <row r="193" spans="1:9" x14ac:dyDescent="0.2">
      <c r="A193" s="63"/>
      <c r="B193" s="63"/>
      <c r="C193" s="63"/>
      <c r="D193" s="63"/>
      <c r="E193" s="11"/>
      <c r="G193" s="11"/>
      <c r="H193" s="63"/>
      <c r="I193" s="63"/>
    </row>
    <row r="194" spans="1:9" x14ac:dyDescent="0.2">
      <c r="A194" s="63"/>
      <c r="B194" s="63"/>
      <c r="C194" s="63"/>
      <c r="D194" s="63"/>
      <c r="E194" s="11"/>
      <c r="G194" s="11"/>
      <c r="H194" s="63"/>
      <c r="I194" s="63"/>
    </row>
    <row r="195" spans="1:9" x14ac:dyDescent="0.2">
      <c r="A195" s="63"/>
      <c r="B195" s="63"/>
      <c r="C195" s="63"/>
      <c r="D195" s="63"/>
      <c r="E195" s="11"/>
      <c r="G195" s="11"/>
      <c r="H195" s="63"/>
      <c r="I195" s="63"/>
    </row>
    <row r="196" spans="1:9" x14ac:dyDescent="0.2">
      <c r="A196" s="63"/>
      <c r="B196" s="63"/>
      <c r="C196" s="63"/>
      <c r="D196" s="63"/>
      <c r="E196" s="11"/>
      <c r="G196" s="11"/>
      <c r="H196" s="63"/>
      <c r="I196" s="63"/>
    </row>
    <row r="197" spans="1:9" x14ac:dyDescent="0.2">
      <c r="A197" s="63"/>
      <c r="B197" s="63"/>
      <c r="C197" s="63"/>
      <c r="D197" s="63"/>
      <c r="E197" s="11"/>
      <c r="G197" s="11"/>
      <c r="H197" s="63"/>
      <c r="I197" s="63"/>
    </row>
    <row r="198" spans="1:9" x14ac:dyDescent="0.2">
      <c r="A198" s="63"/>
      <c r="B198" s="63"/>
      <c r="C198" s="63"/>
      <c r="D198" s="63"/>
      <c r="E198" s="11"/>
      <c r="G198" s="11"/>
      <c r="H198" s="63"/>
      <c r="I198" s="63"/>
    </row>
    <row r="199" spans="1:9" x14ac:dyDescent="0.2">
      <c r="A199" s="63"/>
      <c r="B199" s="63"/>
      <c r="C199" s="63"/>
      <c r="D199" s="63"/>
      <c r="E199" s="11"/>
      <c r="G199" s="11"/>
      <c r="H199" s="63"/>
      <c r="I199" s="63"/>
    </row>
    <row r="200" spans="1:9" x14ac:dyDescent="0.2">
      <c r="A200" s="63"/>
      <c r="B200" s="63"/>
      <c r="C200" s="63"/>
      <c r="D200" s="63"/>
      <c r="E200" s="11"/>
      <c r="G200" s="11"/>
      <c r="H200" s="63"/>
      <c r="I200" s="63"/>
    </row>
    <row r="201" spans="1:9" x14ac:dyDescent="0.2">
      <c r="A201" s="63"/>
      <c r="B201" s="63"/>
      <c r="C201" s="63"/>
      <c r="D201" s="63"/>
      <c r="E201" s="11"/>
      <c r="G201" s="11"/>
      <c r="H201" s="63"/>
      <c r="I201" s="63"/>
    </row>
    <row r="202" spans="1:9" x14ac:dyDescent="0.2">
      <c r="A202" s="63"/>
      <c r="B202" s="63"/>
      <c r="C202" s="63"/>
      <c r="D202" s="63"/>
      <c r="E202" s="11"/>
      <c r="G202" s="11"/>
      <c r="H202" s="63"/>
      <c r="I202" s="63"/>
    </row>
    <row r="203" spans="1:9" x14ac:dyDescent="0.2">
      <c r="A203" s="63"/>
      <c r="B203" s="63"/>
      <c r="C203" s="63"/>
      <c r="D203" s="63"/>
      <c r="E203" s="11"/>
      <c r="G203" s="11"/>
      <c r="H203" s="63"/>
      <c r="I203" s="63"/>
    </row>
    <row r="204" spans="1:9" x14ac:dyDescent="0.2">
      <c r="A204" s="63"/>
      <c r="B204" s="63"/>
      <c r="C204" s="63"/>
      <c r="D204" s="63"/>
      <c r="E204" s="11"/>
      <c r="G204" s="11"/>
      <c r="H204" s="63"/>
      <c r="I204" s="63"/>
    </row>
    <row r="205" spans="1:9" x14ac:dyDescent="0.2">
      <c r="A205" s="63"/>
      <c r="B205" s="63"/>
      <c r="C205" s="63"/>
      <c r="D205" s="63"/>
      <c r="E205" s="11"/>
      <c r="G205" s="11"/>
      <c r="H205" s="63"/>
      <c r="I205" s="63"/>
    </row>
    <row r="206" spans="1:9" x14ac:dyDescent="0.2">
      <c r="A206" s="63"/>
      <c r="B206" s="63"/>
      <c r="C206" s="63"/>
      <c r="D206" s="63"/>
      <c r="E206" s="11"/>
      <c r="G206" s="11"/>
      <c r="H206" s="63"/>
      <c r="I206" s="63"/>
    </row>
    <row r="207" spans="1:9" x14ac:dyDescent="0.2">
      <c r="A207" s="63"/>
      <c r="B207" s="63"/>
      <c r="C207" s="63"/>
      <c r="D207" s="63"/>
      <c r="E207" s="11"/>
      <c r="G207" s="11"/>
      <c r="H207" s="63"/>
      <c r="I207" s="63"/>
    </row>
    <row r="208" spans="1:9" x14ac:dyDescent="0.2">
      <c r="A208" s="63"/>
      <c r="B208" s="63"/>
      <c r="C208" s="63"/>
      <c r="D208" s="63"/>
      <c r="E208" s="11"/>
      <c r="G208" s="11"/>
      <c r="H208" s="63"/>
      <c r="I208" s="63"/>
    </row>
    <row r="209" spans="1:9" x14ac:dyDescent="0.2">
      <c r="A209" s="63"/>
      <c r="B209" s="63"/>
      <c r="C209" s="63"/>
      <c r="D209" s="63"/>
      <c r="E209" s="11"/>
      <c r="G209" s="11"/>
      <c r="H209" s="63"/>
      <c r="I209" s="63"/>
    </row>
    <row r="210" spans="1:9" x14ac:dyDescent="0.2">
      <c r="A210" s="63"/>
      <c r="B210" s="63"/>
      <c r="C210" s="63"/>
      <c r="D210" s="63"/>
      <c r="E210" s="11"/>
      <c r="G210" s="11"/>
      <c r="H210" s="63"/>
      <c r="I210" s="63"/>
    </row>
    <row r="211" spans="1:9" x14ac:dyDescent="0.2">
      <c r="A211" s="63"/>
      <c r="B211" s="63"/>
      <c r="C211" s="63"/>
      <c r="D211" s="63"/>
      <c r="E211" s="11"/>
      <c r="G211" s="11"/>
      <c r="H211" s="63"/>
      <c r="I211" s="63"/>
    </row>
    <row r="212" spans="1:9" x14ac:dyDescent="0.2">
      <c r="A212" s="63"/>
      <c r="B212" s="63"/>
      <c r="C212" s="63"/>
      <c r="D212" s="63"/>
      <c r="E212" s="11"/>
      <c r="G212" s="11"/>
      <c r="H212" s="63"/>
      <c r="I212" s="63"/>
    </row>
    <row r="213" spans="1:9" x14ac:dyDescent="0.2">
      <c r="A213" s="63"/>
      <c r="B213" s="63"/>
      <c r="C213" s="63"/>
      <c r="D213" s="63"/>
      <c r="E213" s="11"/>
      <c r="G213" s="11"/>
      <c r="H213" s="63"/>
      <c r="I213" s="63"/>
    </row>
    <row r="214" spans="1:9" x14ac:dyDescent="0.2">
      <c r="A214" s="63"/>
      <c r="B214" s="63"/>
      <c r="C214" s="63"/>
      <c r="D214" s="63"/>
      <c r="E214" s="11"/>
      <c r="G214" s="11"/>
      <c r="H214" s="63"/>
      <c r="I214" s="63"/>
    </row>
    <row r="215" spans="1:9" x14ac:dyDescent="0.2">
      <c r="A215" s="63"/>
      <c r="B215" s="63"/>
      <c r="C215" s="63"/>
      <c r="D215" s="63"/>
      <c r="E215" s="11"/>
      <c r="G215" s="11"/>
      <c r="H215" s="63"/>
      <c r="I215" s="63"/>
    </row>
    <row r="216" spans="1:9" x14ac:dyDescent="0.2">
      <c r="A216" s="63"/>
      <c r="B216" s="63"/>
      <c r="C216" s="63"/>
      <c r="D216" s="63"/>
      <c r="E216" s="11"/>
      <c r="G216" s="11"/>
      <c r="H216" s="63"/>
      <c r="I216" s="63"/>
    </row>
    <row r="217" spans="1:9" x14ac:dyDescent="0.2">
      <c r="A217" s="63"/>
      <c r="B217" s="63"/>
      <c r="C217" s="63"/>
      <c r="D217" s="63"/>
      <c r="E217" s="11"/>
      <c r="G217" s="11"/>
      <c r="H217" s="63"/>
      <c r="I217" s="63"/>
    </row>
    <row r="218" spans="1:9" x14ac:dyDescent="0.2">
      <c r="A218" s="63"/>
      <c r="B218" s="63"/>
      <c r="C218" s="63"/>
      <c r="D218" s="63"/>
      <c r="E218" s="11"/>
      <c r="G218" s="11"/>
      <c r="H218" s="63"/>
      <c r="I218" s="63"/>
    </row>
    <row r="219" spans="1:9" x14ac:dyDescent="0.2">
      <c r="A219" s="63"/>
      <c r="B219" s="63"/>
      <c r="C219" s="63"/>
      <c r="D219" s="63"/>
      <c r="E219" s="11"/>
      <c r="G219" s="11"/>
      <c r="H219" s="63"/>
      <c r="I219" s="63"/>
    </row>
    <row r="220" spans="1:9" x14ac:dyDescent="0.2">
      <c r="A220" s="63"/>
      <c r="B220" s="63"/>
      <c r="C220" s="63"/>
      <c r="D220" s="63"/>
      <c r="E220" s="11"/>
      <c r="G220" s="11"/>
      <c r="H220" s="63"/>
      <c r="I220" s="63"/>
    </row>
    <row r="221" spans="1:9" x14ac:dyDescent="0.2">
      <c r="A221" s="63"/>
      <c r="B221" s="63"/>
      <c r="C221" s="63"/>
      <c r="D221" s="63"/>
      <c r="E221" s="11"/>
      <c r="G221" s="11"/>
      <c r="H221" s="63"/>
      <c r="I221" s="63"/>
    </row>
    <row r="222" spans="1:9" x14ac:dyDescent="0.2">
      <c r="A222" s="63"/>
      <c r="B222" s="63"/>
      <c r="C222" s="63"/>
      <c r="D222" s="63"/>
      <c r="E222" s="11"/>
      <c r="G222" s="11"/>
      <c r="H222" s="63"/>
      <c r="I222" s="63"/>
    </row>
    <row r="223" spans="1:9" x14ac:dyDescent="0.2">
      <c r="A223" s="63"/>
      <c r="B223" s="63"/>
      <c r="C223" s="63"/>
      <c r="D223" s="63"/>
      <c r="E223" s="11"/>
      <c r="G223" s="11"/>
      <c r="H223" s="63"/>
      <c r="I223" s="63"/>
    </row>
    <row r="224" spans="1:9" x14ac:dyDescent="0.2">
      <c r="A224" s="63"/>
      <c r="B224" s="63"/>
      <c r="C224" s="63"/>
      <c r="D224" s="63"/>
      <c r="E224" s="11"/>
      <c r="G224" s="11"/>
      <c r="H224" s="63"/>
      <c r="I224" s="63"/>
    </row>
    <row r="225" spans="1:9" x14ac:dyDescent="0.2">
      <c r="A225" s="63"/>
      <c r="B225" s="63"/>
      <c r="C225" s="63"/>
      <c r="D225" s="63"/>
      <c r="E225" s="11"/>
      <c r="G225" s="11"/>
      <c r="H225" s="63"/>
      <c r="I225" s="63"/>
    </row>
    <row r="226" spans="1:9" x14ac:dyDescent="0.2">
      <c r="A226" s="63"/>
      <c r="B226" s="63"/>
      <c r="C226" s="63"/>
      <c r="D226" s="63"/>
      <c r="E226" s="11"/>
      <c r="G226" s="11"/>
      <c r="H226" s="63"/>
      <c r="I226" s="63"/>
    </row>
    <row r="227" spans="1:9" x14ac:dyDescent="0.2">
      <c r="A227" s="63"/>
      <c r="B227" s="63"/>
      <c r="C227" s="63"/>
      <c r="D227" s="63"/>
      <c r="E227" s="11"/>
      <c r="G227" s="11"/>
      <c r="H227" s="63"/>
      <c r="I227" s="63"/>
    </row>
    <row r="228" spans="1:9" x14ac:dyDescent="0.2">
      <c r="A228" s="63"/>
      <c r="B228" s="63"/>
      <c r="C228" s="63"/>
      <c r="D228" s="63"/>
      <c r="E228" s="11"/>
      <c r="G228" s="11"/>
      <c r="H228" s="63"/>
      <c r="I228" s="63"/>
    </row>
    <row r="229" spans="1:9" x14ac:dyDescent="0.2">
      <c r="A229" s="63"/>
      <c r="B229" s="63"/>
      <c r="C229" s="63"/>
      <c r="D229" s="63"/>
      <c r="E229" s="11"/>
      <c r="G229" s="11"/>
      <c r="H229" s="63"/>
      <c r="I229" s="63"/>
    </row>
    <row r="230" spans="1:9" x14ac:dyDescent="0.2">
      <c r="A230" s="63"/>
      <c r="B230" s="63"/>
      <c r="C230" s="63"/>
      <c r="D230" s="63"/>
      <c r="E230" s="11"/>
      <c r="G230" s="11"/>
      <c r="H230" s="63"/>
      <c r="I230" s="63"/>
    </row>
    <row r="231" spans="1:9" x14ac:dyDescent="0.2">
      <c r="A231" s="63"/>
      <c r="B231" s="63"/>
      <c r="C231" s="63"/>
      <c r="D231" s="63"/>
      <c r="E231" s="11"/>
      <c r="G231" s="11"/>
      <c r="H231" s="63"/>
      <c r="I231" s="63"/>
    </row>
    <row r="232" spans="1:9" x14ac:dyDescent="0.2">
      <c r="A232" s="63"/>
      <c r="B232" s="63"/>
      <c r="C232" s="63"/>
      <c r="D232" s="63"/>
      <c r="E232" s="11"/>
      <c r="G232" s="11"/>
      <c r="H232" s="63"/>
      <c r="I232" s="63"/>
    </row>
    <row r="233" spans="1:9" x14ac:dyDescent="0.2">
      <c r="A233" s="63"/>
      <c r="B233" s="63"/>
      <c r="C233" s="63"/>
      <c r="D233" s="63"/>
      <c r="E233" s="11"/>
      <c r="G233" s="11"/>
      <c r="H233" s="63"/>
      <c r="I233" s="63"/>
    </row>
    <row r="234" spans="1:9" x14ac:dyDescent="0.2">
      <c r="A234" s="63"/>
      <c r="B234" s="63"/>
      <c r="C234" s="63"/>
      <c r="D234" s="63"/>
      <c r="E234" s="11"/>
      <c r="G234" s="11"/>
      <c r="H234" s="63"/>
      <c r="I234" s="63"/>
    </row>
    <row r="235" spans="1:9" x14ac:dyDescent="0.2">
      <c r="A235" s="63"/>
      <c r="B235" s="63"/>
      <c r="C235" s="63"/>
      <c r="D235" s="63"/>
      <c r="E235" s="11"/>
      <c r="G235" s="11"/>
      <c r="H235" s="63"/>
      <c r="I235" s="63"/>
    </row>
    <row r="236" spans="1:9" x14ac:dyDescent="0.2">
      <c r="A236" s="63"/>
      <c r="B236" s="63"/>
      <c r="C236" s="63"/>
      <c r="D236" s="63"/>
      <c r="E236" s="11"/>
      <c r="G236" s="11"/>
      <c r="H236" s="63"/>
      <c r="I236" s="63"/>
    </row>
    <row r="237" spans="1:9" x14ac:dyDescent="0.2">
      <c r="A237" s="63"/>
      <c r="B237" s="63"/>
      <c r="C237" s="63"/>
      <c r="D237" s="63"/>
      <c r="E237" s="11"/>
      <c r="G237" s="11"/>
      <c r="H237" s="63"/>
      <c r="I237" s="63"/>
    </row>
    <row r="238" spans="1:9" x14ac:dyDescent="0.2">
      <c r="A238" s="63"/>
      <c r="B238" s="63"/>
      <c r="C238" s="63"/>
      <c r="D238" s="63"/>
      <c r="E238" s="11"/>
      <c r="G238" s="11"/>
      <c r="H238" s="63"/>
      <c r="I238" s="63"/>
    </row>
    <row r="239" spans="1:9" x14ac:dyDescent="0.2">
      <c r="A239" s="63"/>
      <c r="B239" s="63"/>
      <c r="C239" s="63"/>
      <c r="D239" s="63"/>
      <c r="E239" s="11"/>
      <c r="G239" s="11"/>
      <c r="H239" s="63"/>
      <c r="I239" s="63"/>
    </row>
    <row r="240" spans="1:9" x14ac:dyDescent="0.2">
      <c r="A240" s="63"/>
      <c r="B240" s="63"/>
      <c r="C240" s="63"/>
      <c r="D240" s="63"/>
      <c r="E240" s="11"/>
      <c r="G240" s="11"/>
      <c r="H240" s="63"/>
      <c r="I240" s="63"/>
    </row>
    <row r="241" spans="1:9" x14ac:dyDescent="0.2">
      <c r="A241" s="63"/>
      <c r="B241" s="63"/>
      <c r="C241" s="63"/>
      <c r="D241" s="63"/>
      <c r="E241" s="11"/>
      <c r="G241" s="11"/>
      <c r="H241" s="63"/>
      <c r="I241" s="63"/>
    </row>
    <row r="242" spans="1:9" x14ac:dyDescent="0.2">
      <c r="A242" s="63"/>
      <c r="B242" s="63"/>
      <c r="C242" s="63"/>
      <c r="D242" s="63"/>
      <c r="E242" s="11"/>
      <c r="G242" s="11"/>
      <c r="H242" s="63"/>
      <c r="I242" s="63"/>
    </row>
    <row r="243" spans="1:9" x14ac:dyDescent="0.2">
      <c r="A243" s="63"/>
      <c r="B243" s="63"/>
      <c r="C243" s="63"/>
      <c r="D243" s="63"/>
      <c r="E243" s="11"/>
      <c r="G243" s="11"/>
      <c r="H243" s="63"/>
      <c r="I243" s="63"/>
    </row>
    <row r="244" spans="1:9" x14ac:dyDescent="0.2">
      <c r="A244" s="63"/>
      <c r="B244" s="63"/>
      <c r="C244" s="63"/>
      <c r="D244" s="63"/>
      <c r="E244" s="11"/>
      <c r="G244" s="11"/>
      <c r="H244" s="63"/>
      <c r="I244" s="63"/>
    </row>
    <row r="245" spans="1:9" x14ac:dyDescent="0.2">
      <c r="A245" s="63"/>
      <c r="B245" s="63"/>
      <c r="C245" s="63"/>
      <c r="D245" s="63"/>
      <c r="E245" s="11"/>
      <c r="G245" s="11"/>
      <c r="H245" s="63"/>
      <c r="I245" s="63"/>
    </row>
    <row r="246" spans="1:9" x14ac:dyDescent="0.2">
      <c r="A246" s="63"/>
      <c r="B246" s="63"/>
      <c r="C246" s="63"/>
      <c r="D246" s="63"/>
      <c r="E246" s="11"/>
      <c r="G246" s="11"/>
      <c r="H246" s="63"/>
      <c r="I246" s="63"/>
    </row>
    <row r="247" spans="1:9" x14ac:dyDescent="0.2">
      <c r="A247" s="63"/>
      <c r="B247" s="63"/>
      <c r="C247" s="63"/>
      <c r="D247" s="63"/>
      <c r="E247" s="11"/>
      <c r="G247" s="11"/>
      <c r="H247" s="63"/>
      <c r="I247" s="63"/>
    </row>
    <row r="248" spans="1:9" x14ac:dyDescent="0.2">
      <c r="A248" s="63"/>
      <c r="B248" s="63"/>
      <c r="C248" s="63"/>
      <c r="D248" s="63"/>
      <c r="E248" s="11"/>
      <c r="G248" s="11"/>
      <c r="H248" s="63"/>
      <c r="I248" s="63"/>
    </row>
    <row r="249" spans="1:9" x14ac:dyDescent="0.2">
      <c r="A249" s="63"/>
      <c r="B249" s="63"/>
      <c r="C249" s="63"/>
      <c r="D249" s="63"/>
      <c r="E249" s="11"/>
      <c r="G249" s="11"/>
      <c r="H249" s="63"/>
      <c r="I249" s="63"/>
    </row>
    <row r="250" spans="1:9" x14ac:dyDescent="0.2">
      <c r="A250" s="63"/>
      <c r="B250" s="63"/>
      <c r="C250" s="63"/>
      <c r="D250" s="63"/>
      <c r="E250" s="11"/>
      <c r="G250" s="11"/>
      <c r="H250" s="63"/>
      <c r="I250" s="63"/>
    </row>
    <row r="251" spans="1:9" x14ac:dyDescent="0.2">
      <c r="A251" s="63"/>
      <c r="B251" s="63"/>
      <c r="C251" s="63"/>
      <c r="D251" s="63"/>
      <c r="E251" s="11"/>
      <c r="G251" s="11"/>
      <c r="H251" s="63"/>
      <c r="I251" s="63"/>
    </row>
    <row r="252" spans="1:9" x14ac:dyDescent="0.2">
      <c r="A252" s="63"/>
      <c r="B252" s="63"/>
      <c r="C252" s="63"/>
      <c r="D252" s="63"/>
      <c r="E252" s="11"/>
      <c r="G252" s="11"/>
      <c r="H252" s="63"/>
      <c r="I252" s="63"/>
    </row>
    <row r="253" spans="1:9" x14ac:dyDescent="0.2">
      <c r="A253" s="63"/>
      <c r="B253" s="63"/>
      <c r="C253" s="63"/>
      <c r="D253" s="63"/>
      <c r="E253" s="11"/>
      <c r="G253" s="11"/>
      <c r="H253" s="63"/>
      <c r="I253" s="63"/>
    </row>
    <row r="254" spans="1:9" x14ac:dyDescent="0.2">
      <c r="A254" s="63"/>
      <c r="B254" s="63"/>
      <c r="C254" s="63"/>
      <c r="D254" s="63"/>
      <c r="E254" s="11"/>
      <c r="G254" s="11"/>
      <c r="H254" s="63"/>
      <c r="I254" s="63"/>
    </row>
    <row r="255" spans="1:9" x14ac:dyDescent="0.2">
      <c r="A255" s="63"/>
      <c r="B255" s="63"/>
      <c r="C255" s="63"/>
      <c r="D255" s="63"/>
      <c r="E255" s="11"/>
      <c r="G255" s="11"/>
      <c r="H255" s="63"/>
      <c r="I255" s="63"/>
    </row>
    <row r="256" spans="1:9" x14ac:dyDescent="0.2">
      <c r="A256" s="63"/>
      <c r="B256" s="63"/>
      <c r="C256" s="63"/>
      <c r="D256" s="63"/>
      <c r="E256" s="11"/>
      <c r="G256" s="11"/>
      <c r="H256" s="63"/>
      <c r="I256" s="63"/>
    </row>
    <row r="257" spans="1:9" x14ac:dyDescent="0.2">
      <c r="A257" s="63"/>
      <c r="B257" s="63"/>
      <c r="C257" s="63"/>
      <c r="D257" s="63"/>
      <c r="E257" s="11"/>
      <c r="G257" s="11"/>
      <c r="H257" s="63"/>
      <c r="I257" s="63"/>
    </row>
    <row r="258" spans="1:9" x14ac:dyDescent="0.2">
      <c r="A258" s="63"/>
      <c r="B258" s="63"/>
      <c r="C258" s="63"/>
      <c r="D258" s="63"/>
      <c r="E258" s="11"/>
      <c r="G258" s="11"/>
      <c r="H258" s="63"/>
      <c r="I258" s="63"/>
    </row>
    <row r="259" spans="1:9" x14ac:dyDescent="0.2">
      <c r="A259" s="63"/>
      <c r="B259" s="63"/>
      <c r="C259" s="63"/>
      <c r="D259" s="63"/>
      <c r="E259" s="11"/>
      <c r="G259" s="11"/>
      <c r="H259" s="63"/>
      <c r="I259" s="63"/>
    </row>
    <row r="260" spans="1:9" x14ac:dyDescent="0.2">
      <c r="A260" s="63"/>
      <c r="B260" s="63"/>
      <c r="C260" s="63"/>
      <c r="D260" s="63"/>
      <c r="E260" s="11"/>
      <c r="G260" s="11"/>
      <c r="H260" s="63"/>
      <c r="I260" s="63"/>
    </row>
    <row r="261" spans="1:9" x14ac:dyDescent="0.2">
      <c r="A261" s="63"/>
      <c r="B261" s="63"/>
      <c r="C261" s="63"/>
      <c r="D261" s="63"/>
      <c r="E261" s="11"/>
      <c r="G261" s="11"/>
      <c r="H261" s="63"/>
      <c r="I261" s="63"/>
    </row>
    <row r="262" spans="1:9" x14ac:dyDescent="0.2">
      <c r="A262" s="63"/>
      <c r="B262" s="63"/>
      <c r="C262" s="63"/>
      <c r="D262" s="63"/>
      <c r="E262" s="11"/>
      <c r="G262" s="11"/>
      <c r="H262" s="63"/>
      <c r="I262" s="63"/>
    </row>
    <row r="263" spans="1:9" x14ac:dyDescent="0.2">
      <c r="A263" s="63"/>
      <c r="B263" s="63"/>
      <c r="C263" s="63"/>
      <c r="D263" s="63"/>
      <c r="E263" s="11"/>
      <c r="G263" s="11"/>
      <c r="H263" s="63"/>
      <c r="I263" s="63"/>
    </row>
    <row r="264" spans="1:9" x14ac:dyDescent="0.2">
      <c r="A264" s="63"/>
      <c r="B264" s="63"/>
      <c r="C264" s="63"/>
      <c r="D264" s="63"/>
      <c r="E264" s="11"/>
      <c r="G264" s="11"/>
      <c r="H264" s="63"/>
      <c r="I264" s="63"/>
    </row>
    <row r="265" spans="1:9" x14ac:dyDescent="0.2">
      <c r="A265" s="63"/>
      <c r="B265" s="63"/>
      <c r="C265" s="63"/>
      <c r="D265" s="63"/>
      <c r="E265" s="11"/>
      <c r="G265" s="11"/>
      <c r="H265" s="63"/>
      <c r="I265" s="63"/>
    </row>
    <row r="266" spans="1:9" x14ac:dyDescent="0.2">
      <c r="A266" s="63"/>
      <c r="B266" s="63"/>
      <c r="C266" s="63"/>
      <c r="D266" s="63"/>
      <c r="E266" s="11"/>
      <c r="G266" s="11"/>
      <c r="H266" s="63"/>
      <c r="I266" s="63"/>
    </row>
    <row r="267" spans="1:9" x14ac:dyDescent="0.2">
      <c r="A267" s="63"/>
      <c r="B267" s="63"/>
      <c r="C267" s="63"/>
      <c r="D267" s="63"/>
      <c r="E267" s="11"/>
      <c r="G267" s="11"/>
      <c r="H267" s="63"/>
      <c r="I267" s="63"/>
    </row>
    <row r="268" spans="1:9" x14ac:dyDescent="0.2">
      <c r="A268" s="63"/>
      <c r="B268" s="63"/>
      <c r="C268" s="63"/>
      <c r="D268" s="63"/>
      <c r="E268" s="11"/>
      <c r="G268" s="11"/>
      <c r="H268" s="63"/>
      <c r="I268" s="63"/>
    </row>
    <row r="269" spans="1:9" x14ac:dyDescent="0.2">
      <c r="A269" s="63"/>
      <c r="B269" s="63"/>
      <c r="C269" s="63"/>
      <c r="D269" s="63"/>
      <c r="E269" s="11"/>
      <c r="G269" s="11"/>
      <c r="H269" s="63"/>
      <c r="I269" s="63"/>
    </row>
    <row r="270" spans="1:9" x14ac:dyDescent="0.2">
      <c r="A270" s="63"/>
      <c r="B270" s="63"/>
      <c r="C270" s="63"/>
      <c r="D270" s="63"/>
      <c r="E270" s="11"/>
      <c r="G270" s="11"/>
      <c r="H270" s="63"/>
      <c r="I270" s="63"/>
    </row>
    <row r="271" spans="1:9" x14ac:dyDescent="0.2">
      <c r="A271" s="63"/>
      <c r="B271" s="63"/>
      <c r="C271" s="63"/>
      <c r="D271" s="63"/>
      <c r="E271" s="11"/>
      <c r="G271" s="11"/>
      <c r="H271" s="63"/>
      <c r="I271" s="63"/>
    </row>
    <row r="272" spans="1:9" x14ac:dyDescent="0.2">
      <c r="A272" s="63"/>
      <c r="B272" s="63"/>
      <c r="C272" s="63"/>
      <c r="D272" s="63"/>
      <c r="E272" s="11"/>
      <c r="G272" s="11"/>
      <c r="H272" s="63"/>
      <c r="I272" s="63"/>
    </row>
    <row r="273" spans="1:9" x14ac:dyDescent="0.2">
      <c r="A273" s="63"/>
      <c r="B273" s="63"/>
      <c r="C273" s="63"/>
      <c r="D273" s="63"/>
      <c r="E273" s="11"/>
      <c r="G273" s="11"/>
      <c r="H273" s="63"/>
      <c r="I273" s="63"/>
    </row>
    <row r="274" spans="1:9" x14ac:dyDescent="0.2">
      <c r="A274" s="63"/>
      <c r="B274" s="63"/>
      <c r="C274" s="63"/>
      <c r="D274" s="63"/>
      <c r="E274" s="11"/>
      <c r="G274" s="63"/>
      <c r="H274" s="63"/>
      <c r="I274" s="63"/>
    </row>
    <row r="275" spans="1:9" x14ac:dyDescent="0.2">
      <c r="A275" s="63"/>
      <c r="B275" s="63"/>
      <c r="C275" s="63"/>
      <c r="D275" s="63"/>
      <c r="E275" s="11"/>
      <c r="G275" s="63"/>
      <c r="H275" s="63"/>
      <c r="I275" s="63"/>
    </row>
    <row r="276" spans="1:9" x14ac:dyDescent="0.2">
      <c r="A276" s="63"/>
      <c r="B276" s="63"/>
      <c r="C276" s="63"/>
      <c r="D276" s="63"/>
      <c r="E276" s="11"/>
      <c r="G276" s="63"/>
      <c r="H276" s="63"/>
      <c r="I276" s="63"/>
    </row>
    <row r="277" spans="1:9" x14ac:dyDescent="0.2">
      <c r="A277" s="63"/>
      <c r="B277" s="63"/>
      <c r="C277" s="63"/>
      <c r="D277" s="63"/>
      <c r="E277" s="11"/>
      <c r="G277" s="63"/>
      <c r="H277" s="63"/>
      <c r="I277" s="63"/>
    </row>
    <row r="278" spans="1:9" x14ac:dyDescent="0.2">
      <c r="A278" s="63"/>
      <c r="B278" s="63"/>
      <c r="C278" s="63"/>
      <c r="D278" s="63"/>
      <c r="E278" s="11"/>
      <c r="G278" s="63"/>
      <c r="H278" s="63"/>
      <c r="I278" s="63"/>
    </row>
    <row r="279" spans="1:9" x14ac:dyDescent="0.2">
      <c r="A279" s="63"/>
      <c r="B279" s="63"/>
      <c r="C279" s="63"/>
      <c r="D279" s="63"/>
      <c r="E279" s="11"/>
      <c r="G279" s="63"/>
      <c r="H279" s="63"/>
      <c r="I279" s="63"/>
    </row>
    <row r="280" spans="1:9" x14ac:dyDescent="0.2">
      <c r="A280" s="63"/>
      <c r="B280" s="63"/>
      <c r="C280" s="63"/>
      <c r="D280" s="63"/>
      <c r="E280" s="11"/>
      <c r="G280" s="63"/>
      <c r="H280" s="63"/>
      <c r="I280" s="63"/>
    </row>
    <row r="281" spans="1:9" x14ac:dyDescent="0.2">
      <c r="A281" s="63"/>
      <c r="B281" s="63"/>
      <c r="C281" s="63"/>
      <c r="D281" s="63"/>
      <c r="E281" s="11"/>
      <c r="G281" s="63"/>
      <c r="H281" s="63"/>
      <c r="I281" s="63"/>
    </row>
    <row r="282" spans="1:9" x14ac:dyDescent="0.2">
      <c r="A282" s="63"/>
      <c r="B282" s="63"/>
      <c r="C282" s="63"/>
      <c r="D282" s="63"/>
      <c r="E282" s="11"/>
      <c r="G282" s="63"/>
      <c r="H282" s="63"/>
      <c r="I282" s="63"/>
    </row>
    <row r="283" spans="1:9" x14ac:dyDescent="0.2">
      <c r="A283" s="63"/>
      <c r="B283" s="63"/>
      <c r="C283" s="63"/>
      <c r="D283" s="63"/>
      <c r="E283" s="11"/>
      <c r="G283" s="63"/>
      <c r="H283" s="63"/>
      <c r="I283" s="63"/>
    </row>
    <row r="284" spans="1:9" x14ac:dyDescent="0.2">
      <c r="A284" s="63"/>
      <c r="B284" s="63"/>
      <c r="C284" s="63"/>
      <c r="D284" s="63"/>
      <c r="E284" s="11"/>
      <c r="G284" s="63"/>
      <c r="H284" s="63"/>
      <c r="I284" s="63"/>
    </row>
    <row r="285" spans="1:9" x14ac:dyDescent="0.2">
      <c r="A285" s="63"/>
      <c r="B285" s="63"/>
      <c r="C285" s="63"/>
      <c r="D285" s="63"/>
      <c r="E285" s="11"/>
      <c r="G285" s="63"/>
      <c r="H285" s="63"/>
      <c r="I285" s="63"/>
    </row>
    <row r="286" spans="1:9" x14ac:dyDescent="0.2">
      <c r="A286" s="63"/>
      <c r="B286" s="63"/>
      <c r="C286" s="63"/>
      <c r="D286" s="63"/>
      <c r="E286" s="11"/>
      <c r="G286" s="63"/>
      <c r="H286" s="63"/>
      <c r="I286" s="63"/>
    </row>
    <row r="287" spans="1:9" x14ac:dyDescent="0.2">
      <c r="A287" s="63"/>
      <c r="B287" s="63"/>
      <c r="C287" s="63"/>
      <c r="D287" s="63"/>
      <c r="E287" s="11"/>
      <c r="G287" s="63"/>
      <c r="H287" s="63"/>
      <c r="I287" s="63"/>
    </row>
    <row r="288" spans="1:9" x14ac:dyDescent="0.2">
      <c r="A288" s="63"/>
      <c r="B288" s="63"/>
      <c r="C288" s="63"/>
      <c r="D288" s="63"/>
      <c r="E288" s="11"/>
      <c r="G288" s="63"/>
      <c r="H288" s="63"/>
      <c r="I288" s="63"/>
    </row>
    <row r="289" spans="1:9" x14ac:dyDescent="0.2">
      <c r="A289" s="63"/>
      <c r="B289" s="63"/>
      <c r="C289" s="63"/>
      <c r="D289" s="63"/>
      <c r="E289" s="11"/>
      <c r="G289" s="63"/>
      <c r="H289" s="63"/>
      <c r="I289" s="63"/>
    </row>
    <row r="290" spans="1:9" x14ac:dyDescent="0.2">
      <c r="A290" s="63"/>
      <c r="B290" s="63"/>
      <c r="C290" s="63"/>
      <c r="D290" s="63"/>
      <c r="E290" s="11"/>
      <c r="G290" s="63"/>
      <c r="H290" s="63"/>
      <c r="I290" s="63"/>
    </row>
    <row r="291" spans="1:9" x14ac:dyDescent="0.2">
      <c r="A291" s="63"/>
      <c r="B291" s="63"/>
      <c r="C291" s="63"/>
      <c r="D291" s="63"/>
      <c r="E291" s="11"/>
      <c r="G291" s="63"/>
      <c r="H291" s="63"/>
      <c r="I291" s="63"/>
    </row>
    <row r="292" spans="1:9" x14ac:dyDescent="0.2">
      <c r="A292" s="63"/>
      <c r="B292" s="63"/>
      <c r="C292" s="63"/>
      <c r="D292" s="63"/>
      <c r="E292" s="11"/>
      <c r="G292" s="63"/>
      <c r="H292" s="63"/>
      <c r="I292" s="63"/>
    </row>
    <row r="293" spans="1:9" x14ac:dyDescent="0.2">
      <c r="A293" s="63"/>
      <c r="B293" s="63"/>
      <c r="C293" s="63"/>
      <c r="D293" s="63"/>
      <c r="E293" s="11"/>
      <c r="G293" s="63"/>
      <c r="H293" s="63"/>
      <c r="I293" s="63"/>
    </row>
    <row r="294" spans="1:9" x14ac:dyDescent="0.2">
      <c r="A294" s="63"/>
      <c r="B294" s="63"/>
      <c r="C294" s="63"/>
      <c r="D294" s="63"/>
      <c r="E294" s="11"/>
      <c r="G294" s="63"/>
      <c r="H294" s="63"/>
      <c r="I294" s="63"/>
    </row>
    <row r="295" spans="1:9" x14ac:dyDescent="0.2">
      <c r="A295" s="63"/>
      <c r="B295" s="63"/>
      <c r="C295" s="63"/>
      <c r="D295" s="63"/>
      <c r="E295" s="11"/>
      <c r="G295" s="63"/>
      <c r="H295" s="63"/>
      <c r="I295" s="63"/>
    </row>
    <row r="296" spans="1:9" x14ac:dyDescent="0.2">
      <c r="A296" s="63"/>
      <c r="B296" s="63"/>
      <c r="C296" s="63"/>
      <c r="D296" s="63"/>
      <c r="E296" s="11"/>
      <c r="G296" s="63"/>
      <c r="H296" s="63"/>
      <c r="I296" s="63"/>
    </row>
    <row r="297" spans="1:9" x14ac:dyDescent="0.2">
      <c r="A297" s="63"/>
      <c r="B297" s="63"/>
      <c r="C297" s="63"/>
      <c r="D297" s="63"/>
      <c r="E297" s="11"/>
      <c r="G297" s="63"/>
      <c r="H297" s="63"/>
      <c r="I297" s="63"/>
    </row>
    <row r="298" spans="1:9" x14ac:dyDescent="0.2">
      <c r="A298" s="63"/>
      <c r="B298" s="63"/>
      <c r="C298" s="63"/>
      <c r="D298" s="63"/>
      <c r="E298" s="11"/>
      <c r="G298" s="63"/>
      <c r="H298" s="63"/>
      <c r="I298" s="63"/>
    </row>
    <row r="299" spans="1:9" x14ac:dyDescent="0.2">
      <c r="A299" s="63"/>
      <c r="B299" s="63"/>
      <c r="C299" s="63"/>
      <c r="D299" s="63"/>
      <c r="E299" s="11"/>
      <c r="G299" s="63"/>
      <c r="H299" s="63"/>
      <c r="I299" s="63"/>
    </row>
    <row r="300" spans="1:9" x14ac:dyDescent="0.2">
      <c r="A300" s="63"/>
      <c r="B300" s="63"/>
      <c r="C300" s="63"/>
      <c r="D300" s="63"/>
      <c r="E300" s="11"/>
      <c r="G300" s="63"/>
      <c r="H300" s="63"/>
      <c r="I300" s="63"/>
    </row>
    <row r="301" spans="1:9" x14ac:dyDescent="0.2">
      <c r="A301" s="63"/>
      <c r="B301" s="63"/>
      <c r="C301" s="63"/>
      <c r="D301" s="63"/>
      <c r="E301" s="11"/>
      <c r="G301" s="63"/>
      <c r="H301" s="63"/>
      <c r="I301" s="63"/>
    </row>
    <row r="302" spans="1:9" x14ac:dyDescent="0.2">
      <c r="A302" s="63"/>
      <c r="B302" s="63"/>
      <c r="C302" s="63"/>
      <c r="D302" s="63"/>
      <c r="E302" s="11"/>
      <c r="G302" s="63"/>
      <c r="H302" s="63"/>
      <c r="I302" s="63"/>
    </row>
    <row r="303" spans="1:9" x14ac:dyDescent="0.2">
      <c r="A303" s="63"/>
      <c r="B303" s="63"/>
      <c r="C303" s="63"/>
      <c r="D303" s="63"/>
      <c r="E303" s="11"/>
      <c r="G303" s="63"/>
      <c r="H303" s="63"/>
      <c r="I303" s="63"/>
    </row>
    <row r="304" spans="1:9" x14ac:dyDescent="0.2">
      <c r="A304" s="63"/>
      <c r="B304" s="63"/>
      <c r="C304" s="63"/>
      <c r="D304" s="63"/>
      <c r="E304" s="11"/>
      <c r="G304" s="63"/>
      <c r="H304" s="63"/>
      <c r="I304" s="63"/>
    </row>
    <row r="305" spans="1:9" x14ac:dyDescent="0.2">
      <c r="A305" s="63"/>
      <c r="B305" s="63"/>
      <c r="C305" s="63"/>
      <c r="D305" s="63"/>
      <c r="E305" s="11"/>
      <c r="G305" s="63"/>
      <c r="H305" s="63"/>
      <c r="I305" s="63"/>
    </row>
    <row r="306" spans="1:9" x14ac:dyDescent="0.2">
      <c r="A306" s="63"/>
      <c r="B306" s="63"/>
      <c r="C306" s="63"/>
      <c r="D306" s="63"/>
      <c r="E306" s="11"/>
      <c r="G306" s="63"/>
      <c r="H306" s="63"/>
      <c r="I306" s="63"/>
    </row>
    <row r="307" spans="1:9" x14ac:dyDescent="0.2">
      <c r="A307" s="63"/>
      <c r="B307" s="63"/>
      <c r="C307" s="63"/>
      <c r="D307" s="63"/>
      <c r="E307" s="11"/>
      <c r="G307" s="63"/>
      <c r="H307" s="63"/>
      <c r="I307" s="63"/>
    </row>
    <row r="308" spans="1:9" x14ac:dyDescent="0.2">
      <c r="A308" s="63"/>
      <c r="B308" s="63"/>
      <c r="C308" s="63"/>
      <c r="D308" s="63"/>
      <c r="E308" s="11"/>
      <c r="G308" s="63"/>
      <c r="H308" s="63"/>
      <c r="I308" s="63"/>
    </row>
    <row r="309" spans="1:9" x14ac:dyDescent="0.2">
      <c r="A309" s="63"/>
      <c r="B309" s="63"/>
      <c r="C309" s="63"/>
      <c r="D309" s="63"/>
      <c r="E309" s="11"/>
      <c r="G309" s="63"/>
      <c r="H309" s="63"/>
      <c r="I309" s="63"/>
    </row>
    <row r="310" spans="1:9" x14ac:dyDescent="0.2">
      <c r="A310" s="63"/>
      <c r="B310" s="63"/>
      <c r="C310" s="63"/>
      <c r="D310" s="63"/>
      <c r="E310" s="11"/>
      <c r="G310" s="63"/>
      <c r="H310" s="63"/>
      <c r="I310" s="63"/>
    </row>
    <row r="311" spans="1:9" x14ac:dyDescent="0.2">
      <c r="A311" s="63"/>
      <c r="B311" s="63"/>
      <c r="C311" s="63"/>
      <c r="D311" s="63"/>
      <c r="E311" s="11"/>
      <c r="G311" s="63"/>
      <c r="H311" s="63"/>
      <c r="I311" s="63"/>
    </row>
    <row r="312" spans="1:9" x14ac:dyDescent="0.2">
      <c r="A312" s="63"/>
      <c r="B312" s="63"/>
      <c r="C312" s="63"/>
      <c r="D312" s="63"/>
      <c r="E312" s="11"/>
      <c r="G312" s="63"/>
      <c r="H312" s="63"/>
      <c r="I312" s="63"/>
    </row>
    <row r="313" spans="1:9" x14ac:dyDescent="0.2">
      <c r="A313" s="63"/>
      <c r="B313" s="63"/>
      <c r="C313" s="63"/>
      <c r="D313" s="63"/>
      <c r="E313" s="11"/>
      <c r="G313" s="63"/>
      <c r="H313" s="63"/>
      <c r="I313" s="63"/>
    </row>
    <row r="314" spans="1:9" x14ac:dyDescent="0.2">
      <c r="A314" s="63"/>
      <c r="B314" s="63"/>
      <c r="C314" s="63"/>
      <c r="D314" s="63"/>
      <c r="E314" s="11"/>
      <c r="G314" s="63"/>
      <c r="H314" s="63"/>
      <c r="I314" s="63"/>
    </row>
    <row r="315" spans="1:9" x14ac:dyDescent="0.2">
      <c r="A315" s="63"/>
      <c r="B315" s="63"/>
      <c r="C315" s="63"/>
      <c r="D315" s="63"/>
      <c r="E315" s="11"/>
      <c r="G315" s="63"/>
      <c r="H315" s="63"/>
      <c r="I315" s="63"/>
    </row>
    <row r="316" spans="1:9" x14ac:dyDescent="0.2">
      <c r="A316" s="63"/>
      <c r="B316" s="63"/>
      <c r="C316" s="63"/>
      <c r="D316" s="63"/>
      <c r="E316" s="11"/>
      <c r="G316" s="63"/>
      <c r="H316" s="63"/>
      <c r="I316" s="63"/>
    </row>
    <row r="317" spans="1:9" x14ac:dyDescent="0.2">
      <c r="A317" s="63"/>
      <c r="B317" s="63"/>
      <c r="C317" s="63"/>
      <c r="D317" s="63"/>
      <c r="E317" s="11"/>
      <c r="G317" s="63"/>
      <c r="H317" s="63"/>
      <c r="I317" s="63"/>
    </row>
    <row r="318" spans="1:9" x14ac:dyDescent="0.2">
      <c r="A318" s="63"/>
      <c r="B318" s="63"/>
      <c r="C318" s="63"/>
      <c r="D318" s="63"/>
      <c r="E318" s="11"/>
      <c r="G318" s="63"/>
      <c r="H318" s="63"/>
      <c r="I318" s="63"/>
    </row>
    <row r="319" spans="1:9" x14ac:dyDescent="0.2">
      <c r="A319" s="63"/>
      <c r="B319" s="63"/>
      <c r="C319" s="63"/>
      <c r="D319" s="63"/>
      <c r="E319" s="11"/>
      <c r="G319" s="63"/>
      <c r="H319" s="63"/>
      <c r="I319" s="63"/>
    </row>
    <row r="320" spans="1:9" x14ac:dyDescent="0.2">
      <c r="A320" s="63"/>
      <c r="B320" s="63"/>
      <c r="C320" s="63"/>
      <c r="D320" s="63"/>
      <c r="E320" s="11"/>
      <c r="G320" s="63"/>
      <c r="H320" s="63"/>
      <c r="I320" s="63"/>
    </row>
    <row r="321" spans="1:9" x14ac:dyDescent="0.2">
      <c r="A321" s="63"/>
      <c r="B321" s="63"/>
      <c r="C321" s="63"/>
      <c r="D321" s="63"/>
      <c r="E321" s="11"/>
      <c r="G321" s="63"/>
      <c r="H321" s="63"/>
      <c r="I321" s="63"/>
    </row>
    <row r="322" spans="1:9" x14ac:dyDescent="0.2">
      <c r="A322" s="63"/>
      <c r="B322" s="63"/>
      <c r="C322" s="63"/>
      <c r="D322" s="63"/>
      <c r="E322" s="11"/>
      <c r="G322" s="63"/>
      <c r="H322" s="63"/>
      <c r="I322" s="63"/>
    </row>
    <row r="323" spans="1:9" x14ac:dyDescent="0.2">
      <c r="A323" s="63"/>
      <c r="B323" s="63"/>
      <c r="C323" s="63"/>
      <c r="D323" s="63"/>
      <c r="E323" s="11"/>
      <c r="G323" s="63"/>
      <c r="H323" s="63"/>
      <c r="I323" s="63"/>
    </row>
    <row r="324" spans="1:9" x14ac:dyDescent="0.2">
      <c r="A324" s="63"/>
      <c r="B324" s="63"/>
      <c r="C324" s="63"/>
      <c r="D324" s="63"/>
      <c r="E324" s="11"/>
      <c r="G324" s="63"/>
      <c r="H324" s="63"/>
      <c r="I324" s="63"/>
    </row>
    <row r="325" spans="1:9" x14ac:dyDescent="0.2">
      <c r="A325" s="63"/>
      <c r="B325" s="63"/>
      <c r="C325" s="63"/>
      <c r="D325" s="63"/>
      <c r="E325" s="11"/>
      <c r="G325" s="63"/>
      <c r="H325" s="63"/>
      <c r="I325" s="63"/>
    </row>
    <row r="326" spans="1:9" x14ac:dyDescent="0.2">
      <c r="A326" s="63"/>
      <c r="B326" s="63"/>
      <c r="C326" s="63"/>
      <c r="D326" s="63"/>
      <c r="E326" s="11"/>
      <c r="G326" s="63"/>
      <c r="H326" s="63"/>
      <c r="I326" s="63"/>
    </row>
    <row r="327" spans="1:9" x14ac:dyDescent="0.2">
      <c r="A327" s="63"/>
      <c r="B327" s="63"/>
      <c r="C327" s="63"/>
      <c r="D327" s="63"/>
      <c r="E327" s="11"/>
      <c r="G327" s="63"/>
      <c r="H327" s="63"/>
      <c r="I327" s="63"/>
    </row>
    <row r="328" spans="1:9" x14ac:dyDescent="0.2">
      <c r="A328" s="63"/>
      <c r="B328" s="63"/>
      <c r="C328" s="63"/>
      <c r="D328" s="63"/>
      <c r="E328" s="11"/>
      <c r="G328" s="63"/>
      <c r="H328" s="63"/>
      <c r="I328" s="63"/>
    </row>
    <row r="329" spans="1:9" x14ac:dyDescent="0.2">
      <c r="A329" s="63"/>
      <c r="B329" s="63"/>
      <c r="C329" s="63"/>
      <c r="D329" s="63"/>
      <c r="E329" s="11"/>
      <c r="G329" s="63"/>
      <c r="H329" s="63"/>
      <c r="I329" s="63"/>
    </row>
    <row r="330" spans="1:9" x14ac:dyDescent="0.2">
      <c r="A330" s="63"/>
      <c r="B330" s="63"/>
      <c r="C330" s="63"/>
      <c r="D330" s="63"/>
      <c r="E330" s="11"/>
      <c r="G330" s="63"/>
      <c r="H330" s="63"/>
      <c r="I330" s="63"/>
    </row>
    <row r="331" spans="1:9" x14ac:dyDescent="0.2">
      <c r="A331" s="63"/>
      <c r="B331" s="63"/>
      <c r="C331" s="63"/>
      <c r="D331" s="63"/>
      <c r="E331" s="11"/>
      <c r="G331" s="63"/>
      <c r="H331" s="63"/>
      <c r="I331" s="63"/>
    </row>
    <row r="332" spans="1:9" x14ac:dyDescent="0.2">
      <c r="A332" s="63"/>
      <c r="B332" s="63"/>
      <c r="C332" s="63"/>
      <c r="D332" s="63"/>
      <c r="E332" s="11"/>
      <c r="G332" s="63"/>
      <c r="H332" s="63"/>
      <c r="I332" s="63"/>
    </row>
    <row r="333" spans="1:9" x14ac:dyDescent="0.2">
      <c r="A333" s="63"/>
      <c r="B333" s="63"/>
      <c r="C333" s="63"/>
      <c r="D333" s="63"/>
      <c r="E333" s="11"/>
      <c r="G333" s="63"/>
      <c r="H333" s="63"/>
      <c r="I333" s="63"/>
    </row>
    <row r="334" spans="1:9" x14ac:dyDescent="0.2">
      <c r="A334" s="63"/>
      <c r="B334" s="63"/>
      <c r="C334" s="63"/>
      <c r="D334" s="63"/>
      <c r="E334" s="11"/>
      <c r="G334" s="63"/>
      <c r="H334" s="63"/>
      <c r="I334" s="63"/>
    </row>
    <row r="335" spans="1:9" x14ac:dyDescent="0.2">
      <c r="A335" s="63"/>
      <c r="B335" s="63"/>
      <c r="C335" s="63"/>
      <c r="D335" s="63"/>
      <c r="E335" s="11"/>
      <c r="G335" s="63"/>
      <c r="H335" s="63"/>
      <c r="I335" s="63"/>
    </row>
    <row r="336" spans="1:9" x14ac:dyDescent="0.2">
      <c r="A336" s="63"/>
      <c r="B336" s="63"/>
      <c r="C336" s="63"/>
      <c r="D336" s="63"/>
      <c r="E336" s="11"/>
      <c r="G336" s="63"/>
      <c r="H336" s="63"/>
      <c r="I336" s="63"/>
    </row>
    <row r="337" spans="1:9" x14ac:dyDescent="0.2">
      <c r="A337" s="63"/>
      <c r="B337" s="63"/>
      <c r="C337" s="63"/>
      <c r="D337" s="63"/>
      <c r="E337" s="11"/>
      <c r="G337" s="63"/>
      <c r="H337" s="63"/>
      <c r="I337" s="63"/>
    </row>
    <row r="338" spans="1:9" x14ac:dyDescent="0.2">
      <c r="A338" s="63"/>
      <c r="B338" s="63"/>
      <c r="C338" s="63"/>
      <c r="D338" s="63"/>
      <c r="E338" s="11"/>
      <c r="G338" s="63"/>
      <c r="H338" s="63"/>
      <c r="I338" s="63"/>
    </row>
    <row r="339" spans="1:9" x14ac:dyDescent="0.2">
      <c r="A339" s="63"/>
      <c r="B339" s="63"/>
      <c r="C339" s="63"/>
      <c r="D339" s="63"/>
      <c r="E339" s="11"/>
      <c r="G339" s="63"/>
      <c r="H339" s="63"/>
      <c r="I339" s="63"/>
    </row>
    <row r="340" spans="1:9" x14ac:dyDescent="0.2">
      <c r="A340" s="63"/>
      <c r="B340" s="63"/>
      <c r="C340" s="63"/>
      <c r="D340" s="63"/>
      <c r="E340" s="11"/>
      <c r="G340" s="63"/>
      <c r="H340" s="63"/>
      <c r="I340" s="63"/>
    </row>
    <row r="341" spans="1:9" x14ac:dyDescent="0.2">
      <c r="A341" s="63"/>
      <c r="B341" s="63"/>
      <c r="C341" s="63"/>
      <c r="D341" s="63"/>
      <c r="E341" s="11"/>
      <c r="G341" s="63"/>
      <c r="H341" s="63"/>
      <c r="I341" s="63"/>
    </row>
    <row r="342" spans="1:9" x14ac:dyDescent="0.2">
      <c r="A342" s="63"/>
      <c r="B342" s="63"/>
      <c r="C342" s="63"/>
      <c r="D342" s="63"/>
      <c r="E342" s="11"/>
      <c r="G342" s="63"/>
      <c r="H342" s="63"/>
      <c r="I342" s="63"/>
    </row>
    <row r="343" spans="1:9" x14ac:dyDescent="0.2">
      <c r="A343" s="63"/>
      <c r="B343" s="63"/>
      <c r="C343" s="63"/>
      <c r="D343" s="63"/>
      <c r="E343" s="11"/>
      <c r="G343" s="63"/>
      <c r="H343" s="63"/>
      <c r="I343" s="63"/>
    </row>
    <row r="344" spans="1:9" x14ac:dyDescent="0.2">
      <c r="A344" s="63"/>
      <c r="B344" s="63"/>
      <c r="C344" s="63"/>
      <c r="D344" s="63"/>
      <c r="E344" s="11"/>
      <c r="G344" s="63"/>
      <c r="H344" s="63"/>
      <c r="I344" s="63"/>
    </row>
    <row r="345" spans="1:9" x14ac:dyDescent="0.2">
      <c r="A345" s="63"/>
      <c r="B345" s="63"/>
      <c r="C345" s="63"/>
      <c r="D345" s="63"/>
      <c r="E345" s="11"/>
      <c r="G345" s="63"/>
      <c r="H345" s="63"/>
      <c r="I345" s="63"/>
    </row>
    <row r="346" spans="1:9" x14ac:dyDescent="0.2">
      <c r="A346" s="63"/>
      <c r="B346" s="63"/>
      <c r="C346" s="63"/>
      <c r="D346" s="63"/>
      <c r="E346" s="11"/>
      <c r="G346" s="63"/>
      <c r="H346" s="63"/>
      <c r="I346" s="63"/>
    </row>
    <row r="347" spans="1:9" x14ac:dyDescent="0.2">
      <c r="A347" s="63"/>
      <c r="B347" s="63"/>
      <c r="C347" s="63"/>
      <c r="D347" s="63"/>
      <c r="E347" s="11"/>
      <c r="G347" s="63"/>
      <c r="H347" s="63"/>
      <c r="I347" s="63"/>
    </row>
    <row r="348" spans="1:9" x14ac:dyDescent="0.2">
      <c r="A348" s="63"/>
      <c r="B348" s="63"/>
      <c r="C348" s="63"/>
      <c r="D348" s="63"/>
      <c r="E348" s="11"/>
      <c r="G348" s="63"/>
      <c r="H348" s="63"/>
      <c r="I348" s="63"/>
    </row>
    <row r="349" spans="1:9" x14ac:dyDescent="0.2">
      <c r="A349" s="63"/>
      <c r="B349" s="63"/>
      <c r="C349" s="63"/>
      <c r="D349" s="63"/>
      <c r="E349" s="11"/>
      <c r="G349" s="63"/>
      <c r="H349" s="63"/>
      <c r="I349" s="63"/>
    </row>
    <row r="350" spans="1:9" x14ac:dyDescent="0.2">
      <c r="A350" s="63"/>
      <c r="B350" s="63"/>
      <c r="C350" s="63"/>
      <c r="D350" s="63"/>
      <c r="E350" s="11"/>
      <c r="G350" s="63"/>
      <c r="H350" s="63"/>
      <c r="I350" s="63"/>
    </row>
    <row r="351" spans="1:9" x14ac:dyDescent="0.2">
      <c r="A351" s="63"/>
      <c r="B351" s="63"/>
      <c r="C351" s="63"/>
      <c r="D351" s="63"/>
      <c r="E351" s="11"/>
      <c r="G351" s="63"/>
      <c r="H351" s="63"/>
      <c r="I351" s="63"/>
    </row>
    <row r="352" spans="1:9" x14ac:dyDescent="0.2">
      <c r="A352" s="63"/>
      <c r="B352" s="63"/>
      <c r="C352" s="63"/>
      <c r="D352" s="63"/>
      <c r="E352" s="11"/>
      <c r="G352" s="63"/>
      <c r="H352" s="63"/>
      <c r="I352" s="63"/>
    </row>
    <row r="353" spans="1:9" x14ac:dyDescent="0.2">
      <c r="A353" s="63"/>
      <c r="B353" s="63"/>
      <c r="C353" s="63"/>
      <c r="D353" s="63"/>
      <c r="E353" s="11"/>
      <c r="G353" s="63"/>
      <c r="H353" s="63"/>
      <c r="I353" s="63"/>
    </row>
    <row r="354" spans="1:9" x14ac:dyDescent="0.2">
      <c r="A354" s="63"/>
      <c r="B354" s="63"/>
      <c r="C354" s="63"/>
      <c r="D354" s="63"/>
      <c r="E354" s="11"/>
      <c r="G354" s="63"/>
      <c r="H354" s="63"/>
      <c r="I354" s="63"/>
    </row>
    <row r="355" spans="1:9" x14ac:dyDescent="0.2">
      <c r="A355" s="63"/>
      <c r="B355" s="63"/>
      <c r="C355" s="63"/>
      <c r="D355" s="63"/>
      <c r="E355" s="11"/>
      <c r="G355" s="63"/>
      <c r="H355" s="63"/>
      <c r="I355" s="63"/>
    </row>
    <row r="356" spans="1:9" x14ac:dyDescent="0.2">
      <c r="A356" s="63"/>
      <c r="B356" s="63"/>
      <c r="C356" s="63"/>
      <c r="D356" s="63"/>
      <c r="E356" s="11"/>
      <c r="G356" s="63"/>
      <c r="H356" s="63"/>
      <c r="I356" s="63"/>
    </row>
    <row r="357" spans="1:9" x14ac:dyDescent="0.2">
      <c r="A357" s="63"/>
      <c r="B357" s="63"/>
      <c r="C357" s="63"/>
      <c r="D357" s="63"/>
      <c r="E357" s="11"/>
      <c r="G357" s="63"/>
      <c r="H357" s="63"/>
      <c r="I357" s="63"/>
    </row>
    <row r="358" spans="1:9" x14ac:dyDescent="0.2">
      <c r="A358" s="63"/>
      <c r="B358" s="63"/>
      <c r="C358" s="63"/>
      <c r="D358" s="63"/>
      <c r="E358" s="11"/>
      <c r="G358" s="63"/>
      <c r="H358" s="63"/>
      <c r="I358" s="63"/>
    </row>
    <row r="359" spans="1:9" x14ac:dyDescent="0.2">
      <c r="A359" s="63"/>
      <c r="B359" s="63"/>
      <c r="C359" s="63"/>
      <c r="D359" s="63"/>
      <c r="E359" s="11"/>
      <c r="G359" s="63"/>
      <c r="H359" s="63"/>
      <c r="I359" s="63"/>
    </row>
    <row r="360" spans="1:9" x14ac:dyDescent="0.2">
      <c r="A360" s="63"/>
      <c r="B360" s="63"/>
      <c r="C360" s="63"/>
      <c r="D360" s="63"/>
      <c r="E360" s="11"/>
      <c r="G360" s="63"/>
      <c r="H360" s="63"/>
      <c r="I360" s="63"/>
    </row>
    <row r="361" spans="1:9" x14ac:dyDescent="0.2">
      <c r="A361" s="63"/>
      <c r="B361" s="63"/>
      <c r="C361" s="63"/>
      <c r="D361" s="63"/>
      <c r="E361" s="11"/>
      <c r="G361" s="63"/>
      <c r="H361" s="63"/>
      <c r="I361" s="63"/>
    </row>
    <row r="362" spans="1:9" x14ac:dyDescent="0.2">
      <c r="A362" s="63"/>
      <c r="B362" s="63"/>
      <c r="C362" s="63"/>
      <c r="D362" s="63"/>
      <c r="E362" s="11"/>
      <c r="G362" s="63"/>
      <c r="H362" s="63"/>
      <c r="I362" s="63"/>
    </row>
    <row r="363" spans="1:9" x14ac:dyDescent="0.2">
      <c r="A363" s="63"/>
      <c r="B363" s="63"/>
      <c r="C363" s="63"/>
      <c r="D363" s="63"/>
      <c r="E363" s="11"/>
      <c r="G363" s="63"/>
      <c r="H363" s="63"/>
      <c r="I363" s="63"/>
    </row>
    <row r="364" spans="1:9" x14ac:dyDescent="0.2">
      <c r="A364" s="63"/>
      <c r="B364" s="63"/>
      <c r="C364" s="63"/>
      <c r="D364" s="63"/>
      <c r="E364" s="11"/>
      <c r="G364" s="63"/>
      <c r="H364" s="63"/>
      <c r="I364" s="63"/>
    </row>
    <row r="365" spans="1:9" x14ac:dyDescent="0.2">
      <c r="A365" s="63"/>
      <c r="B365" s="63"/>
      <c r="C365" s="63"/>
      <c r="D365" s="63"/>
      <c r="E365" s="11"/>
      <c r="G365" s="63"/>
      <c r="H365" s="63"/>
      <c r="I365" s="63"/>
    </row>
    <row r="366" spans="1:9" x14ac:dyDescent="0.2">
      <c r="A366" s="63"/>
      <c r="B366" s="63"/>
      <c r="C366" s="63"/>
      <c r="D366" s="63"/>
      <c r="E366" s="11"/>
      <c r="G366" s="63"/>
      <c r="H366" s="63"/>
      <c r="I366" s="63"/>
    </row>
    <row r="367" spans="1:9" x14ac:dyDescent="0.2">
      <c r="A367" s="63"/>
      <c r="B367" s="63"/>
      <c r="C367" s="63"/>
      <c r="D367" s="63"/>
      <c r="E367" s="11"/>
      <c r="G367" s="63"/>
      <c r="H367" s="63"/>
      <c r="I367" s="63"/>
    </row>
    <row r="368" spans="1:9" x14ac:dyDescent="0.2">
      <c r="A368" s="63"/>
      <c r="B368" s="63"/>
      <c r="C368" s="63"/>
      <c r="D368" s="63"/>
      <c r="E368" s="11"/>
      <c r="G368" s="63"/>
      <c r="H368" s="63"/>
      <c r="I368" s="63"/>
    </row>
    <row r="369" spans="1:9" x14ac:dyDescent="0.2">
      <c r="A369" s="63"/>
      <c r="B369" s="63"/>
      <c r="C369" s="63"/>
      <c r="D369" s="63"/>
      <c r="E369" s="11"/>
      <c r="G369" s="63"/>
      <c r="H369" s="63"/>
      <c r="I369" s="63"/>
    </row>
    <row r="370" spans="1:9" x14ac:dyDescent="0.2">
      <c r="A370" s="63"/>
      <c r="B370" s="63"/>
      <c r="C370" s="63"/>
      <c r="D370" s="63"/>
      <c r="E370" s="11"/>
      <c r="G370" s="63"/>
      <c r="H370" s="63"/>
      <c r="I370" s="63"/>
    </row>
    <row r="371" spans="1:9" x14ac:dyDescent="0.2">
      <c r="A371" s="63"/>
      <c r="B371" s="63"/>
      <c r="C371" s="63"/>
      <c r="D371" s="63"/>
      <c r="E371" s="11"/>
      <c r="G371" s="63"/>
      <c r="H371" s="63"/>
      <c r="I371" s="63"/>
    </row>
    <row r="372" spans="1:9" x14ac:dyDescent="0.2">
      <c r="A372" s="63"/>
      <c r="B372" s="63"/>
      <c r="C372" s="63"/>
      <c r="D372" s="63"/>
      <c r="E372" s="11"/>
      <c r="G372" s="63"/>
      <c r="H372" s="63"/>
      <c r="I372" s="63"/>
    </row>
    <row r="373" spans="1:9" x14ac:dyDescent="0.2">
      <c r="A373" s="63"/>
      <c r="B373" s="63"/>
      <c r="C373" s="63"/>
      <c r="D373" s="63"/>
      <c r="E373" s="11"/>
      <c r="G373" s="63"/>
      <c r="H373" s="63"/>
      <c r="I373" s="63"/>
    </row>
    <row r="374" spans="1:9" x14ac:dyDescent="0.2">
      <c r="A374" s="63"/>
      <c r="B374" s="63"/>
      <c r="C374" s="63"/>
      <c r="D374" s="63"/>
      <c r="E374" s="11"/>
      <c r="G374" s="63"/>
      <c r="H374" s="63"/>
      <c r="I374" s="63"/>
    </row>
    <row r="375" spans="1:9" x14ac:dyDescent="0.2">
      <c r="A375" s="63"/>
      <c r="B375" s="63"/>
      <c r="C375" s="63"/>
      <c r="D375" s="63"/>
      <c r="E375" s="11"/>
      <c r="G375" s="63"/>
      <c r="H375" s="63"/>
      <c r="I375" s="63"/>
    </row>
  </sheetData>
  <mergeCells count="1">
    <mergeCell ref="A1:F1"/>
  </mergeCells>
  <conditionalFormatting sqref="F2:F3 F5:F119 F121:F136">
    <cfRule type="cellIs" dxfId="64" priority="3" stopIfTrue="1" operator="between">
      <formula>0.009</formula>
      <formula>-0.009</formula>
    </cfRule>
  </conditionalFormatting>
  <conditionalFormatting sqref="F274:F65536">
    <cfRule type="cellIs" dxfId="63" priority="1" stopIfTrue="1" operator="between">
      <formula>0.009</formula>
      <formula>-0.009</formula>
    </cfRule>
  </conditionalFormatting>
  <conditionalFormatting sqref="F138:G173">
    <cfRule type="cellIs" dxfId="62" priority="2" stopIfTrue="1" operator="between">
      <formula>0.009</formula>
      <formula>-0.009</formula>
    </cfRule>
  </conditionalFormatting>
  <hyperlinks>
    <hyperlink ref="A138"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52"/>
  <sheetViews>
    <sheetView workbookViewId="0">
      <selection sqref="A1:F1"/>
    </sheetView>
  </sheetViews>
  <sheetFormatPr defaultColWidth="9.140625" defaultRowHeight="11.25" x14ac:dyDescent="0.2"/>
  <cols>
    <col min="1" max="1" width="38.7109375" style="7" bestFit="1" customWidth="1"/>
    <col min="2" max="2" width="37"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7" s="1" customFormat="1" ht="15" x14ac:dyDescent="0.2">
      <c r="A1" s="104" t="s">
        <v>14</v>
      </c>
      <c r="B1" s="105"/>
      <c r="C1" s="105"/>
      <c r="D1" s="105"/>
      <c r="E1" s="105"/>
      <c r="F1" s="105"/>
    </row>
    <row r="2" spans="1:7" s="1" customFormat="1" ht="12" x14ac:dyDescent="0.2">
      <c r="E2" s="5"/>
      <c r="F2" s="9"/>
    </row>
    <row r="3" spans="1:7" s="1" customFormat="1" ht="12" x14ac:dyDescent="0.2">
      <c r="A3" s="8" t="s">
        <v>7</v>
      </c>
      <c r="B3" s="2"/>
      <c r="C3" s="3"/>
      <c r="D3" s="3"/>
      <c r="E3" s="4"/>
      <c r="F3" s="9"/>
    </row>
    <row r="4" spans="1:7" s="1" customFormat="1" ht="23.25" customHeight="1" x14ac:dyDescent="0.2">
      <c r="A4" s="6" t="s">
        <v>2</v>
      </c>
      <c r="B4" s="6" t="s">
        <v>0</v>
      </c>
      <c r="C4" s="13" t="s">
        <v>4</v>
      </c>
      <c r="D4" s="13" t="s">
        <v>1</v>
      </c>
      <c r="E4" s="52" t="s">
        <v>6</v>
      </c>
      <c r="F4" s="12" t="s">
        <v>3</v>
      </c>
      <c r="G4" s="55" t="s">
        <v>5</v>
      </c>
    </row>
    <row r="5" spans="1:7" x14ac:dyDescent="0.2">
      <c r="A5" s="16" t="s">
        <v>114</v>
      </c>
      <c r="B5" s="17"/>
      <c r="C5" s="17"/>
      <c r="D5" s="17"/>
      <c r="E5" s="18"/>
      <c r="F5" s="19"/>
      <c r="G5" s="19"/>
    </row>
    <row r="6" spans="1:7" x14ac:dyDescent="0.2">
      <c r="A6" s="20" t="s">
        <v>20</v>
      </c>
      <c r="B6" s="21"/>
      <c r="C6" s="21"/>
      <c r="D6" s="21"/>
      <c r="E6" s="22"/>
      <c r="F6" s="23"/>
      <c r="G6" s="23"/>
    </row>
    <row r="7" spans="1:7" x14ac:dyDescent="0.2">
      <c r="A7" s="21" t="s">
        <v>133</v>
      </c>
      <c r="B7" s="21" t="s">
        <v>132</v>
      </c>
      <c r="C7" s="21" t="s">
        <v>117</v>
      </c>
      <c r="D7" s="24">
        <v>3948707</v>
      </c>
      <c r="E7" s="22">
        <v>50531.603479999998</v>
      </c>
      <c r="F7" s="23">
        <v>6.0854173482446798</v>
      </c>
      <c r="G7" s="23"/>
    </row>
    <row r="8" spans="1:7" x14ac:dyDescent="0.2">
      <c r="A8" s="21" t="s">
        <v>140</v>
      </c>
      <c r="B8" s="21" t="s">
        <v>139</v>
      </c>
      <c r="C8" s="21" t="s">
        <v>117</v>
      </c>
      <c r="D8" s="24">
        <v>4981006</v>
      </c>
      <c r="E8" s="22">
        <v>48764.048739999998</v>
      </c>
      <c r="F8" s="23">
        <v>5.8725543568095198</v>
      </c>
      <c r="G8" s="23"/>
    </row>
    <row r="9" spans="1:7" x14ac:dyDescent="0.2">
      <c r="A9" s="21" t="s">
        <v>127</v>
      </c>
      <c r="B9" s="21" t="s">
        <v>126</v>
      </c>
      <c r="C9" s="21" t="s">
        <v>128</v>
      </c>
      <c r="D9" s="24">
        <v>1661519</v>
      </c>
      <c r="E9" s="22">
        <v>26044.31033</v>
      </c>
      <c r="F9" s="23">
        <v>3.1364628666093899</v>
      </c>
      <c r="G9" s="23"/>
    </row>
    <row r="10" spans="1:7" x14ac:dyDescent="0.2">
      <c r="A10" s="21" t="s">
        <v>124</v>
      </c>
      <c r="B10" s="21" t="s">
        <v>123</v>
      </c>
      <c r="C10" s="21" t="s">
        <v>125</v>
      </c>
      <c r="D10" s="24">
        <v>1158502</v>
      </c>
      <c r="E10" s="22">
        <v>24347.078030000001</v>
      </c>
      <c r="F10" s="23">
        <v>2.9320686623663201</v>
      </c>
      <c r="G10" s="23"/>
    </row>
    <row r="11" spans="1:7" x14ac:dyDescent="0.2">
      <c r="A11" s="21" t="s">
        <v>229</v>
      </c>
      <c r="B11" s="21" t="s">
        <v>228</v>
      </c>
      <c r="C11" s="21" t="s">
        <v>176</v>
      </c>
      <c r="D11" s="24">
        <v>531519</v>
      </c>
      <c r="E11" s="22">
        <v>24143.719059999999</v>
      </c>
      <c r="F11" s="23">
        <v>2.90757855877305</v>
      </c>
      <c r="G11" s="23"/>
    </row>
    <row r="12" spans="1:7" x14ac:dyDescent="0.2">
      <c r="A12" s="21" t="s">
        <v>154</v>
      </c>
      <c r="B12" s="21" t="s">
        <v>153</v>
      </c>
      <c r="C12" s="21" t="s">
        <v>155</v>
      </c>
      <c r="D12" s="24">
        <v>637966</v>
      </c>
      <c r="E12" s="22">
        <v>23970.29652</v>
      </c>
      <c r="F12" s="23">
        <v>2.8866936380340902</v>
      </c>
      <c r="G12" s="23"/>
    </row>
    <row r="13" spans="1:7" x14ac:dyDescent="0.2">
      <c r="A13" s="21" t="s">
        <v>464</v>
      </c>
      <c r="B13" s="21" t="s">
        <v>463</v>
      </c>
      <c r="C13" s="21" t="s">
        <v>131</v>
      </c>
      <c r="D13" s="24">
        <v>814231</v>
      </c>
      <c r="E13" s="22">
        <v>22891.29033</v>
      </c>
      <c r="F13" s="23">
        <v>2.7567511360098198</v>
      </c>
      <c r="G13" s="23"/>
    </row>
    <row r="14" spans="1:7" x14ac:dyDescent="0.2">
      <c r="A14" s="21" t="s">
        <v>690</v>
      </c>
      <c r="B14" s="21" t="s">
        <v>689</v>
      </c>
      <c r="C14" s="21" t="s">
        <v>186</v>
      </c>
      <c r="D14" s="24">
        <v>1289735</v>
      </c>
      <c r="E14" s="22">
        <v>22169.254919999999</v>
      </c>
      <c r="F14" s="23">
        <v>2.66979789274296</v>
      </c>
      <c r="G14" s="23"/>
    </row>
    <row r="15" spans="1:7" x14ac:dyDescent="0.2">
      <c r="A15" s="21" t="s">
        <v>145</v>
      </c>
      <c r="B15" s="21" t="s">
        <v>144</v>
      </c>
      <c r="C15" s="21" t="s">
        <v>146</v>
      </c>
      <c r="D15" s="24">
        <v>6333312</v>
      </c>
      <c r="E15" s="22">
        <v>20675.097020000001</v>
      </c>
      <c r="F15" s="23">
        <v>2.4898595219118098</v>
      </c>
      <c r="G15" s="23"/>
    </row>
    <row r="16" spans="1:7" x14ac:dyDescent="0.2">
      <c r="A16" s="21" t="s">
        <v>227</v>
      </c>
      <c r="B16" s="21" t="s">
        <v>226</v>
      </c>
      <c r="C16" s="21" t="s">
        <v>191</v>
      </c>
      <c r="D16" s="24">
        <v>12833401</v>
      </c>
      <c r="E16" s="22">
        <v>20311.423760000001</v>
      </c>
      <c r="F16" s="23">
        <v>2.4460630972372499</v>
      </c>
      <c r="G16" s="23"/>
    </row>
    <row r="17" spans="1:7" x14ac:dyDescent="0.2">
      <c r="A17" s="21" t="s">
        <v>137</v>
      </c>
      <c r="B17" s="21" t="s">
        <v>136</v>
      </c>
      <c r="C17" s="21" t="s">
        <v>138</v>
      </c>
      <c r="D17" s="24">
        <v>6694779</v>
      </c>
      <c r="E17" s="22">
        <v>20091.031780000001</v>
      </c>
      <c r="F17" s="23">
        <v>2.41952174319063</v>
      </c>
      <c r="G17" s="23"/>
    </row>
    <row r="18" spans="1:7" x14ac:dyDescent="0.2">
      <c r="A18" s="21" t="s">
        <v>157</v>
      </c>
      <c r="B18" s="21" t="s">
        <v>156</v>
      </c>
      <c r="C18" s="21" t="s">
        <v>158</v>
      </c>
      <c r="D18" s="24">
        <v>1086314</v>
      </c>
      <c r="E18" s="22">
        <v>19758.965349999999</v>
      </c>
      <c r="F18" s="23">
        <v>2.3795316642157598</v>
      </c>
      <c r="G18" s="23"/>
    </row>
    <row r="19" spans="1:7" x14ac:dyDescent="0.2">
      <c r="A19" s="21" t="s">
        <v>166</v>
      </c>
      <c r="B19" s="21" t="s">
        <v>165</v>
      </c>
      <c r="C19" s="21" t="s">
        <v>167</v>
      </c>
      <c r="D19" s="24">
        <v>2560258</v>
      </c>
      <c r="E19" s="22">
        <v>19568.051889999999</v>
      </c>
      <c r="F19" s="23">
        <v>2.3565403478614901</v>
      </c>
      <c r="G19" s="23"/>
    </row>
    <row r="20" spans="1:7" x14ac:dyDescent="0.2">
      <c r="A20" s="21" t="s">
        <v>569</v>
      </c>
      <c r="B20" s="21" t="s">
        <v>568</v>
      </c>
      <c r="C20" s="21" t="s">
        <v>570</v>
      </c>
      <c r="D20" s="24">
        <v>2113227</v>
      </c>
      <c r="E20" s="22">
        <v>17333.744470000001</v>
      </c>
      <c r="F20" s="23">
        <v>2.0874672886548602</v>
      </c>
      <c r="G20" s="23"/>
    </row>
    <row r="21" spans="1:7" x14ac:dyDescent="0.2">
      <c r="A21" s="21" t="s">
        <v>395</v>
      </c>
      <c r="B21" s="21" t="s">
        <v>394</v>
      </c>
      <c r="C21" s="21" t="s">
        <v>117</v>
      </c>
      <c r="D21" s="24">
        <v>20839989</v>
      </c>
      <c r="E21" s="22">
        <v>16699.083190000001</v>
      </c>
      <c r="F21" s="23">
        <v>2.01103633262752</v>
      </c>
      <c r="G21" s="23"/>
    </row>
    <row r="22" spans="1:7" x14ac:dyDescent="0.2">
      <c r="A22" s="21" t="s">
        <v>196</v>
      </c>
      <c r="B22" s="21" t="s">
        <v>195</v>
      </c>
      <c r="C22" s="21" t="s">
        <v>155</v>
      </c>
      <c r="D22" s="24">
        <v>103685</v>
      </c>
      <c r="E22" s="22">
        <v>16485.915000000001</v>
      </c>
      <c r="F22" s="23">
        <v>1.98536492479196</v>
      </c>
      <c r="G22" s="23"/>
    </row>
    <row r="23" spans="1:7" x14ac:dyDescent="0.2">
      <c r="A23" s="21" t="s">
        <v>271</v>
      </c>
      <c r="B23" s="21" t="s">
        <v>270</v>
      </c>
      <c r="C23" s="21" t="s">
        <v>194</v>
      </c>
      <c r="D23" s="24">
        <v>2738655</v>
      </c>
      <c r="E23" s="22">
        <v>16182.7124</v>
      </c>
      <c r="F23" s="23">
        <v>1.94885085765369</v>
      </c>
      <c r="G23" s="23"/>
    </row>
    <row r="24" spans="1:7" x14ac:dyDescent="0.2">
      <c r="A24" s="21" t="s">
        <v>572</v>
      </c>
      <c r="B24" s="21" t="s">
        <v>571</v>
      </c>
      <c r="C24" s="21" t="s">
        <v>149</v>
      </c>
      <c r="D24" s="24">
        <v>2288570</v>
      </c>
      <c r="E24" s="22">
        <v>15229.289070000001</v>
      </c>
      <c r="F24" s="23">
        <v>1.8340320418427201</v>
      </c>
      <c r="G24" s="23"/>
    </row>
    <row r="25" spans="1:7" x14ac:dyDescent="0.2">
      <c r="A25" s="21" t="s">
        <v>259</v>
      </c>
      <c r="B25" s="21" t="s">
        <v>258</v>
      </c>
      <c r="C25" s="21" t="s">
        <v>152</v>
      </c>
      <c r="D25" s="24">
        <v>972611</v>
      </c>
      <c r="E25" s="22">
        <v>14893.59224</v>
      </c>
      <c r="F25" s="23">
        <v>1.7936047612431401</v>
      </c>
      <c r="G25" s="23"/>
    </row>
    <row r="26" spans="1:7" x14ac:dyDescent="0.2">
      <c r="A26" s="21" t="s">
        <v>692</v>
      </c>
      <c r="B26" s="21" t="s">
        <v>691</v>
      </c>
      <c r="C26" s="21" t="s">
        <v>238</v>
      </c>
      <c r="D26" s="24">
        <v>1431787</v>
      </c>
      <c r="E26" s="22">
        <v>14508.29767</v>
      </c>
      <c r="F26" s="23">
        <v>1.7472045265585101</v>
      </c>
      <c r="G26" s="23"/>
    </row>
    <row r="27" spans="1:7" x14ac:dyDescent="0.2">
      <c r="A27" s="21" t="s">
        <v>185</v>
      </c>
      <c r="B27" s="21" t="s">
        <v>184</v>
      </c>
      <c r="C27" s="21" t="s">
        <v>186</v>
      </c>
      <c r="D27" s="24">
        <v>1288353</v>
      </c>
      <c r="E27" s="22">
        <v>14492.03872</v>
      </c>
      <c r="F27" s="23">
        <v>1.7452464945630799</v>
      </c>
      <c r="G27" s="23"/>
    </row>
    <row r="28" spans="1:7" x14ac:dyDescent="0.2">
      <c r="A28" s="21" t="s">
        <v>541</v>
      </c>
      <c r="B28" s="21" t="s">
        <v>540</v>
      </c>
      <c r="C28" s="21" t="s">
        <v>131</v>
      </c>
      <c r="D28" s="24">
        <v>837502</v>
      </c>
      <c r="E28" s="22">
        <v>14034.02101</v>
      </c>
      <c r="F28" s="23">
        <v>1.6900883613100901</v>
      </c>
      <c r="G28" s="23"/>
    </row>
    <row r="29" spans="1:7" x14ac:dyDescent="0.2">
      <c r="A29" s="21" t="s">
        <v>169</v>
      </c>
      <c r="B29" s="21" t="s">
        <v>168</v>
      </c>
      <c r="C29" s="21" t="s">
        <v>170</v>
      </c>
      <c r="D29" s="24">
        <v>236227</v>
      </c>
      <c r="E29" s="22">
        <v>13940.93641</v>
      </c>
      <c r="F29" s="23">
        <v>1.67887837388274</v>
      </c>
      <c r="G29" s="23"/>
    </row>
    <row r="30" spans="1:7" x14ac:dyDescent="0.2">
      <c r="A30" s="21" t="s">
        <v>142</v>
      </c>
      <c r="B30" s="21" t="s">
        <v>141</v>
      </c>
      <c r="C30" s="21" t="s">
        <v>143</v>
      </c>
      <c r="D30" s="24">
        <v>113843</v>
      </c>
      <c r="E30" s="22">
        <v>13205.788</v>
      </c>
      <c r="F30" s="23">
        <v>1.5903459589254501</v>
      </c>
      <c r="G30" s="23"/>
    </row>
    <row r="31" spans="1:7" x14ac:dyDescent="0.2">
      <c r="A31" s="21" t="s">
        <v>193</v>
      </c>
      <c r="B31" s="21" t="s">
        <v>192</v>
      </c>
      <c r="C31" s="21" t="s">
        <v>194</v>
      </c>
      <c r="D31" s="24">
        <v>179350</v>
      </c>
      <c r="E31" s="22">
        <v>12879.1235</v>
      </c>
      <c r="F31" s="23">
        <v>1.5510064232991501</v>
      </c>
      <c r="G31" s="23"/>
    </row>
    <row r="32" spans="1:7" x14ac:dyDescent="0.2">
      <c r="A32" s="21" t="s">
        <v>533</v>
      </c>
      <c r="B32" s="21" t="s">
        <v>532</v>
      </c>
      <c r="C32" s="21" t="s">
        <v>131</v>
      </c>
      <c r="D32" s="24">
        <v>1148909</v>
      </c>
      <c r="E32" s="22">
        <v>12781.61263</v>
      </c>
      <c r="F32" s="23">
        <v>1.53926338925561</v>
      </c>
      <c r="G32" s="23"/>
    </row>
    <row r="33" spans="1:7" x14ac:dyDescent="0.2">
      <c r="A33" s="21" t="s">
        <v>183</v>
      </c>
      <c r="B33" s="21" t="s">
        <v>182</v>
      </c>
      <c r="C33" s="21" t="s">
        <v>149</v>
      </c>
      <c r="D33" s="24">
        <v>649673</v>
      </c>
      <c r="E33" s="22">
        <v>12545.18563</v>
      </c>
      <c r="F33" s="23">
        <v>1.5107909706441001</v>
      </c>
      <c r="G33" s="23"/>
    </row>
    <row r="34" spans="1:7" x14ac:dyDescent="0.2">
      <c r="A34" s="21" t="s">
        <v>307</v>
      </c>
      <c r="B34" s="21" t="s">
        <v>306</v>
      </c>
      <c r="C34" s="21" t="s">
        <v>117</v>
      </c>
      <c r="D34" s="24">
        <v>3993038</v>
      </c>
      <c r="E34" s="22">
        <v>12474.25071</v>
      </c>
      <c r="F34" s="23">
        <v>1.5022484237420299</v>
      </c>
      <c r="G34" s="23"/>
    </row>
    <row r="35" spans="1:7" x14ac:dyDescent="0.2">
      <c r="A35" s="21" t="s">
        <v>181</v>
      </c>
      <c r="B35" s="21" t="s">
        <v>180</v>
      </c>
      <c r="C35" s="21" t="s">
        <v>152</v>
      </c>
      <c r="D35" s="24">
        <v>771388</v>
      </c>
      <c r="E35" s="22">
        <v>12306.72415</v>
      </c>
      <c r="F35" s="23">
        <v>1.4820735437796499</v>
      </c>
      <c r="G35" s="23"/>
    </row>
    <row r="36" spans="1:7" x14ac:dyDescent="0.2">
      <c r="A36" s="21" t="s">
        <v>694</v>
      </c>
      <c r="B36" s="21" t="s">
        <v>693</v>
      </c>
      <c r="C36" s="21" t="s">
        <v>152</v>
      </c>
      <c r="D36" s="24">
        <v>6154389</v>
      </c>
      <c r="E36" s="22">
        <v>11521.631649999999</v>
      </c>
      <c r="F36" s="23">
        <v>1.38752646451731</v>
      </c>
      <c r="G36" s="23"/>
    </row>
    <row r="37" spans="1:7" x14ac:dyDescent="0.2">
      <c r="A37" s="21" t="s">
        <v>586</v>
      </c>
      <c r="B37" s="21" t="s">
        <v>585</v>
      </c>
      <c r="C37" s="21" t="s">
        <v>117</v>
      </c>
      <c r="D37" s="24">
        <v>20280216</v>
      </c>
      <c r="E37" s="22">
        <v>11038.521570000001</v>
      </c>
      <c r="F37" s="23">
        <v>1.32934650861887</v>
      </c>
      <c r="G37" s="23"/>
    </row>
    <row r="38" spans="1:7" x14ac:dyDescent="0.2">
      <c r="A38" s="21" t="s">
        <v>494</v>
      </c>
      <c r="B38" s="21" t="s">
        <v>493</v>
      </c>
      <c r="C38" s="21" t="s">
        <v>173</v>
      </c>
      <c r="D38" s="24">
        <v>1445260</v>
      </c>
      <c r="E38" s="22">
        <v>10964.46499</v>
      </c>
      <c r="F38" s="23">
        <v>1.3204280266066799</v>
      </c>
      <c r="G38" s="23"/>
    </row>
    <row r="39" spans="1:7" x14ac:dyDescent="0.2">
      <c r="A39" s="21" t="s">
        <v>502</v>
      </c>
      <c r="B39" s="21" t="s">
        <v>501</v>
      </c>
      <c r="C39" s="21" t="s">
        <v>152</v>
      </c>
      <c r="D39" s="24">
        <v>2533367</v>
      </c>
      <c r="E39" s="22">
        <v>10790.87674</v>
      </c>
      <c r="F39" s="23">
        <v>1.2995231497523401</v>
      </c>
      <c r="G39" s="23"/>
    </row>
    <row r="40" spans="1:7" x14ac:dyDescent="0.2">
      <c r="A40" s="21" t="s">
        <v>488</v>
      </c>
      <c r="B40" s="21" t="s">
        <v>487</v>
      </c>
      <c r="C40" s="21" t="s">
        <v>218</v>
      </c>
      <c r="D40" s="24">
        <v>1376068</v>
      </c>
      <c r="E40" s="22">
        <v>10557.1937</v>
      </c>
      <c r="F40" s="23">
        <v>1.2713811806147599</v>
      </c>
      <c r="G40" s="23"/>
    </row>
    <row r="41" spans="1:7" x14ac:dyDescent="0.2">
      <c r="A41" s="21" t="s">
        <v>696</v>
      </c>
      <c r="B41" s="21" t="s">
        <v>695</v>
      </c>
      <c r="C41" s="21" t="s">
        <v>125</v>
      </c>
      <c r="D41" s="24">
        <v>571819</v>
      </c>
      <c r="E41" s="22">
        <v>10379.65849</v>
      </c>
      <c r="F41" s="23">
        <v>1.2500009794642899</v>
      </c>
      <c r="G41" s="23"/>
    </row>
    <row r="42" spans="1:7" x14ac:dyDescent="0.2">
      <c r="A42" s="21" t="s">
        <v>698</v>
      </c>
      <c r="B42" s="21" t="s">
        <v>697</v>
      </c>
      <c r="C42" s="21" t="s">
        <v>186</v>
      </c>
      <c r="D42" s="24">
        <v>262651</v>
      </c>
      <c r="E42" s="22">
        <v>10145.15753</v>
      </c>
      <c r="F42" s="23">
        <v>1.2217605098989699</v>
      </c>
      <c r="G42" s="23"/>
    </row>
    <row r="43" spans="1:7" x14ac:dyDescent="0.2">
      <c r="A43" s="21" t="s">
        <v>399</v>
      </c>
      <c r="B43" s="21" t="s">
        <v>398</v>
      </c>
      <c r="C43" s="21" t="s">
        <v>155</v>
      </c>
      <c r="D43" s="24">
        <v>282218</v>
      </c>
      <c r="E43" s="22">
        <v>9966.5286699999997</v>
      </c>
      <c r="F43" s="23">
        <v>1.2002486027224699</v>
      </c>
      <c r="G43" s="23"/>
    </row>
    <row r="44" spans="1:7" x14ac:dyDescent="0.2">
      <c r="A44" s="21" t="s">
        <v>590</v>
      </c>
      <c r="B44" s="21" t="s">
        <v>589</v>
      </c>
      <c r="C44" s="21" t="s">
        <v>205</v>
      </c>
      <c r="D44" s="24">
        <v>1563667</v>
      </c>
      <c r="E44" s="22">
        <v>9748.681912</v>
      </c>
      <c r="F44" s="23">
        <v>1.1740137645401301</v>
      </c>
      <c r="G44" s="23"/>
    </row>
    <row r="45" spans="1:7" x14ac:dyDescent="0.2">
      <c r="A45" s="21" t="s">
        <v>240</v>
      </c>
      <c r="B45" s="21" t="s">
        <v>239</v>
      </c>
      <c r="C45" s="21" t="s">
        <v>125</v>
      </c>
      <c r="D45" s="24">
        <v>2314234</v>
      </c>
      <c r="E45" s="22">
        <v>9281.2354570000007</v>
      </c>
      <c r="F45" s="23">
        <v>1.1177201468686</v>
      </c>
      <c r="G45" s="23"/>
    </row>
    <row r="46" spans="1:7" x14ac:dyDescent="0.2">
      <c r="A46" s="21" t="s">
        <v>535</v>
      </c>
      <c r="B46" s="21" t="s">
        <v>534</v>
      </c>
      <c r="C46" s="21" t="s">
        <v>131</v>
      </c>
      <c r="D46" s="24">
        <v>1073957</v>
      </c>
      <c r="E46" s="22">
        <v>8050.918651</v>
      </c>
      <c r="F46" s="23">
        <v>0.96955561775302002</v>
      </c>
      <c r="G46" s="23"/>
    </row>
    <row r="47" spans="1:7" x14ac:dyDescent="0.2">
      <c r="A47" s="21" t="s">
        <v>622</v>
      </c>
      <c r="B47" s="21" t="s">
        <v>621</v>
      </c>
      <c r="C47" s="21" t="s">
        <v>158</v>
      </c>
      <c r="D47" s="24">
        <v>3211344</v>
      </c>
      <c r="E47" s="22">
        <v>8020.6527740000001</v>
      </c>
      <c r="F47" s="23">
        <v>0.96591076027232403</v>
      </c>
      <c r="G47" s="23"/>
    </row>
    <row r="48" spans="1:7" x14ac:dyDescent="0.2">
      <c r="A48" s="21" t="s">
        <v>700</v>
      </c>
      <c r="B48" s="21" t="s">
        <v>699</v>
      </c>
      <c r="C48" s="21" t="s">
        <v>152</v>
      </c>
      <c r="D48" s="24">
        <v>1881179</v>
      </c>
      <c r="E48" s="22">
        <v>7493.676547</v>
      </c>
      <c r="F48" s="23">
        <v>0.90244809427622996</v>
      </c>
      <c r="G48" s="23"/>
    </row>
    <row r="49" spans="1:9" x14ac:dyDescent="0.2">
      <c r="A49" s="21" t="s">
        <v>702</v>
      </c>
      <c r="B49" s="21" t="s">
        <v>701</v>
      </c>
      <c r="C49" s="21" t="s">
        <v>152</v>
      </c>
      <c r="D49" s="24">
        <v>318482</v>
      </c>
      <c r="E49" s="22">
        <v>7169.0298199999997</v>
      </c>
      <c r="F49" s="23">
        <v>0.86335155491312399</v>
      </c>
      <c r="G49" s="23"/>
    </row>
    <row r="50" spans="1:9" x14ac:dyDescent="0.2">
      <c r="A50" s="21" t="s">
        <v>275</v>
      </c>
      <c r="B50" s="21" t="s">
        <v>274</v>
      </c>
      <c r="C50" s="21" t="s">
        <v>149</v>
      </c>
      <c r="D50" s="24">
        <v>941015</v>
      </c>
      <c r="E50" s="22">
        <v>6100.6002449999996</v>
      </c>
      <c r="F50" s="23">
        <v>0.73468277293678996</v>
      </c>
      <c r="G50" s="23"/>
    </row>
    <row r="51" spans="1:9" x14ac:dyDescent="0.2">
      <c r="A51" s="21" t="s">
        <v>543</v>
      </c>
      <c r="B51" s="21" t="s">
        <v>542</v>
      </c>
      <c r="C51" s="21" t="s">
        <v>375</v>
      </c>
      <c r="D51" s="24">
        <v>362441</v>
      </c>
      <c r="E51" s="22">
        <v>6019.782569</v>
      </c>
      <c r="F51" s="23">
        <v>0.72495006600280398</v>
      </c>
      <c r="G51" s="23"/>
    </row>
    <row r="52" spans="1:9" x14ac:dyDescent="0.2">
      <c r="A52" s="21" t="s">
        <v>646</v>
      </c>
      <c r="B52" s="21" t="s">
        <v>645</v>
      </c>
      <c r="C52" s="21" t="s">
        <v>186</v>
      </c>
      <c r="D52" s="24">
        <v>712750</v>
      </c>
      <c r="E52" s="22">
        <v>5339.5666250000004</v>
      </c>
      <c r="F52" s="23">
        <v>0.64303305523926102</v>
      </c>
      <c r="G52" s="23"/>
    </row>
    <row r="53" spans="1:9" x14ac:dyDescent="0.2">
      <c r="A53" s="21" t="s">
        <v>148</v>
      </c>
      <c r="B53" s="21" t="s">
        <v>147</v>
      </c>
      <c r="C53" s="21" t="s">
        <v>149</v>
      </c>
      <c r="D53" s="24">
        <v>72571</v>
      </c>
      <c r="E53" s="22">
        <v>5323.4457050000001</v>
      </c>
      <c r="F53" s="23">
        <v>0.64109164591358103</v>
      </c>
      <c r="G53" s="23"/>
    </row>
    <row r="54" spans="1:9" x14ac:dyDescent="0.2">
      <c r="A54" s="21" t="s">
        <v>582</v>
      </c>
      <c r="B54" s="21" t="s">
        <v>581</v>
      </c>
      <c r="C54" s="21" t="s">
        <v>238</v>
      </c>
      <c r="D54" s="24">
        <v>336107</v>
      </c>
      <c r="E54" s="22">
        <v>5238.5637020000004</v>
      </c>
      <c r="F54" s="23">
        <v>0.63086948041641</v>
      </c>
      <c r="G54" s="23"/>
    </row>
    <row r="55" spans="1:9" x14ac:dyDescent="0.2">
      <c r="A55" s="21" t="s">
        <v>704</v>
      </c>
      <c r="B55" s="21" t="s">
        <v>703</v>
      </c>
      <c r="C55" s="21" t="s">
        <v>238</v>
      </c>
      <c r="D55" s="24">
        <v>3135785</v>
      </c>
      <c r="E55" s="22">
        <v>5171.5366219999996</v>
      </c>
      <c r="F55" s="23">
        <v>0.62279754666913401</v>
      </c>
      <c r="G55" s="23"/>
    </row>
    <row r="56" spans="1:9" x14ac:dyDescent="0.2">
      <c r="A56" s="21" t="s">
        <v>665</v>
      </c>
      <c r="B56" s="21" t="s">
        <v>664</v>
      </c>
      <c r="C56" s="21" t="s">
        <v>434</v>
      </c>
      <c r="D56" s="24">
        <v>1969954</v>
      </c>
      <c r="E56" s="22">
        <v>5151.4297100000003</v>
      </c>
      <c r="F56" s="23">
        <v>0.62037611250362501</v>
      </c>
      <c r="G56" s="23"/>
    </row>
    <row r="57" spans="1:9" x14ac:dyDescent="0.2">
      <c r="A57" s="21" t="s">
        <v>531</v>
      </c>
      <c r="B57" s="21" t="s">
        <v>530</v>
      </c>
      <c r="C57" s="21" t="s">
        <v>138</v>
      </c>
      <c r="D57" s="24">
        <v>1163302</v>
      </c>
      <c r="E57" s="22">
        <v>4400.7714660000001</v>
      </c>
      <c r="F57" s="23">
        <v>0.52997588005407503</v>
      </c>
      <c r="G57" s="23"/>
    </row>
    <row r="58" spans="1:9" x14ac:dyDescent="0.2">
      <c r="A58" s="21" t="s">
        <v>567</v>
      </c>
      <c r="B58" s="21" t="s">
        <v>566</v>
      </c>
      <c r="C58" s="21" t="s">
        <v>202</v>
      </c>
      <c r="D58" s="24">
        <v>434087</v>
      </c>
      <c r="E58" s="22">
        <v>3885.512737</v>
      </c>
      <c r="F58" s="23">
        <v>0.467924328305235</v>
      </c>
      <c r="G58" s="23"/>
    </row>
    <row r="59" spans="1:9" x14ac:dyDescent="0.2">
      <c r="A59" s="21" t="s">
        <v>524</v>
      </c>
      <c r="B59" s="21" t="s">
        <v>523</v>
      </c>
      <c r="C59" s="21" t="s">
        <v>155</v>
      </c>
      <c r="D59" s="24">
        <v>660862</v>
      </c>
      <c r="E59" s="22">
        <v>2357.9556160000002</v>
      </c>
      <c r="F59" s="23">
        <v>0.28396375780310701</v>
      </c>
      <c r="G59" s="23"/>
    </row>
    <row r="60" spans="1:9" x14ac:dyDescent="0.2">
      <c r="A60" s="21" t="s">
        <v>526</v>
      </c>
      <c r="B60" s="21" t="s">
        <v>525</v>
      </c>
      <c r="C60" s="21" t="s">
        <v>267</v>
      </c>
      <c r="D60" s="24">
        <v>660862</v>
      </c>
      <c r="E60" s="22">
        <v>2326.2342400000002</v>
      </c>
      <c r="F60" s="23">
        <v>0.28014361756360401</v>
      </c>
      <c r="G60" s="23"/>
    </row>
    <row r="61" spans="1:9" x14ac:dyDescent="0.2">
      <c r="A61" s="21" t="s">
        <v>233</v>
      </c>
      <c r="B61" s="21" t="s">
        <v>232</v>
      </c>
      <c r="C61" s="21" t="s">
        <v>194</v>
      </c>
      <c r="D61" s="24">
        <v>116100</v>
      </c>
      <c r="E61" s="22">
        <v>1244.7081000000001</v>
      </c>
      <c r="F61" s="23">
        <v>0.14989764313017701</v>
      </c>
      <c r="G61" s="23"/>
    </row>
    <row r="62" spans="1:9" x14ac:dyDescent="0.2">
      <c r="A62" s="21" t="s">
        <v>683</v>
      </c>
      <c r="B62" s="21" t="s">
        <v>682</v>
      </c>
      <c r="C62" s="21" t="s">
        <v>194</v>
      </c>
      <c r="D62" s="24">
        <v>528424</v>
      </c>
      <c r="E62" s="22">
        <v>1184.4623959999999</v>
      </c>
      <c r="F62" s="23">
        <v>0.14264237658349199</v>
      </c>
      <c r="G62" s="23"/>
    </row>
    <row r="63" spans="1:9" x14ac:dyDescent="0.2">
      <c r="A63" s="21" t="s">
        <v>705</v>
      </c>
      <c r="B63" s="21" t="s">
        <v>1009</v>
      </c>
      <c r="C63" s="21" t="s">
        <v>155</v>
      </c>
      <c r="D63" s="24">
        <v>1128872</v>
      </c>
      <c r="E63" s="22">
        <v>114.4382701</v>
      </c>
      <c r="F63" s="23">
        <v>1.37815661132796E-2</v>
      </c>
      <c r="G63" s="23"/>
    </row>
    <row r="64" spans="1:9" x14ac:dyDescent="0.2">
      <c r="A64" s="20" t="s">
        <v>29</v>
      </c>
      <c r="B64" s="20"/>
      <c r="C64" s="20"/>
      <c r="D64" s="20"/>
      <c r="E64" s="25">
        <f>SUM(E7:E63)</f>
        <v>762245.72251410014</v>
      </c>
      <c r="F64" s="26">
        <f>SUM(F7:F63)</f>
        <v>91.795688716834732</v>
      </c>
      <c r="G64" s="23"/>
      <c r="H64" s="14"/>
      <c r="I64" s="14"/>
    </row>
    <row r="65" spans="1:9" x14ac:dyDescent="0.2">
      <c r="A65" s="21"/>
      <c r="B65" s="21"/>
      <c r="C65" s="21"/>
      <c r="D65" s="21"/>
      <c r="E65" s="22"/>
      <c r="F65" s="23"/>
      <c r="G65" s="23"/>
    </row>
    <row r="66" spans="1:9" x14ac:dyDescent="0.2">
      <c r="A66" s="20" t="s">
        <v>371</v>
      </c>
      <c r="B66" s="21"/>
      <c r="C66" s="21"/>
      <c r="D66" s="21"/>
      <c r="E66" s="22"/>
      <c r="F66" s="23"/>
      <c r="G66" s="23"/>
    </row>
    <row r="67" spans="1:9" x14ac:dyDescent="0.2">
      <c r="A67" s="21"/>
      <c r="B67" s="21" t="s">
        <v>372</v>
      </c>
      <c r="C67" s="21" t="s">
        <v>218</v>
      </c>
      <c r="D67" s="24">
        <v>98000</v>
      </c>
      <c r="E67" s="22">
        <v>9.7999999999999997E-3</v>
      </c>
      <c r="F67" s="23">
        <v>1.1801938966057499E-6</v>
      </c>
      <c r="G67" s="23"/>
    </row>
    <row r="68" spans="1:9" x14ac:dyDescent="0.2">
      <c r="A68" s="21"/>
      <c r="B68" s="21" t="s">
        <v>706</v>
      </c>
      <c r="C68" s="21" t="s">
        <v>375</v>
      </c>
      <c r="D68" s="24">
        <v>23815</v>
      </c>
      <c r="E68" s="22">
        <v>2.3814999999999999E-3</v>
      </c>
      <c r="F68" s="23">
        <v>2.8679915967005999E-7</v>
      </c>
      <c r="G68" s="23"/>
    </row>
    <row r="69" spans="1:9" x14ac:dyDescent="0.2">
      <c r="A69" s="20" t="s">
        <v>29</v>
      </c>
      <c r="B69" s="20"/>
      <c r="C69" s="20"/>
      <c r="D69" s="20"/>
      <c r="E69" s="25">
        <f>SUM(E66:E68)</f>
        <v>1.21815E-2</v>
      </c>
      <c r="F69" s="26">
        <f>SUM(F66:F68)</f>
        <v>1.4669930562758099E-6</v>
      </c>
      <c r="G69" s="23"/>
      <c r="H69" s="14"/>
      <c r="I69" s="14"/>
    </row>
    <row r="70" spans="1:9" x14ac:dyDescent="0.2">
      <c r="A70" s="21"/>
      <c r="B70" s="21"/>
      <c r="C70" s="21"/>
      <c r="D70" s="21"/>
      <c r="E70" s="22"/>
      <c r="F70" s="23"/>
      <c r="G70" s="23"/>
    </row>
    <row r="71" spans="1:9" x14ac:dyDescent="0.2">
      <c r="A71" s="20" t="s">
        <v>546</v>
      </c>
      <c r="B71" s="21"/>
      <c r="C71" s="21"/>
      <c r="D71" s="21"/>
      <c r="E71" s="22"/>
      <c r="F71" s="23"/>
      <c r="G71" s="23"/>
    </row>
    <row r="72" spans="1:9" x14ac:dyDescent="0.2">
      <c r="A72" s="21" t="s">
        <v>708</v>
      </c>
      <c r="B72" s="21" t="s">
        <v>707</v>
      </c>
      <c r="C72" s="21" t="s">
        <v>570</v>
      </c>
      <c r="D72" s="24">
        <v>234384</v>
      </c>
      <c r="E72" s="22">
        <v>29538.947919999999</v>
      </c>
      <c r="F72" s="23">
        <v>3.5573149027897002</v>
      </c>
      <c r="G72" s="23"/>
    </row>
    <row r="73" spans="1:9" x14ac:dyDescent="0.2">
      <c r="A73" s="20" t="s">
        <v>29</v>
      </c>
      <c r="B73" s="20"/>
      <c r="C73" s="20"/>
      <c r="D73" s="20"/>
      <c r="E73" s="25">
        <f>SUM(E71:E72)</f>
        <v>29538.947919999999</v>
      </c>
      <c r="F73" s="26">
        <f>SUM(F71:F72)</f>
        <v>3.5573149027897002</v>
      </c>
      <c r="G73" s="23"/>
      <c r="H73" s="14"/>
      <c r="I73" s="14"/>
    </row>
    <row r="74" spans="1:9" x14ac:dyDescent="0.2">
      <c r="A74" s="21"/>
      <c r="B74" s="21"/>
      <c r="C74" s="21"/>
      <c r="D74" s="21"/>
      <c r="E74" s="22"/>
      <c r="F74" s="23"/>
      <c r="G74" s="20"/>
    </row>
    <row r="75" spans="1:9" x14ac:dyDescent="0.2">
      <c r="A75" s="20" t="s">
        <v>30</v>
      </c>
      <c r="B75" s="21"/>
      <c r="C75" s="21"/>
      <c r="D75" s="21"/>
      <c r="E75" s="22"/>
      <c r="F75" s="23"/>
      <c r="G75" s="57"/>
    </row>
    <row r="76" spans="1:9" x14ac:dyDescent="0.2">
      <c r="A76" s="20" t="s">
        <v>37</v>
      </c>
      <c r="B76" s="21"/>
      <c r="C76" s="21"/>
      <c r="D76" s="21"/>
      <c r="E76" s="22"/>
      <c r="F76" s="23"/>
      <c r="G76" s="20"/>
    </row>
    <row r="77" spans="1:9" x14ac:dyDescent="0.2">
      <c r="A77" s="21" t="s">
        <v>292</v>
      </c>
      <c r="B77" s="21" t="s">
        <v>291</v>
      </c>
      <c r="C77" s="21" t="s">
        <v>39</v>
      </c>
      <c r="D77" s="24">
        <v>2500000</v>
      </c>
      <c r="E77" s="22">
        <v>2480.2575000000002</v>
      </c>
      <c r="F77" s="23">
        <v>0.29869232280720798</v>
      </c>
      <c r="G77" s="58">
        <v>5.3803000000000001</v>
      </c>
    </row>
    <row r="78" spans="1:9" x14ac:dyDescent="0.2">
      <c r="A78" s="20" t="s">
        <v>29</v>
      </c>
      <c r="B78" s="20"/>
      <c r="C78" s="20"/>
      <c r="D78" s="20"/>
      <c r="E78" s="25">
        <f>SUM(E76:E77)</f>
        <v>2480.2575000000002</v>
      </c>
      <c r="F78" s="26">
        <f>SUM(F76:F77)</f>
        <v>0.29869232280720798</v>
      </c>
      <c r="G78" s="58"/>
      <c r="H78" s="14"/>
      <c r="I78" s="14"/>
    </row>
    <row r="79" spans="1:9" x14ac:dyDescent="0.2">
      <c r="A79" s="21"/>
      <c r="B79" s="21"/>
      <c r="C79" s="21"/>
      <c r="D79" s="21"/>
      <c r="E79" s="22"/>
      <c r="F79" s="23"/>
      <c r="G79" s="20"/>
    </row>
    <row r="80" spans="1:9" x14ac:dyDescent="0.2">
      <c r="A80" s="20" t="s">
        <v>41</v>
      </c>
      <c r="B80" s="20"/>
      <c r="C80" s="20"/>
      <c r="D80" s="20"/>
      <c r="E80" s="25">
        <f>E64+E69+E73+E78</f>
        <v>794264.94011560001</v>
      </c>
      <c r="F80" s="26">
        <f>F64+F69+F73+F78</f>
        <v>95.651697409424699</v>
      </c>
      <c r="G80" s="20"/>
      <c r="H80" s="14"/>
      <c r="I80" s="14"/>
    </row>
    <row r="81" spans="1:9" x14ac:dyDescent="0.2">
      <c r="A81" s="20"/>
      <c r="B81" s="20"/>
      <c r="C81" s="20"/>
      <c r="D81" s="20"/>
      <c r="E81" s="25"/>
      <c r="F81" s="26"/>
      <c r="G81" s="20"/>
      <c r="H81" s="14"/>
      <c r="I81" s="14"/>
    </row>
    <row r="82" spans="1:9" x14ac:dyDescent="0.2">
      <c r="A82" s="20" t="s">
        <v>43</v>
      </c>
      <c r="B82" s="20"/>
      <c r="C82" s="20"/>
      <c r="D82" s="20"/>
      <c r="E82" s="25">
        <f>E84-(E64+E69+E73+E78)</f>
        <v>36107.088428599993</v>
      </c>
      <c r="F82" s="26">
        <f>F84-(F64+F69+F73+F78)</f>
        <v>4.348302590575301</v>
      </c>
      <c r="G82" s="20"/>
      <c r="H82" s="14"/>
      <c r="I82" s="14"/>
    </row>
    <row r="83" spans="1:9" x14ac:dyDescent="0.2">
      <c r="A83" s="20"/>
      <c r="B83" s="20"/>
      <c r="C83" s="20"/>
      <c r="D83" s="20"/>
      <c r="E83" s="25"/>
      <c r="F83" s="26"/>
      <c r="G83" s="20"/>
      <c r="H83" s="14"/>
      <c r="I83" s="14"/>
    </row>
    <row r="84" spans="1:9" x14ac:dyDescent="0.2">
      <c r="A84" s="27" t="s">
        <v>42</v>
      </c>
      <c r="B84" s="27"/>
      <c r="C84" s="27"/>
      <c r="D84" s="27"/>
      <c r="E84" s="28">
        <v>830372.0285442</v>
      </c>
      <c r="F84" s="29">
        <v>100</v>
      </c>
      <c r="G84" s="27"/>
      <c r="H84" s="14"/>
      <c r="I84" s="14"/>
    </row>
    <row r="85" spans="1:9" x14ac:dyDescent="0.2">
      <c r="F85" s="65" t="s">
        <v>952</v>
      </c>
    </row>
    <row r="86" spans="1:9" x14ac:dyDescent="0.2">
      <c r="A86" s="14" t="s">
        <v>45</v>
      </c>
    </row>
    <row r="87" spans="1:9" x14ac:dyDescent="0.2">
      <c r="A87" s="14" t="s">
        <v>379</v>
      </c>
    </row>
    <row r="89" spans="1:9" x14ac:dyDescent="0.2">
      <c r="A89" s="14" t="s">
        <v>46</v>
      </c>
    </row>
    <row r="90" spans="1:9" x14ac:dyDescent="0.2">
      <c r="A90" s="14" t="s">
        <v>47</v>
      </c>
    </row>
    <row r="91" spans="1:9" x14ac:dyDescent="0.2">
      <c r="A91" s="14" t="s">
        <v>48</v>
      </c>
      <c r="B91" s="14"/>
      <c r="C91" s="30" t="s">
        <v>50</v>
      </c>
      <c r="D91" s="14" t="s">
        <v>49</v>
      </c>
    </row>
    <row r="92" spans="1:9" x14ac:dyDescent="0.2">
      <c r="A92" s="7" t="s">
        <v>51</v>
      </c>
      <c r="C92" s="31">
        <v>245.78880000000001</v>
      </c>
      <c r="D92" s="31">
        <v>261.39080000000001</v>
      </c>
    </row>
    <row r="93" spans="1:9" x14ac:dyDescent="0.2">
      <c r="A93" s="7" t="s">
        <v>52</v>
      </c>
      <c r="C93" s="31">
        <v>38.210599999999999</v>
      </c>
      <c r="D93" s="31">
        <v>37.494199999999999</v>
      </c>
    </row>
    <row r="94" spans="1:9" x14ac:dyDescent="0.2">
      <c r="A94" s="7" t="s">
        <v>53</v>
      </c>
      <c r="C94" s="31">
        <v>270.68459999999999</v>
      </c>
      <c r="D94" s="31">
        <v>289.66180000000003</v>
      </c>
    </row>
    <row r="95" spans="1:9" x14ac:dyDescent="0.2">
      <c r="A95" s="7" t="s">
        <v>54</v>
      </c>
      <c r="C95" s="31">
        <v>42.883499999999998</v>
      </c>
      <c r="D95" s="31">
        <v>42.243600000000001</v>
      </c>
    </row>
    <row r="97" spans="1:9" x14ac:dyDescent="0.2">
      <c r="A97" s="14" t="s">
        <v>55</v>
      </c>
    </row>
    <row r="98" spans="1:9" x14ac:dyDescent="0.2">
      <c r="A98" s="106" t="s">
        <v>56</v>
      </c>
      <c r="B98" s="107"/>
      <c r="C98" s="32" t="s">
        <v>57</v>
      </c>
    </row>
    <row r="99" spans="1:9" x14ac:dyDescent="0.2">
      <c r="A99" s="102" t="s">
        <v>52</v>
      </c>
      <c r="B99" s="103"/>
      <c r="C99" s="33">
        <v>3.15</v>
      </c>
    </row>
    <row r="100" spans="1:9" x14ac:dyDescent="0.2">
      <c r="A100" s="102" t="s">
        <v>54</v>
      </c>
      <c r="B100" s="103"/>
      <c r="C100" s="33">
        <v>3.65</v>
      </c>
    </row>
    <row r="101" spans="1:9" x14ac:dyDescent="0.2">
      <c r="A101" s="7" t="s">
        <v>58</v>
      </c>
    </row>
    <row r="102" spans="1:9" x14ac:dyDescent="0.2">
      <c r="A102" s="7" t="s">
        <v>59</v>
      </c>
    </row>
    <row r="104" spans="1:9" x14ac:dyDescent="0.2">
      <c r="A104" s="14" t="s">
        <v>380</v>
      </c>
      <c r="D104" s="51">
        <v>0.31350202428221502</v>
      </c>
    </row>
    <row r="106" spans="1:9" x14ac:dyDescent="0.2">
      <c r="A106" s="14" t="s">
        <v>1004</v>
      </c>
      <c r="D106" s="30" t="s">
        <v>61</v>
      </c>
    </row>
    <row r="108" spans="1:9" x14ac:dyDescent="0.2">
      <c r="A108" s="62" t="s">
        <v>1025</v>
      </c>
      <c r="B108" s="63"/>
      <c r="C108" s="63"/>
      <c r="D108" s="63"/>
      <c r="E108" s="11"/>
      <c r="G108" s="63"/>
      <c r="H108" s="63"/>
      <c r="I108" s="63"/>
    </row>
    <row r="109" spans="1:9" x14ac:dyDescent="0.2">
      <c r="A109" s="62"/>
      <c r="B109" s="63"/>
      <c r="C109" s="63"/>
      <c r="D109" s="63"/>
      <c r="E109" s="11"/>
      <c r="G109" s="63"/>
      <c r="H109" s="63"/>
      <c r="I109" s="63"/>
    </row>
    <row r="110" spans="1:9" x14ac:dyDescent="0.2">
      <c r="A110" s="62" t="s">
        <v>1486</v>
      </c>
      <c r="B110" s="63"/>
      <c r="C110" s="63"/>
      <c r="D110" s="63"/>
      <c r="E110" s="11"/>
      <c r="G110" s="63"/>
      <c r="H110" s="63"/>
      <c r="I110" s="63"/>
    </row>
    <row r="111" spans="1:9" x14ac:dyDescent="0.2">
      <c r="A111" s="66"/>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2" t="s">
        <v>1026</v>
      </c>
      <c r="B129" s="63"/>
      <c r="C129" s="63"/>
      <c r="D129" s="63"/>
      <c r="E129" s="11"/>
      <c r="G129" s="63"/>
      <c r="H129" s="63"/>
      <c r="I129" s="63"/>
    </row>
    <row r="130" spans="1:9" x14ac:dyDescent="0.2">
      <c r="A130" s="63"/>
      <c r="B130" s="63"/>
      <c r="C130" s="63"/>
      <c r="D130" s="63"/>
      <c r="E130" s="11"/>
      <c r="G130" s="63"/>
      <c r="H130" s="63"/>
      <c r="I130" s="63"/>
    </row>
    <row r="131" spans="1:9" x14ac:dyDescent="0.2">
      <c r="A131" s="62" t="s">
        <v>1488</v>
      </c>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t="s">
        <v>1014</v>
      </c>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row r="226" spans="1:9" x14ac:dyDescent="0.2">
      <c r="A226" s="63"/>
      <c r="B226" s="63"/>
      <c r="C226" s="63"/>
      <c r="D226" s="63"/>
      <c r="E226" s="11"/>
      <c r="G226" s="63"/>
      <c r="H226" s="63"/>
      <c r="I226" s="63"/>
    </row>
    <row r="227" spans="1:9" x14ac:dyDescent="0.2">
      <c r="A227" s="63"/>
      <c r="B227" s="63"/>
      <c r="C227" s="63"/>
      <c r="D227" s="63"/>
      <c r="E227" s="11"/>
      <c r="G227" s="63"/>
      <c r="H227" s="63"/>
      <c r="I227" s="63"/>
    </row>
    <row r="228" spans="1:9" x14ac:dyDescent="0.2">
      <c r="A228" s="63"/>
      <c r="B228" s="63"/>
      <c r="C228" s="63"/>
      <c r="D228" s="63"/>
      <c r="E228" s="11"/>
      <c r="G228" s="63"/>
      <c r="H228" s="63"/>
      <c r="I228" s="63"/>
    </row>
    <row r="229" spans="1:9" x14ac:dyDescent="0.2">
      <c r="A229" s="63"/>
      <c r="B229" s="63"/>
      <c r="C229" s="63"/>
      <c r="D229" s="63"/>
      <c r="E229" s="11"/>
      <c r="G229" s="63"/>
      <c r="H229" s="63"/>
      <c r="I229" s="63"/>
    </row>
    <row r="230" spans="1:9" x14ac:dyDescent="0.2">
      <c r="A230" s="63"/>
      <c r="B230" s="63"/>
      <c r="C230" s="63"/>
      <c r="D230" s="63"/>
      <c r="E230" s="11"/>
      <c r="G230" s="63"/>
      <c r="H230" s="63"/>
      <c r="I230" s="63"/>
    </row>
    <row r="231" spans="1:9" x14ac:dyDescent="0.2">
      <c r="A231" s="63"/>
      <c r="B231" s="63"/>
      <c r="C231" s="63"/>
      <c r="D231" s="63"/>
      <c r="E231" s="11"/>
      <c r="G231" s="63"/>
      <c r="H231" s="63"/>
      <c r="I231" s="63"/>
    </row>
    <row r="232" spans="1:9" x14ac:dyDescent="0.2">
      <c r="A232" s="63"/>
      <c r="B232" s="63"/>
      <c r="C232" s="63"/>
      <c r="D232" s="63"/>
      <c r="E232" s="11"/>
      <c r="G232" s="63"/>
      <c r="H232" s="63"/>
      <c r="I232" s="63"/>
    </row>
    <row r="233" spans="1:9" x14ac:dyDescent="0.2">
      <c r="A233" s="63"/>
      <c r="B233" s="63"/>
      <c r="C233" s="63"/>
      <c r="D233" s="63"/>
      <c r="E233" s="11"/>
      <c r="G233" s="63"/>
      <c r="H233" s="63"/>
      <c r="I233" s="63"/>
    </row>
    <row r="234" spans="1:9" x14ac:dyDescent="0.2">
      <c r="A234" s="63"/>
      <c r="B234" s="63"/>
      <c r="C234" s="63"/>
      <c r="D234" s="63"/>
      <c r="E234" s="11"/>
      <c r="G234" s="63"/>
      <c r="H234" s="63"/>
      <c r="I234" s="63"/>
    </row>
    <row r="235" spans="1:9" x14ac:dyDescent="0.2">
      <c r="A235" s="63"/>
      <c r="B235" s="63"/>
      <c r="C235" s="63"/>
      <c r="D235" s="63"/>
      <c r="E235" s="11"/>
      <c r="G235" s="63"/>
      <c r="H235" s="63"/>
      <c r="I235" s="63"/>
    </row>
    <row r="236" spans="1:9" x14ac:dyDescent="0.2">
      <c r="A236" s="63"/>
      <c r="B236" s="63"/>
      <c r="C236" s="63"/>
      <c r="D236" s="63"/>
      <c r="E236" s="11"/>
      <c r="G236" s="63"/>
      <c r="H236" s="63"/>
      <c r="I236" s="63"/>
    </row>
    <row r="237" spans="1:9" x14ac:dyDescent="0.2">
      <c r="A237" s="63"/>
      <c r="B237" s="63"/>
      <c r="C237" s="63"/>
      <c r="D237" s="63"/>
      <c r="E237" s="11"/>
      <c r="G237" s="63"/>
      <c r="H237" s="63"/>
      <c r="I237" s="63"/>
    </row>
    <row r="238" spans="1:9" x14ac:dyDescent="0.2">
      <c r="A238" s="63"/>
      <c r="B238" s="63"/>
      <c r="C238" s="63"/>
      <c r="D238" s="63"/>
      <c r="E238" s="11"/>
      <c r="G238" s="63"/>
      <c r="H238" s="63"/>
      <c r="I238" s="63"/>
    </row>
    <row r="239" spans="1:9" x14ac:dyDescent="0.2">
      <c r="A239" s="63"/>
      <c r="B239" s="63"/>
      <c r="C239" s="63"/>
      <c r="D239" s="63"/>
      <c r="E239" s="11"/>
      <c r="G239" s="63"/>
      <c r="H239" s="63"/>
      <c r="I239" s="63"/>
    </row>
    <row r="240" spans="1:9" x14ac:dyDescent="0.2">
      <c r="A240" s="63"/>
      <c r="B240" s="63"/>
      <c r="C240" s="63"/>
      <c r="D240" s="63"/>
      <c r="E240" s="11"/>
      <c r="G240" s="63"/>
      <c r="H240" s="63"/>
      <c r="I240" s="63"/>
    </row>
    <row r="241" spans="1:9" x14ac:dyDescent="0.2">
      <c r="A241" s="63"/>
      <c r="B241" s="63"/>
      <c r="C241" s="63"/>
      <c r="D241" s="63"/>
      <c r="E241" s="11"/>
      <c r="G241" s="63"/>
      <c r="H241" s="63"/>
      <c r="I241" s="63"/>
    </row>
    <row r="242" spans="1:9" x14ac:dyDescent="0.2">
      <c r="A242" s="63"/>
      <c r="B242" s="63"/>
      <c r="C242" s="63"/>
      <c r="D242" s="63"/>
      <c r="E242" s="11"/>
      <c r="G242" s="63"/>
      <c r="H242" s="63"/>
      <c r="I242" s="63"/>
    </row>
    <row r="243" spans="1:9" x14ac:dyDescent="0.2">
      <c r="A243" s="63"/>
      <c r="B243" s="63"/>
      <c r="C243" s="63"/>
      <c r="D243" s="63"/>
      <c r="E243" s="11"/>
      <c r="G243" s="63"/>
      <c r="H243" s="63"/>
      <c r="I243" s="63"/>
    </row>
    <row r="244" spans="1:9" x14ac:dyDescent="0.2">
      <c r="A244" s="63"/>
      <c r="B244" s="63"/>
      <c r="C244" s="63"/>
      <c r="D244" s="63"/>
      <c r="E244" s="11"/>
      <c r="G244" s="63"/>
      <c r="H244" s="63"/>
      <c r="I244" s="63"/>
    </row>
    <row r="245" spans="1:9" x14ac:dyDescent="0.2">
      <c r="A245" s="63"/>
      <c r="B245" s="63"/>
      <c r="C245" s="63"/>
      <c r="D245" s="63"/>
      <c r="E245" s="11"/>
      <c r="G245" s="63"/>
      <c r="H245" s="63"/>
      <c r="I245" s="63"/>
    </row>
    <row r="246" spans="1:9" x14ac:dyDescent="0.2">
      <c r="A246" s="63"/>
      <c r="B246" s="63"/>
      <c r="C246" s="63"/>
      <c r="D246" s="63"/>
      <c r="E246" s="11"/>
      <c r="G246" s="63"/>
      <c r="H246" s="63"/>
      <c r="I246" s="63"/>
    </row>
    <row r="247" spans="1:9" x14ac:dyDescent="0.2">
      <c r="A247" s="63"/>
      <c r="B247" s="63"/>
      <c r="C247" s="63"/>
      <c r="D247" s="63"/>
      <c r="E247" s="11"/>
      <c r="G247" s="63"/>
      <c r="H247" s="63"/>
      <c r="I247" s="63"/>
    </row>
    <row r="248" spans="1:9" x14ac:dyDescent="0.2">
      <c r="A248" s="63"/>
      <c r="B248" s="63"/>
      <c r="C248" s="63"/>
      <c r="D248" s="63"/>
      <c r="E248" s="11"/>
      <c r="G248" s="63"/>
      <c r="H248" s="63"/>
      <c r="I248" s="63"/>
    </row>
    <row r="249" spans="1:9" x14ac:dyDescent="0.2">
      <c r="A249" s="63"/>
      <c r="B249" s="63"/>
      <c r="C249" s="63"/>
      <c r="D249" s="63"/>
      <c r="E249" s="11"/>
      <c r="G249" s="63"/>
      <c r="H249" s="63"/>
      <c r="I249" s="63"/>
    </row>
    <row r="250" spans="1:9" x14ac:dyDescent="0.2">
      <c r="A250" s="63"/>
      <c r="B250" s="63"/>
      <c r="C250" s="63"/>
      <c r="D250" s="63"/>
      <c r="E250" s="11"/>
      <c r="G250" s="63"/>
      <c r="H250" s="63"/>
      <c r="I250" s="63"/>
    </row>
    <row r="251" spans="1:9" x14ac:dyDescent="0.2">
      <c r="A251" s="63"/>
      <c r="B251" s="63"/>
      <c r="C251" s="63"/>
      <c r="D251" s="63"/>
      <c r="E251" s="11"/>
      <c r="G251" s="63"/>
      <c r="H251" s="63"/>
      <c r="I251" s="63"/>
    </row>
    <row r="252" spans="1:9" x14ac:dyDescent="0.2">
      <c r="A252" s="63"/>
      <c r="B252" s="63"/>
      <c r="C252" s="63"/>
      <c r="D252" s="63"/>
      <c r="E252" s="11"/>
      <c r="G252" s="63"/>
      <c r="H252" s="63"/>
      <c r="I252" s="63"/>
    </row>
  </sheetData>
  <mergeCells count="4">
    <mergeCell ref="A1:F1"/>
    <mergeCell ref="A98:B98"/>
    <mergeCell ref="A99:B99"/>
    <mergeCell ref="A100:B100"/>
  </mergeCells>
  <conditionalFormatting sqref="F2:F3">
    <cfRule type="cellIs" dxfId="61" priority="7" stopIfTrue="1" operator="between">
      <formula>0.009</formula>
      <formula>-0.009</formula>
    </cfRule>
  </conditionalFormatting>
  <conditionalFormatting sqref="F5:F143">
    <cfRule type="cellIs" dxfId="60" priority="1" stopIfTrue="1" operator="between">
      <formula>0.009</formula>
      <formula>-0.009</formula>
    </cfRule>
  </conditionalFormatting>
  <conditionalFormatting sqref="F244:F246">
    <cfRule type="cellIs" dxfId="59" priority="2" stopIfTrue="1" operator="between">
      <formula>0.009</formula>
      <formula>-0.009</formula>
    </cfRule>
  </conditionalFormatting>
  <conditionalFormatting sqref="F249:F65536">
    <cfRule type="cellIs" dxfId="58" priority="3" stopIfTrue="1" operator="between">
      <formula>0.009</formula>
      <formula>-0.009</formula>
    </cfRule>
  </conditionalFormatting>
  <conditionalFormatting sqref="G77:G78">
    <cfRule type="cellIs" dxfId="57" priority="5" stopIfTrue="1" operator="between">
      <formula>0.009</formula>
      <formula>-0.009</formula>
    </cfRule>
  </conditionalFormatting>
  <conditionalFormatting sqref="G83">
    <cfRule type="cellIs" dxfId="56" priority="6"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75"/>
  <sheetViews>
    <sheetView workbookViewId="0">
      <selection sqref="A1:F1"/>
    </sheetView>
  </sheetViews>
  <sheetFormatPr defaultColWidth="9.140625" defaultRowHeight="11.25" x14ac:dyDescent="0.2"/>
  <cols>
    <col min="1" max="1" width="38.7109375" style="7" bestFit="1" customWidth="1"/>
    <col min="2"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7" s="1" customFormat="1" ht="15" x14ac:dyDescent="0.2">
      <c r="A1" s="104" t="s">
        <v>974</v>
      </c>
      <c r="B1" s="105"/>
      <c r="C1" s="105"/>
      <c r="D1" s="105"/>
      <c r="E1" s="105"/>
      <c r="F1" s="105"/>
    </row>
    <row r="2" spans="1:7" s="1" customFormat="1" ht="12" x14ac:dyDescent="0.2">
      <c r="E2" s="5"/>
      <c r="F2" s="9"/>
    </row>
    <row r="3" spans="1:7" s="1" customFormat="1" ht="12" x14ac:dyDescent="0.2">
      <c r="A3" s="8" t="s">
        <v>7</v>
      </c>
      <c r="B3" s="2"/>
      <c r="C3" s="3"/>
      <c r="D3" s="3"/>
      <c r="E3" s="4"/>
      <c r="F3" s="9"/>
    </row>
    <row r="4" spans="1:7" s="1" customFormat="1" ht="23.25" customHeight="1" x14ac:dyDescent="0.2">
      <c r="A4" s="6" t="s">
        <v>2</v>
      </c>
      <c r="B4" s="6" t="s">
        <v>0</v>
      </c>
      <c r="C4" s="13" t="s">
        <v>4</v>
      </c>
      <c r="D4" s="13" t="s">
        <v>1</v>
      </c>
      <c r="E4" s="52" t="s">
        <v>6</v>
      </c>
      <c r="F4" s="12" t="s">
        <v>3</v>
      </c>
      <c r="G4" s="55" t="s">
        <v>5</v>
      </c>
    </row>
    <row r="5" spans="1:7" x14ac:dyDescent="0.2">
      <c r="A5" s="16" t="s">
        <v>114</v>
      </c>
      <c r="B5" s="17"/>
      <c r="C5" s="17"/>
      <c r="D5" s="17"/>
      <c r="E5" s="18"/>
      <c r="F5" s="19"/>
      <c r="G5" s="19"/>
    </row>
    <row r="6" spans="1:7" x14ac:dyDescent="0.2">
      <c r="A6" s="20" t="s">
        <v>20</v>
      </c>
      <c r="B6" s="21"/>
      <c r="C6" s="21"/>
      <c r="D6" s="21"/>
      <c r="E6" s="22"/>
      <c r="F6" s="23"/>
      <c r="G6" s="23"/>
    </row>
    <row r="7" spans="1:7" x14ac:dyDescent="0.2">
      <c r="A7" s="21" t="s">
        <v>710</v>
      </c>
      <c r="B7" s="21" t="s">
        <v>709</v>
      </c>
      <c r="C7" s="21" t="s">
        <v>117</v>
      </c>
      <c r="D7" s="24">
        <v>16324683</v>
      </c>
      <c r="E7" s="22">
        <v>42104.622389999997</v>
      </c>
      <c r="F7" s="23">
        <v>3.2610481374719398</v>
      </c>
      <c r="G7" s="23"/>
    </row>
    <row r="8" spans="1:7" x14ac:dyDescent="0.2">
      <c r="A8" s="21" t="s">
        <v>712</v>
      </c>
      <c r="B8" s="21" t="s">
        <v>711</v>
      </c>
      <c r="C8" s="21" t="s">
        <v>186</v>
      </c>
      <c r="D8" s="24">
        <v>717366</v>
      </c>
      <c r="E8" s="22">
        <v>32132.97524</v>
      </c>
      <c r="F8" s="23">
        <v>2.4887333767591602</v>
      </c>
      <c r="G8" s="23"/>
    </row>
    <row r="9" spans="1:7" x14ac:dyDescent="0.2">
      <c r="A9" s="21" t="s">
        <v>714</v>
      </c>
      <c r="B9" s="21" t="s">
        <v>713</v>
      </c>
      <c r="C9" s="21" t="s">
        <v>218</v>
      </c>
      <c r="D9" s="24">
        <v>8614462</v>
      </c>
      <c r="E9" s="22">
        <v>32032.876950000002</v>
      </c>
      <c r="F9" s="23">
        <v>2.48098065689992</v>
      </c>
      <c r="G9" s="23"/>
    </row>
    <row r="10" spans="1:7" x14ac:dyDescent="0.2">
      <c r="A10" s="21" t="s">
        <v>464</v>
      </c>
      <c r="B10" s="21" t="s">
        <v>463</v>
      </c>
      <c r="C10" s="21" t="s">
        <v>131</v>
      </c>
      <c r="D10" s="24">
        <v>1052885</v>
      </c>
      <c r="E10" s="22">
        <v>29600.80889</v>
      </c>
      <c r="F10" s="23">
        <v>2.2926143786370501</v>
      </c>
      <c r="G10" s="23"/>
    </row>
    <row r="11" spans="1:7" x14ac:dyDescent="0.2">
      <c r="A11" s="21" t="s">
        <v>242</v>
      </c>
      <c r="B11" s="21" t="s">
        <v>241</v>
      </c>
      <c r="C11" s="21" t="s">
        <v>202</v>
      </c>
      <c r="D11" s="24">
        <v>1631918</v>
      </c>
      <c r="E11" s="22">
        <v>27372.160609999999</v>
      </c>
      <c r="F11" s="23">
        <v>2.1200031803877</v>
      </c>
      <c r="G11" s="23"/>
    </row>
    <row r="12" spans="1:7" x14ac:dyDescent="0.2">
      <c r="A12" s="21" t="s">
        <v>690</v>
      </c>
      <c r="B12" s="21" t="s">
        <v>689</v>
      </c>
      <c r="C12" s="21" t="s">
        <v>186</v>
      </c>
      <c r="D12" s="24">
        <v>1499891</v>
      </c>
      <c r="E12" s="22">
        <v>25781.626400000001</v>
      </c>
      <c r="F12" s="23">
        <v>1.99681460087588</v>
      </c>
      <c r="G12" s="23"/>
    </row>
    <row r="13" spans="1:7" x14ac:dyDescent="0.2">
      <c r="A13" s="21" t="s">
        <v>157</v>
      </c>
      <c r="B13" s="21" t="s">
        <v>156</v>
      </c>
      <c r="C13" s="21" t="s">
        <v>158</v>
      </c>
      <c r="D13" s="24">
        <v>1300578</v>
      </c>
      <c r="E13" s="22">
        <v>23656.213240000001</v>
      </c>
      <c r="F13" s="23">
        <v>1.8321990733317499</v>
      </c>
      <c r="G13" s="23"/>
    </row>
    <row r="14" spans="1:7" x14ac:dyDescent="0.2">
      <c r="A14" s="21" t="s">
        <v>700</v>
      </c>
      <c r="B14" s="21" t="s">
        <v>699</v>
      </c>
      <c r="C14" s="21" t="s">
        <v>152</v>
      </c>
      <c r="D14" s="24">
        <v>5862280</v>
      </c>
      <c r="E14" s="22">
        <v>23352.392380000001</v>
      </c>
      <c r="F14" s="23">
        <v>1.8086678220489101</v>
      </c>
      <c r="G14" s="23"/>
    </row>
    <row r="15" spans="1:7" x14ac:dyDescent="0.2">
      <c r="A15" s="21" t="s">
        <v>343</v>
      </c>
      <c r="B15" s="21" t="s">
        <v>342</v>
      </c>
      <c r="C15" s="21" t="s">
        <v>131</v>
      </c>
      <c r="D15" s="24">
        <v>1214825</v>
      </c>
      <c r="E15" s="22">
        <v>23187.36478</v>
      </c>
      <c r="F15" s="23">
        <v>1.7958862575302501</v>
      </c>
      <c r="G15" s="23"/>
    </row>
    <row r="16" spans="1:7" x14ac:dyDescent="0.2">
      <c r="A16" s="21" t="s">
        <v>395</v>
      </c>
      <c r="B16" s="21" t="s">
        <v>394</v>
      </c>
      <c r="C16" s="21" t="s">
        <v>117</v>
      </c>
      <c r="D16" s="24">
        <v>28893177</v>
      </c>
      <c r="E16" s="22">
        <v>23152.102729999999</v>
      </c>
      <c r="F16" s="23">
        <v>1.79315517395917</v>
      </c>
      <c r="G16" s="23"/>
    </row>
    <row r="17" spans="1:7" x14ac:dyDescent="0.2">
      <c r="A17" s="21" t="s">
        <v>716</v>
      </c>
      <c r="B17" s="21" t="s">
        <v>715</v>
      </c>
      <c r="C17" s="21" t="s">
        <v>152</v>
      </c>
      <c r="D17" s="24">
        <v>1473633</v>
      </c>
      <c r="E17" s="22">
        <v>21413.361120000001</v>
      </c>
      <c r="F17" s="23">
        <v>1.6584877724488301</v>
      </c>
      <c r="G17" s="23"/>
    </row>
    <row r="18" spans="1:7" x14ac:dyDescent="0.2">
      <c r="A18" s="21" t="s">
        <v>718</v>
      </c>
      <c r="B18" s="21" t="s">
        <v>717</v>
      </c>
      <c r="C18" s="21" t="s">
        <v>167</v>
      </c>
      <c r="D18" s="24">
        <v>1257487</v>
      </c>
      <c r="E18" s="22">
        <v>21403.686229999999</v>
      </c>
      <c r="F18" s="23">
        <v>1.6577384418474901</v>
      </c>
      <c r="G18" s="23"/>
    </row>
    <row r="19" spans="1:7" x14ac:dyDescent="0.2">
      <c r="A19" s="21" t="s">
        <v>201</v>
      </c>
      <c r="B19" s="21" t="s">
        <v>200</v>
      </c>
      <c r="C19" s="21" t="s">
        <v>202</v>
      </c>
      <c r="D19" s="24">
        <v>1132124</v>
      </c>
      <c r="E19" s="22">
        <v>19662.729630000002</v>
      </c>
      <c r="F19" s="23">
        <v>1.52289948698732</v>
      </c>
      <c r="G19" s="23"/>
    </row>
    <row r="20" spans="1:7" x14ac:dyDescent="0.2">
      <c r="A20" s="21" t="s">
        <v>116</v>
      </c>
      <c r="B20" s="21" t="s">
        <v>115</v>
      </c>
      <c r="C20" s="21" t="s">
        <v>117</v>
      </c>
      <c r="D20" s="24">
        <v>1946350</v>
      </c>
      <c r="E20" s="22">
        <v>19611.422600000002</v>
      </c>
      <c r="F20" s="23">
        <v>1.5189257025160801</v>
      </c>
      <c r="G20" s="23"/>
    </row>
    <row r="21" spans="1:7" x14ac:dyDescent="0.2">
      <c r="A21" s="21" t="s">
        <v>720</v>
      </c>
      <c r="B21" s="21" t="s">
        <v>719</v>
      </c>
      <c r="C21" s="21" t="s">
        <v>143</v>
      </c>
      <c r="D21" s="24">
        <v>337051</v>
      </c>
      <c r="E21" s="22">
        <v>19407.396580000001</v>
      </c>
      <c r="F21" s="23">
        <v>1.5031236685647</v>
      </c>
      <c r="G21" s="23"/>
    </row>
    <row r="22" spans="1:7" x14ac:dyDescent="0.2">
      <c r="A22" s="21" t="s">
        <v>722</v>
      </c>
      <c r="B22" s="21" t="s">
        <v>721</v>
      </c>
      <c r="C22" s="21" t="s">
        <v>267</v>
      </c>
      <c r="D22" s="24">
        <v>500909</v>
      </c>
      <c r="E22" s="22">
        <v>19121.70017</v>
      </c>
      <c r="F22" s="23">
        <v>1.48099617536257</v>
      </c>
      <c r="G22" s="23"/>
    </row>
    <row r="23" spans="1:7" x14ac:dyDescent="0.2">
      <c r="A23" s="21" t="s">
        <v>724</v>
      </c>
      <c r="B23" s="21" t="s">
        <v>723</v>
      </c>
      <c r="C23" s="21" t="s">
        <v>125</v>
      </c>
      <c r="D23" s="24">
        <v>1055479</v>
      </c>
      <c r="E23" s="22">
        <v>18664.035159999999</v>
      </c>
      <c r="F23" s="23">
        <v>1.4455495297515</v>
      </c>
      <c r="G23" s="23"/>
    </row>
    <row r="24" spans="1:7" x14ac:dyDescent="0.2">
      <c r="A24" s="21" t="s">
        <v>726</v>
      </c>
      <c r="B24" s="21" t="s">
        <v>725</v>
      </c>
      <c r="C24" s="21" t="s">
        <v>245</v>
      </c>
      <c r="D24" s="24">
        <v>11554840</v>
      </c>
      <c r="E24" s="22">
        <v>18358.32979</v>
      </c>
      <c r="F24" s="23">
        <v>1.42187232114909</v>
      </c>
      <c r="G24" s="23"/>
    </row>
    <row r="25" spans="1:7" x14ac:dyDescent="0.2">
      <c r="A25" s="21" t="s">
        <v>210</v>
      </c>
      <c r="B25" s="21" t="s">
        <v>209</v>
      </c>
      <c r="C25" s="21" t="s">
        <v>211</v>
      </c>
      <c r="D25" s="24">
        <v>10850000</v>
      </c>
      <c r="E25" s="22">
        <v>18223.66</v>
      </c>
      <c r="F25" s="23">
        <v>1.4114420015564899</v>
      </c>
      <c r="G25" s="23"/>
    </row>
    <row r="26" spans="1:7" x14ac:dyDescent="0.2">
      <c r="A26" s="21" t="s">
        <v>452</v>
      </c>
      <c r="B26" s="21" t="s">
        <v>451</v>
      </c>
      <c r="C26" s="21" t="s">
        <v>194</v>
      </c>
      <c r="D26" s="24">
        <v>3563102</v>
      </c>
      <c r="E26" s="22">
        <v>18006.13596</v>
      </c>
      <c r="F26" s="23">
        <v>1.39459453148713</v>
      </c>
      <c r="G26" s="23"/>
    </row>
    <row r="27" spans="1:7" x14ac:dyDescent="0.2">
      <c r="A27" s="21" t="s">
        <v>582</v>
      </c>
      <c r="B27" s="21" t="s">
        <v>581</v>
      </c>
      <c r="C27" s="21" t="s">
        <v>238</v>
      </c>
      <c r="D27" s="24">
        <v>1100123</v>
      </c>
      <c r="E27" s="22">
        <v>17146.517080000001</v>
      </c>
      <c r="F27" s="23">
        <v>1.32801612777663</v>
      </c>
      <c r="G27" s="23"/>
    </row>
    <row r="28" spans="1:7" x14ac:dyDescent="0.2">
      <c r="A28" s="21" t="s">
        <v>728</v>
      </c>
      <c r="B28" s="21" t="s">
        <v>727</v>
      </c>
      <c r="C28" s="21" t="s">
        <v>131</v>
      </c>
      <c r="D28" s="24">
        <v>267491</v>
      </c>
      <c r="E28" s="22">
        <v>16993.703229999999</v>
      </c>
      <c r="F28" s="23">
        <v>1.3161805312878001</v>
      </c>
      <c r="G28" s="23"/>
    </row>
    <row r="29" spans="1:7" x14ac:dyDescent="0.2">
      <c r="A29" s="21" t="s">
        <v>235</v>
      </c>
      <c r="B29" s="21" t="s">
        <v>234</v>
      </c>
      <c r="C29" s="21" t="s">
        <v>194</v>
      </c>
      <c r="D29" s="24">
        <v>6391052</v>
      </c>
      <c r="E29" s="22">
        <v>16958.656480000001</v>
      </c>
      <c r="F29" s="23">
        <v>1.31346612293251</v>
      </c>
      <c r="G29" s="23"/>
    </row>
    <row r="30" spans="1:7" x14ac:dyDescent="0.2">
      <c r="A30" s="21" t="s">
        <v>225</v>
      </c>
      <c r="B30" s="21" t="s">
        <v>224</v>
      </c>
      <c r="C30" s="21" t="s">
        <v>167</v>
      </c>
      <c r="D30" s="24">
        <v>850000</v>
      </c>
      <c r="E30" s="22">
        <v>16749.25</v>
      </c>
      <c r="F30" s="23">
        <v>1.29724736658663</v>
      </c>
      <c r="G30" s="23"/>
    </row>
    <row r="31" spans="1:7" x14ac:dyDescent="0.2">
      <c r="A31" s="21" t="s">
        <v>483</v>
      </c>
      <c r="B31" s="21" t="s">
        <v>482</v>
      </c>
      <c r="C31" s="21" t="s">
        <v>117</v>
      </c>
      <c r="D31" s="24">
        <v>6078909</v>
      </c>
      <c r="E31" s="22">
        <v>16478.70652</v>
      </c>
      <c r="F31" s="23">
        <v>1.2762934840559399</v>
      </c>
      <c r="G31" s="23"/>
    </row>
    <row r="32" spans="1:7" x14ac:dyDescent="0.2">
      <c r="A32" s="21" t="s">
        <v>730</v>
      </c>
      <c r="B32" s="21" t="s">
        <v>729</v>
      </c>
      <c r="C32" s="21" t="s">
        <v>205</v>
      </c>
      <c r="D32" s="24">
        <v>700000</v>
      </c>
      <c r="E32" s="22">
        <v>16162.3</v>
      </c>
      <c r="F32" s="23">
        <v>1.25178745991511</v>
      </c>
      <c r="G32" s="23"/>
    </row>
    <row r="33" spans="1:7" x14ac:dyDescent="0.2">
      <c r="A33" s="21" t="s">
        <v>696</v>
      </c>
      <c r="B33" s="21" t="s">
        <v>695</v>
      </c>
      <c r="C33" s="21" t="s">
        <v>125</v>
      </c>
      <c r="D33" s="24">
        <v>884291</v>
      </c>
      <c r="E33" s="22">
        <v>16051.650229999999</v>
      </c>
      <c r="F33" s="23">
        <v>1.24321751661938</v>
      </c>
      <c r="G33" s="23"/>
    </row>
    <row r="34" spans="1:7" x14ac:dyDescent="0.2">
      <c r="A34" s="21" t="s">
        <v>732</v>
      </c>
      <c r="B34" s="21" t="s">
        <v>731</v>
      </c>
      <c r="C34" s="21" t="s">
        <v>202</v>
      </c>
      <c r="D34" s="24">
        <v>973135</v>
      </c>
      <c r="E34" s="22">
        <v>16029.479719999999</v>
      </c>
      <c r="F34" s="23">
        <v>1.24150038685456</v>
      </c>
      <c r="G34" s="23"/>
    </row>
    <row r="35" spans="1:7" x14ac:dyDescent="0.2">
      <c r="A35" s="21" t="s">
        <v>572</v>
      </c>
      <c r="B35" s="21" t="s">
        <v>571</v>
      </c>
      <c r="C35" s="21" t="s">
        <v>149</v>
      </c>
      <c r="D35" s="24">
        <v>2407002</v>
      </c>
      <c r="E35" s="22">
        <v>16017.39481</v>
      </c>
      <c r="F35" s="23">
        <v>1.24056439762084</v>
      </c>
      <c r="G35" s="23"/>
    </row>
    <row r="36" spans="1:7" x14ac:dyDescent="0.2">
      <c r="A36" s="21" t="s">
        <v>485</v>
      </c>
      <c r="B36" s="21" t="s">
        <v>484</v>
      </c>
      <c r="C36" s="21" t="s">
        <v>486</v>
      </c>
      <c r="D36" s="24">
        <v>2976225</v>
      </c>
      <c r="E36" s="22">
        <v>15788.87363</v>
      </c>
      <c r="F36" s="23">
        <v>1.22286518727027</v>
      </c>
      <c r="G36" s="23"/>
    </row>
    <row r="37" spans="1:7" x14ac:dyDescent="0.2">
      <c r="A37" s="21" t="s">
        <v>734</v>
      </c>
      <c r="B37" s="21" t="s">
        <v>733</v>
      </c>
      <c r="C37" s="21" t="s">
        <v>152</v>
      </c>
      <c r="D37" s="24">
        <v>52304</v>
      </c>
      <c r="E37" s="22">
        <v>15730.428</v>
      </c>
      <c r="F37" s="23">
        <v>1.21833851057693</v>
      </c>
      <c r="G37" s="23"/>
    </row>
    <row r="38" spans="1:7" x14ac:dyDescent="0.2">
      <c r="A38" s="21" t="s">
        <v>736</v>
      </c>
      <c r="B38" s="21" t="s">
        <v>735</v>
      </c>
      <c r="C38" s="21" t="s">
        <v>238</v>
      </c>
      <c r="D38" s="24">
        <v>530000</v>
      </c>
      <c r="E38" s="22">
        <v>15514.69</v>
      </c>
      <c r="F38" s="23">
        <v>1.2016293712200801</v>
      </c>
      <c r="G38" s="23"/>
    </row>
    <row r="39" spans="1:7" x14ac:dyDescent="0.2">
      <c r="A39" s="21" t="s">
        <v>329</v>
      </c>
      <c r="B39" s="21" t="s">
        <v>328</v>
      </c>
      <c r="C39" s="21" t="s">
        <v>202</v>
      </c>
      <c r="D39" s="24">
        <v>725956</v>
      </c>
      <c r="E39" s="22">
        <v>15351.06558</v>
      </c>
      <c r="F39" s="23">
        <v>1.1889564844965399</v>
      </c>
      <c r="G39" s="23"/>
    </row>
    <row r="40" spans="1:7" x14ac:dyDescent="0.2">
      <c r="A40" s="21" t="s">
        <v>574</v>
      </c>
      <c r="B40" s="21" t="s">
        <v>573</v>
      </c>
      <c r="C40" s="21" t="s">
        <v>117</v>
      </c>
      <c r="D40" s="24">
        <v>23580355</v>
      </c>
      <c r="E40" s="22">
        <v>15129.155769999999</v>
      </c>
      <c r="F40" s="23">
        <v>1.17176933183942</v>
      </c>
      <c r="G40" s="23"/>
    </row>
    <row r="41" spans="1:7" x14ac:dyDescent="0.2">
      <c r="A41" s="21" t="s">
        <v>204</v>
      </c>
      <c r="B41" s="21" t="s">
        <v>203</v>
      </c>
      <c r="C41" s="21" t="s">
        <v>205</v>
      </c>
      <c r="D41" s="24">
        <v>541027</v>
      </c>
      <c r="E41" s="22">
        <v>15064.35579</v>
      </c>
      <c r="F41" s="23">
        <v>1.16675050392713</v>
      </c>
      <c r="G41" s="23"/>
    </row>
    <row r="42" spans="1:7" x14ac:dyDescent="0.2">
      <c r="A42" s="21" t="s">
        <v>738</v>
      </c>
      <c r="B42" s="21" t="s">
        <v>737</v>
      </c>
      <c r="C42" s="21" t="s">
        <v>218</v>
      </c>
      <c r="D42" s="24">
        <v>1693767</v>
      </c>
      <c r="E42" s="22">
        <v>14907.69025</v>
      </c>
      <c r="F42" s="23">
        <v>1.1546165899190499</v>
      </c>
      <c r="G42" s="23"/>
    </row>
    <row r="43" spans="1:7" x14ac:dyDescent="0.2">
      <c r="A43" s="21" t="s">
        <v>740</v>
      </c>
      <c r="B43" s="21" t="s">
        <v>739</v>
      </c>
      <c r="C43" s="21" t="s">
        <v>248</v>
      </c>
      <c r="D43" s="24">
        <v>38500</v>
      </c>
      <c r="E43" s="22">
        <v>14753.2</v>
      </c>
      <c r="F43" s="23">
        <v>1.1426511544532401</v>
      </c>
      <c r="G43" s="23"/>
    </row>
    <row r="44" spans="1:7" x14ac:dyDescent="0.2">
      <c r="A44" s="21" t="s">
        <v>323</v>
      </c>
      <c r="B44" s="21" t="s">
        <v>322</v>
      </c>
      <c r="C44" s="21" t="s">
        <v>128</v>
      </c>
      <c r="D44" s="24">
        <v>3093002</v>
      </c>
      <c r="E44" s="22">
        <v>14150.48415</v>
      </c>
      <c r="F44" s="23">
        <v>1.09597016579926</v>
      </c>
      <c r="G44" s="23"/>
    </row>
    <row r="45" spans="1:7" x14ac:dyDescent="0.2">
      <c r="A45" s="21" t="s">
        <v>742</v>
      </c>
      <c r="B45" s="21" t="s">
        <v>741</v>
      </c>
      <c r="C45" s="21" t="s">
        <v>208</v>
      </c>
      <c r="D45" s="24">
        <v>828517</v>
      </c>
      <c r="E45" s="22">
        <v>14006.9084</v>
      </c>
      <c r="F45" s="23">
        <v>1.0848500700580701</v>
      </c>
      <c r="G45" s="23"/>
    </row>
    <row r="46" spans="1:7" x14ac:dyDescent="0.2">
      <c r="A46" s="21" t="s">
        <v>744</v>
      </c>
      <c r="B46" s="21" t="s">
        <v>743</v>
      </c>
      <c r="C46" s="21" t="s">
        <v>194</v>
      </c>
      <c r="D46" s="24">
        <v>95340</v>
      </c>
      <c r="E46" s="22">
        <v>13920.5934</v>
      </c>
      <c r="F46" s="23">
        <v>1.07816488078411</v>
      </c>
      <c r="G46" s="23"/>
    </row>
    <row r="47" spans="1:7" x14ac:dyDescent="0.2">
      <c r="A47" s="21" t="s">
        <v>175</v>
      </c>
      <c r="B47" s="21" t="s">
        <v>174</v>
      </c>
      <c r="C47" s="21" t="s">
        <v>176</v>
      </c>
      <c r="D47" s="24">
        <v>3367750</v>
      </c>
      <c r="E47" s="22">
        <v>13866.71063</v>
      </c>
      <c r="F47" s="23">
        <v>1.0739916024888501</v>
      </c>
      <c r="G47" s="23"/>
    </row>
    <row r="48" spans="1:7" x14ac:dyDescent="0.2">
      <c r="A48" s="21" t="s">
        <v>240</v>
      </c>
      <c r="B48" s="21" t="s">
        <v>239</v>
      </c>
      <c r="C48" s="21" t="s">
        <v>125</v>
      </c>
      <c r="D48" s="24">
        <v>3438655</v>
      </c>
      <c r="E48" s="22">
        <v>13790.72588</v>
      </c>
      <c r="F48" s="23">
        <v>1.0681065021507301</v>
      </c>
      <c r="G48" s="23"/>
    </row>
    <row r="49" spans="1:7" x14ac:dyDescent="0.2">
      <c r="A49" s="21" t="s">
        <v>746</v>
      </c>
      <c r="B49" s="21" t="s">
        <v>745</v>
      </c>
      <c r="C49" s="21" t="s">
        <v>173</v>
      </c>
      <c r="D49" s="24">
        <v>577620</v>
      </c>
      <c r="E49" s="22">
        <v>13759.48602</v>
      </c>
      <c r="F49" s="23">
        <v>1.0656869415066701</v>
      </c>
      <c r="G49" s="23"/>
    </row>
    <row r="50" spans="1:7" x14ac:dyDescent="0.2">
      <c r="A50" s="21" t="s">
        <v>748</v>
      </c>
      <c r="B50" s="21" t="s">
        <v>747</v>
      </c>
      <c r="C50" s="21" t="s">
        <v>152</v>
      </c>
      <c r="D50" s="24">
        <v>234107</v>
      </c>
      <c r="E50" s="22">
        <v>13308.98295</v>
      </c>
      <c r="F50" s="23">
        <v>1.0307949958257101</v>
      </c>
      <c r="G50" s="23"/>
    </row>
    <row r="51" spans="1:7" x14ac:dyDescent="0.2">
      <c r="A51" s="21" t="s">
        <v>600</v>
      </c>
      <c r="B51" s="21" t="s">
        <v>599</v>
      </c>
      <c r="C51" s="21" t="s">
        <v>143</v>
      </c>
      <c r="D51" s="24">
        <v>1278181</v>
      </c>
      <c r="E51" s="22">
        <v>13261.12788</v>
      </c>
      <c r="F51" s="23">
        <v>1.02708856935675</v>
      </c>
      <c r="G51" s="23"/>
    </row>
    <row r="52" spans="1:7" x14ac:dyDescent="0.2">
      <c r="A52" s="21" t="s">
        <v>148</v>
      </c>
      <c r="B52" s="21" t="s">
        <v>147</v>
      </c>
      <c r="C52" s="21" t="s">
        <v>149</v>
      </c>
      <c r="D52" s="24">
        <v>180000</v>
      </c>
      <c r="E52" s="22">
        <v>13203.9</v>
      </c>
      <c r="F52" s="23">
        <v>1.0226562087062501</v>
      </c>
      <c r="G52" s="23"/>
    </row>
    <row r="53" spans="1:7" x14ac:dyDescent="0.2">
      <c r="A53" s="21" t="s">
        <v>140</v>
      </c>
      <c r="B53" s="21" t="s">
        <v>139</v>
      </c>
      <c r="C53" s="21" t="s">
        <v>117</v>
      </c>
      <c r="D53" s="24">
        <v>1332729</v>
      </c>
      <c r="E53" s="22">
        <v>13047.41691</v>
      </c>
      <c r="F53" s="23">
        <v>1.0105364256462399</v>
      </c>
      <c r="G53" s="23"/>
    </row>
    <row r="54" spans="1:7" x14ac:dyDescent="0.2">
      <c r="A54" s="21" t="s">
        <v>584</v>
      </c>
      <c r="B54" s="21" t="s">
        <v>583</v>
      </c>
      <c r="C54" s="21" t="s">
        <v>248</v>
      </c>
      <c r="D54" s="24">
        <v>1200000</v>
      </c>
      <c r="E54" s="22">
        <v>12954</v>
      </c>
      <c r="F54" s="23">
        <v>1.0033011858300001</v>
      </c>
      <c r="G54" s="23"/>
    </row>
    <row r="55" spans="1:7" x14ac:dyDescent="0.2">
      <c r="A55" s="21" t="s">
        <v>198</v>
      </c>
      <c r="B55" s="21" t="s">
        <v>197</v>
      </c>
      <c r="C55" s="21" t="s">
        <v>199</v>
      </c>
      <c r="D55" s="24">
        <v>1800000</v>
      </c>
      <c r="E55" s="22">
        <v>12913.2</v>
      </c>
      <c r="F55" s="23">
        <v>1.00014118209511</v>
      </c>
      <c r="G55" s="23"/>
    </row>
    <row r="56" spans="1:7" x14ac:dyDescent="0.2">
      <c r="A56" s="21" t="s">
        <v>229</v>
      </c>
      <c r="B56" s="21" t="s">
        <v>228</v>
      </c>
      <c r="C56" s="21" t="s">
        <v>176</v>
      </c>
      <c r="D56" s="24">
        <v>281300</v>
      </c>
      <c r="E56" s="22">
        <v>12777.771199999999</v>
      </c>
      <c r="F56" s="23">
        <v>0.989652076364403</v>
      </c>
      <c r="G56" s="23"/>
    </row>
    <row r="57" spans="1:7" x14ac:dyDescent="0.2">
      <c r="A57" s="21" t="s">
        <v>172</v>
      </c>
      <c r="B57" s="21" t="s">
        <v>171</v>
      </c>
      <c r="C57" s="21" t="s">
        <v>173</v>
      </c>
      <c r="D57" s="24">
        <v>374936</v>
      </c>
      <c r="E57" s="22">
        <v>12731.32682</v>
      </c>
      <c r="F57" s="23">
        <v>0.98605490934810403</v>
      </c>
      <c r="G57" s="23"/>
    </row>
    <row r="58" spans="1:7" x14ac:dyDescent="0.2">
      <c r="A58" s="21" t="s">
        <v>494</v>
      </c>
      <c r="B58" s="21" t="s">
        <v>493</v>
      </c>
      <c r="C58" s="21" t="s">
        <v>173</v>
      </c>
      <c r="D58" s="24">
        <v>1675000</v>
      </c>
      <c r="E58" s="22">
        <v>12707.387500000001</v>
      </c>
      <c r="F58" s="23">
        <v>0.98420078335273797</v>
      </c>
      <c r="G58" s="23"/>
    </row>
    <row r="59" spans="1:7" x14ac:dyDescent="0.2">
      <c r="A59" s="21" t="s">
        <v>231</v>
      </c>
      <c r="B59" s="21" t="s">
        <v>230</v>
      </c>
      <c r="C59" s="21" t="s">
        <v>218</v>
      </c>
      <c r="D59" s="24">
        <v>1400001</v>
      </c>
      <c r="E59" s="22">
        <v>12674.209049999999</v>
      </c>
      <c r="F59" s="23">
        <v>0.98163107683513695</v>
      </c>
      <c r="G59" s="23"/>
    </row>
    <row r="60" spans="1:7" x14ac:dyDescent="0.2">
      <c r="A60" s="21" t="s">
        <v>750</v>
      </c>
      <c r="B60" s="21" t="s">
        <v>749</v>
      </c>
      <c r="C60" s="21" t="s">
        <v>434</v>
      </c>
      <c r="D60" s="24">
        <v>5751488</v>
      </c>
      <c r="E60" s="22">
        <v>12495.68283</v>
      </c>
      <c r="F60" s="23">
        <v>0.96780402972785395</v>
      </c>
      <c r="G60" s="23"/>
    </row>
    <row r="61" spans="1:7" x14ac:dyDescent="0.2">
      <c r="A61" s="21" t="s">
        <v>264</v>
      </c>
      <c r="B61" s="21" t="s">
        <v>263</v>
      </c>
      <c r="C61" s="21" t="s">
        <v>138</v>
      </c>
      <c r="D61" s="24">
        <v>293937</v>
      </c>
      <c r="E61" s="22">
        <v>12493.498250000001</v>
      </c>
      <c r="F61" s="23">
        <v>0.96763483166512898</v>
      </c>
      <c r="G61" s="23"/>
    </row>
    <row r="62" spans="1:7" x14ac:dyDescent="0.2">
      <c r="A62" s="21" t="s">
        <v>257</v>
      </c>
      <c r="B62" s="21" t="s">
        <v>256</v>
      </c>
      <c r="C62" s="21" t="s">
        <v>146</v>
      </c>
      <c r="D62" s="24">
        <v>3200000</v>
      </c>
      <c r="E62" s="22">
        <v>12483.2</v>
      </c>
      <c r="F62" s="23">
        <v>0.96683722116358695</v>
      </c>
      <c r="G62" s="23"/>
    </row>
    <row r="63" spans="1:7" x14ac:dyDescent="0.2">
      <c r="A63" s="21" t="s">
        <v>442</v>
      </c>
      <c r="B63" s="21" t="s">
        <v>441</v>
      </c>
      <c r="C63" s="21" t="s">
        <v>434</v>
      </c>
      <c r="D63" s="24">
        <v>1845695</v>
      </c>
      <c r="E63" s="22">
        <v>12419.68166</v>
      </c>
      <c r="F63" s="23">
        <v>0.96191765764313397</v>
      </c>
      <c r="G63" s="23"/>
    </row>
    <row r="64" spans="1:7" x14ac:dyDescent="0.2">
      <c r="A64" s="21" t="s">
        <v>673</v>
      </c>
      <c r="B64" s="21" t="s">
        <v>672</v>
      </c>
      <c r="C64" s="21" t="s">
        <v>205</v>
      </c>
      <c r="D64" s="24">
        <v>26204805</v>
      </c>
      <c r="E64" s="22">
        <v>11965.113960000001</v>
      </c>
      <c r="F64" s="23">
        <v>0.92671090201166695</v>
      </c>
      <c r="G64" s="23"/>
    </row>
    <row r="65" spans="1:7" x14ac:dyDescent="0.2">
      <c r="A65" s="21" t="s">
        <v>752</v>
      </c>
      <c r="B65" s="21" t="s">
        <v>751</v>
      </c>
      <c r="C65" s="21" t="s">
        <v>486</v>
      </c>
      <c r="D65" s="24">
        <v>88662</v>
      </c>
      <c r="E65" s="22">
        <v>11309.72472</v>
      </c>
      <c r="F65" s="23">
        <v>0.87595030283981101</v>
      </c>
      <c r="G65" s="23"/>
    </row>
    <row r="66" spans="1:7" x14ac:dyDescent="0.2">
      <c r="A66" s="21" t="s">
        <v>754</v>
      </c>
      <c r="B66" s="21" t="s">
        <v>753</v>
      </c>
      <c r="C66" s="21" t="s">
        <v>186</v>
      </c>
      <c r="D66" s="24">
        <v>775000</v>
      </c>
      <c r="E66" s="22">
        <v>11166.2</v>
      </c>
      <c r="F66" s="23">
        <v>0.86483415942681696</v>
      </c>
      <c r="G66" s="23"/>
    </row>
    <row r="67" spans="1:7" x14ac:dyDescent="0.2">
      <c r="A67" s="21" t="s">
        <v>190</v>
      </c>
      <c r="B67" s="21" t="s">
        <v>189</v>
      </c>
      <c r="C67" s="21" t="s">
        <v>191</v>
      </c>
      <c r="D67" s="24">
        <v>1837180</v>
      </c>
      <c r="E67" s="22">
        <v>11050.637699999999</v>
      </c>
      <c r="F67" s="23">
        <v>0.85588373541668605</v>
      </c>
      <c r="G67" s="23"/>
    </row>
    <row r="68" spans="1:7" x14ac:dyDescent="0.2">
      <c r="A68" s="21" t="s">
        <v>756</v>
      </c>
      <c r="B68" s="21" t="s">
        <v>755</v>
      </c>
      <c r="C68" s="21" t="s">
        <v>191</v>
      </c>
      <c r="D68" s="24">
        <v>5193530</v>
      </c>
      <c r="E68" s="22">
        <v>10838.89711</v>
      </c>
      <c r="F68" s="23">
        <v>0.839484199749298</v>
      </c>
      <c r="G68" s="23"/>
    </row>
    <row r="69" spans="1:7" x14ac:dyDescent="0.2">
      <c r="A69" s="21" t="s">
        <v>612</v>
      </c>
      <c r="B69" s="21" t="s">
        <v>611</v>
      </c>
      <c r="C69" s="21" t="s">
        <v>205</v>
      </c>
      <c r="D69" s="24">
        <v>2803019</v>
      </c>
      <c r="E69" s="22">
        <v>10505.71521</v>
      </c>
      <c r="F69" s="23">
        <v>0.81367890444536894</v>
      </c>
      <c r="G69" s="23"/>
    </row>
    <row r="70" spans="1:7" x14ac:dyDescent="0.2">
      <c r="A70" s="21" t="s">
        <v>266</v>
      </c>
      <c r="B70" s="21" t="s">
        <v>265</v>
      </c>
      <c r="C70" s="21" t="s">
        <v>267</v>
      </c>
      <c r="D70" s="24">
        <v>6633520</v>
      </c>
      <c r="E70" s="22">
        <v>10488.92182</v>
      </c>
      <c r="F70" s="23">
        <v>0.81237823838846701</v>
      </c>
      <c r="G70" s="23"/>
    </row>
    <row r="71" spans="1:7" x14ac:dyDescent="0.2">
      <c r="A71" s="21" t="s">
        <v>758</v>
      </c>
      <c r="B71" s="21" t="s">
        <v>757</v>
      </c>
      <c r="C71" s="21" t="s">
        <v>152</v>
      </c>
      <c r="D71" s="24">
        <v>392457</v>
      </c>
      <c r="E71" s="22">
        <v>10050.038860000001</v>
      </c>
      <c r="F71" s="23">
        <v>0.77838628268300303</v>
      </c>
      <c r="G71" s="23"/>
    </row>
    <row r="72" spans="1:7" x14ac:dyDescent="0.2">
      <c r="A72" s="21" t="s">
        <v>539</v>
      </c>
      <c r="B72" s="21" t="s">
        <v>538</v>
      </c>
      <c r="C72" s="21" t="s">
        <v>131</v>
      </c>
      <c r="D72" s="24">
        <v>1298978</v>
      </c>
      <c r="E72" s="22">
        <v>9830.0160149999992</v>
      </c>
      <c r="F72" s="23">
        <v>0.76134527748783598</v>
      </c>
      <c r="G72" s="23"/>
    </row>
    <row r="73" spans="1:7" x14ac:dyDescent="0.2">
      <c r="A73" s="21" t="s">
        <v>458</v>
      </c>
      <c r="B73" s="21" t="s">
        <v>457</v>
      </c>
      <c r="C73" s="21" t="s">
        <v>191</v>
      </c>
      <c r="D73" s="24">
        <v>1302118</v>
      </c>
      <c r="E73" s="22">
        <v>9691.6642740000007</v>
      </c>
      <c r="F73" s="23">
        <v>0.75062978684348303</v>
      </c>
      <c r="G73" s="23"/>
    </row>
    <row r="74" spans="1:7" x14ac:dyDescent="0.2">
      <c r="A74" s="21" t="s">
        <v>446</v>
      </c>
      <c r="B74" s="21" t="s">
        <v>445</v>
      </c>
      <c r="C74" s="21" t="s">
        <v>149</v>
      </c>
      <c r="D74" s="24">
        <v>826886</v>
      </c>
      <c r="E74" s="22">
        <v>9615.0304080000005</v>
      </c>
      <c r="F74" s="23">
        <v>0.744694411775355</v>
      </c>
      <c r="G74" s="23"/>
    </row>
    <row r="75" spans="1:7" x14ac:dyDescent="0.2">
      <c r="A75" s="21" t="s">
        <v>488</v>
      </c>
      <c r="B75" s="21" t="s">
        <v>487</v>
      </c>
      <c r="C75" s="21" t="s">
        <v>218</v>
      </c>
      <c r="D75" s="24">
        <v>1225000</v>
      </c>
      <c r="E75" s="22">
        <v>9398.2000000000007</v>
      </c>
      <c r="F75" s="23">
        <v>0.72790066424791899</v>
      </c>
      <c r="G75" s="23"/>
    </row>
    <row r="76" spans="1:7" x14ac:dyDescent="0.2">
      <c r="A76" s="21" t="s">
        <v>760</v>
      </c>
      <c r="B76" s="21" t="s">
        <v>759</v>
      </c>
      <c r="C76" s="21" t="s">
        <v>218</v>
      </c>
      <c r="D76" s="24">
        <v>3000000</v>
      </c>
      <c r="E76" s="22">
        <v>9370.5</v>
      </c>
      <c r="F76" s="23">
        <v>0.72575526955535397</v>
      </c>
      <c r="G76" s="23"/>
    </row>
    <row r="77" spans="1:7" x14ac:dyDescent="0.2">
      <c r="A77" s="21" t="s">
        <v>762</v>
      </c>
      <c r="B77" s="21" t="s">
        <v>761</v>
      </c>
      <c r="C77" s="21" t="s">
        <v>155</v>
      </c>
      <c r="D77" s="24">
        <v>140287</v>
      </c>
      <c r="E77" s="22">
        <v>8662.0208149999999</v>
      </c>
      <c r="F77" s="23">
        <v>0.67088279723434296</v>
      </c>
      <c r="G77" s="23"/>
    </row>
    <row r="78" spans="1:7" x14ac:dyDescent="0.2">
      <c r="A78" s="21" t="s">
        <v>764</v>
      </c>
      <c r="B78" s="21" t="s">
        <v>763</v>
      </c>
      <c r="C78" s="21" t="s">
        <v>138</v>
      </c>
      <c r="D78" s="24">
        <v>6091030</v>
      </c>
      <c r="E78" s="22">
        <v>8271.6187399999999</v>
      </c>
      <c r="F78" s="23">
        <v>0.64064573804042602</v>
      </c>
      <c r="G78" s="23"/>
    </row>
    <row r="79" spans="1:7" x14ac:dyDescent="0.2">
      <c r="A79" s="21" t="s">
        <v>766</v>
      </c>
      <c r="B79" s="21" t="s">
        <v>765</v>
      </c>
      <c r="C79" s="21" t="s">
        <v>186</v>
      </c>
      <c r="D79" s="24">
        <v>257371</v>
      </c>
      <c r="E79" s="22">
        <v>8118.510824</v>
      </c>
      <c r="F79" s="23">
        <v>0.62878736582468098</v>
      </c>
      <c r="G79" s="23"/>
    </row>
    <row r="80" spans="1:7" x14ac:dyDescent="0.2">
      <c r="A80" s="21" t="s">
        <v>341</v>
      </c>
      <c r="B80" s="21" t="s">
        <v>340</v>
      </c>
      <c r="C80" s="21" t="s">
        <v>218</v>
      </c>
      <c r="D80" s="24">
        <v>2200000</v>
      </c>
      <c r="E80" s="22">
        <v>7939.8</v>
      </c>
      <c r="F80" s="23">
        <v>0.61494602093971495</v>
      </c>
      <c r="G80" s="23"/>
    </row>
    <row r="81" spans="1:9" x14ac:dyDescent="0.2">
      <c r="A81" s="21" t="s">
        <v>768</v>
      </c>
      <c r="B81" s="21" t="s">
        <v>767</v>
      </c>
      <c r="C81" s="21" t="s">
        <v>170</v>
      </c>
      <c r="D81" s="24">
        <v>1512125</v>
      </c>
      <c r="E81" s="22">
        <v>7730.739063</v>
      </c>
      <c r="F81" s="23">
        <v>0.59875402726958704</v>
      </c>
      <c r="G81" s="23"/>
    </row>
    <row r="82" spans="1:9" x14ac:dyDescent="0.2">
      <c r="A82" s="21" t="s">
        <v>770</v>
      </c>
      <c r="B82" s="21" t="s">
        <v>769</v>
      </c>
      <c r="C82" s="21" t="s">
        <v>205</v>
      </c>
      <c r="D82" s="24">
        <v>571023</v>
      </c>
      <c r="E82" s="22">
        <v>7462.1285639999996</v>
      </c>
      <c r="F82" s="23">
        <v>0.577949856189374</v>
      </c>
      <c r="G82" s="23"/>
    </row>
    <row r="83" spans="1:9" x14ac:dyDescent="0.2">
      <c r="A83" s="21" t="s">
        <v>772</v>
      </c>
      <c r="B83" s="21" t="s">
        <v>771</v>
      </c>
      <c r="C83" s="21" t="s">
        <v>434</v>
      </c>
      <c r="D83" s="24">
        <v>225000</v>
      </c>
      <c r="E83" s="22">
        <v>7109.1</v>
      </c>
      <c r="F83" s="23">
        <v>0.55060741548433501</v>
      </c>
      <c r="G83" s="23"/>
    </row>
    <row r="84" spans="1:9" x14ac:dyDescent="0.2">
      <c r="A84" s="21" t="s">
        <v>679</v>
      </c>
      <c r="B84" s="21" t="s">
        <v>678</v>
      </c>
      <c r="C84" s="21" t="s">
        <v>191</v>
      </c>
      <c r="D84" s="24">
        <v>5217419</v>
      </c>
      <c r="E84" s="22">
        <v>7076.9071320000003</v>
      </c>
      <c r="F84" s="23">
        <v>0.54811404334911296</v>
      </c>
      <c r="G84" s="23"/>
    </row>
    <row r="85" spans="1:9" x14ac:dyDescent="0.2">
      <c r="A85" s="21" t="s">
        <v>774</v>
      </c>
      <c r="B85" s="21" t="s">
        <v>773</v>
      </c>
      <c r="C85" s="21" t="s">
        <v>205</v>
      </c>
      <c r="D85" s="24">
        <v>1200000</v>
      </c>
      <c r="E85" s="22">
        <v>6168</v>
      </c>
      <c r="F85" s="23">
        <v>0.47771821168746798</v>
      </c>
      <c r="G85" s="23"/>
    </row>
    <row r="86" spans="1:9" x14ac:dyDescent="0.2">
      <c r="A86" s="21" t="s">
        <v>215</v>
      </c>
      <c r="B86" s="21" t="s">
        <v>214</v>
      </c>
      <c r="C86" s="21" t="s">
        <v>205</v>
      </c>
      <c r="D86" s="24">
        <v>46342</v>
      </c>
      <c r="E86" s="22">
        <v>6118.9976800000004</v>
      </c>
      <c r="F86" s="23">
        <v>0.473922929476227</v>
      </c>
      <c r="G86" s="23"/>
    </row>
    <row r="87" spans="1:9" x14ac:dyDescent="0.2">
      <c r="A87" s="21" t="s">
        <v>776</v>
      </c>
      <c r="B87" s="21" t="s">
        <v>775</v>
      </c>
      <c r="C87" s="21" t="s">
        <v>194</v>
      </c>
      <c r="D87" s="24">
        <v>361518</v>
      </c>
      <c r="E87" s="22">
        <v>5998.6681740000004</v>
      </c>
      <c r="F87" s="23">
        <v>0.46460328025126602</v>
      </c>
      <c r="G87" s="23"/>
    </row>
    <row r="88" spans="1:9" x14ac:dyDescent="0.2">
      <c r="A88" s="21" t="s">
        <v>244</v>
      </c>
      <c r="B88" s="21" t="s">
        <v>243</v>
      </c>
      <c r="C88" s="21" t="s">
        <v>245</v>
      </c>
      <c r="D88" s="24">
        <v>200000</v>
      </c>
      <c r="E88" s="22">
        <v>5407.6</v>
      </c>
      <c r="F88" s="23">
        <v>0.41882441658903302</v>
      </c>
      <c r="G88" s="23"/>
    </row>
    <row r="89" spans="1:9" x14ac:dyDescent="0.2">
      <c r="A89" s="21" t="s">
        <v>778</v>
      </c>
      <c r="B89" s="21" t="s">
        <v>777</v>
      </c>
      <c r="C89" s="21" t="s">
        <v>434</v>
      </c>
      <c r="D89" s="24">
        <v>10000000</v>
      </c>
      <c r="E89" s="22">
        <v>5401</v>
      </c>
      <c r="F89" s="23">
        <v>0.41831323951427002</v>
      </c>
      <c r="G89" s="23"/>
    </row>
    <row r="90" spans="1:9" x14ac:dyDescent="0.2">
      <c r="A90" s="21" t="s">
        <v>594</v>
      </c>
      <c r="B90" s="21" t="s">
        <v>593</v>
      </c>
      <c r="C90" s="21" t="s">
        <v>194</v>
      </c>
      <c r="D90" s="24">
        <v>495000</v>
      </c>
      <c r="E90" s="22">
        <v>5282.64</v>
      </c>
      <c r="F90" s="23">
        <v>0.40914613064018901</v>
      </c>
      <c r="G90" s="23"/>
    </row>
    <row r="91" spans="1:9" x14ac:dyDescent="0.2">
      <c r="A91" s="21" t="s">
        <v>780</v>
      </c>
      <c r="B91" s="21" t="s">
        <v>779</v>
      </c>
      <c r="C91" s="21" t="s">
        <v>205</v>
      </c>
      <c r="D91" s="24">
        <v>500000</v>
      </c>
      <c r="E91" s="22">
        <v>4673.75</v>
      </c>
      <c r="F91" s="23">
        <v>0.36198694745043902</v>
      </c>
      <c r="G91" s="23"/>
    </row>
    <row r="92" spans="1:9" x14ac:dyDescent="0.2">
      <c r="A92" s="21" t="s">
        <v>782</v>
      </c>
      <c r="B92" s="21" t="s">
        <v>781</v>
      </c>
      <c r="C92" s="21" t="s">
        <v>143</v>
      </c>
      <c r="D92" s="24">
        <v>240275</v>
      </c>
      <c r="E92" s="22">
        <v>4446.5291500000003</v>
      </c>
      <c r="F92" s="23">
        <v>0.34438844905223698</v>
      </c>
      <c r="G92" s="23"/>
    </row>
    <row r="93" spans="1:9" x14ac:dyDescent="0.2">
      <c r="A93" s="21" t="s">
        <v>784</v>
      </c>
      <c r="B93" s="21" t="s">
        <v>783</v>
      </c>
      <c r="C93" s="21" t="s">
        <v>152</v>
      </c>
      <c r="D93" s="24">
        <v>409407</v>
      </c>
      <c r="E93" s="22">
        <v>2598.5062290000001</v>
      </c>
      <c r="F93" s="23">
        <v>0.201257092862618</v>
      </c>
      <c r="G93" s="23"/>
    </row>
    <row r="94" spans="1:9" x14ac:dyDescent="0.2">
      <c r="A94" s="21" t="s">
        <v>786</v>
      </c>
      <c r="B94" s="21" t="s">
        <v>785</v>
      </c>
      <c r="C94" s="21" t="s">
        <v>138</v>
      </c>
      <c r="D94" s="24">
        <v>363420</v>
      </c>
      <c r="E94" s="22">
        <v>1491.6573900000001</v>
      </c>
      <c r="F94" s="23">
        <v>0.11553046381342399</v>
      </c>
      <c r="G94" s="23"/>
    </row>
    <row r="95" spans="1:9" x14ac:dyDescent="0.2">
      <c r="A95" s="20" t="s">
        <v>29</v>
      </c>
      <c r="B95" s="20"/>
      <c r="C95" s="20"/>
      <c r="D95" s="20"/>
      <c r="E95" s="25">
        <f>SUM(E7:E94)</f>
        <v>1255277.8453079998</v>
      </c>
      <c r="F95" s="26">
        <f>SUM(F7:F94)</f>
        <v>97.222614693812631</v>
      </c>
      <c r="G95" s="23"/>
      <c r="H95" s="14"/>
      <c r="I95" s="14"/>
    </row>
    <row r="96" spans="1:9" x14ac:dyDescent="0.2">
      <c r="A96" s="21"/>
      <c r="B96" s="21"/>
      <c r="C96" s="21"/>
      <c r="D96" s="21"/>
      <c r="E96" s="22"/>
      <c r="F96" s="23"/>
      <c r="G96" s="23"/>
    </row>
    <row r="97" spans="1:9" x14ac:dyDescent="0.2">
      <c r="A97" s="20" t="s">
        <v>371</v>
      </c>
      <c r="B97" s="21"/>
      <c r="C97" s="21"/>
      <c r="D97" s="21"/>
      <c r="E97" s="22"/>
      <c r="F97" s="23"/>
      <c r="G97" s="23"/>
    </row>
    <row r="98" spans="1:9" x14ac:dyDescent="0.2">
      <c r="A98" s="21"/>
      <c r="B98" s="21" t="s">
        <v>372</v>
      </c>
      <c r="C98" s="21" t="s">
        <v>218</v>
      </c>
      <c r="D98" s="24">
        <v>8100</v>
      </c>
      <c r="E98" s="22">
        <v>8.0999999999999996E-4</v>
      </c>
      <c r="F98" s="23">
        <v>6.2735368266350394E-8</v>
      </c>
      <c r="G98" s="23"/>
    </row>
    <row r="99" spans="1:9" x14ac:dyDescent="0.2">
      <c r="A99" s="20" t="s">
        <v>29</v>
      </c>
      <c r="B99" s="20"/>
      <c r="C99" s="20"/>
      <c r="D99" s="20"/>
      <c r="E99" s="25">
        <f>SUM(E97:E98)</f>
        <v>8.0999999999999996E-4</v>
      </c>
      <c r="F99" s="26">
        <f>SUM(F97:F98)</f>
        <v>6.2735368266350394E-8</v>
      </c>
      <c r="G99" s="23"/>
      <c r="H99" s="14"/>
      <c r="I99" s="14"/>
    </row>
    <row r="100" spans="1:9" x14ac:dyDescent="0.2">
      <c r="A100" s="21"/>
      <c r="B100" s="21"/>
      <c r="C100" s="21"/>
      <c r="D100" s="21"/>
      <c r="E100" s="22"/>
      <c r="F100" s="23"/>
      <c r="G100" s="23"/>
    </row>
    <row r="101" spans="1:9" x14ac:dyDescent="0.2">
      <c r="A101" s="20" t="s">
        <v>30</v>
      </c>
      <c r="B101" s="21"/>
      <c r="C101" s="21"/>
      <c r="D101" s="21"/>
      <c r="E101" s="22"/>
      <c r="F101" s="23"/>
      <c r="G101" s="23"/>
    </row>
    <row r="102" spans="1:9" x14ac:dyDescent="0.2">
      <c r="A102" s="20" t="s">
        <v>37</v>
      </c>
      <c r="B102" s="21"/>
      <c r="C102" s="21"/>
      <c r="D102" s="21"/>
      <c r="E102" s="22"/>
      <c r="F102" s="23"/>
      <c r="G102" s="23"/>
    </row>
    <row r="103" spans="1:9" x14ac:dyDescent="0.2">
      <c r="A103" s="21" t="s">
        <v>292</v>
      </c>
      <c r="B103" s="21" t="s">
        <v>291</v>
      </c>
      <c r="C103" s="21" t="s">
        <v>39</v>
      </c>
      <c r="D103" s="24">
        <v>2500000</v>
      </c>
      <c r="E103" s="22">
        <v>2480.2575000000002</v>
      </c>
      <c r="F103" s="23">
        <v>0.19209860204676199</v>
      </c>
      <c r="G103" s="23">
        <v>5.3803000000000001</v>
      </c>
    </row>
    <row r="104" spans="1:9" x14ac:dyDescent="0.2">
      <c r="A104" s="20" t="s">
        <v>29</v>
      </c>
      <c r="B104" s="20"/>
      <c r="C104" s="20"/>
      <c r="D104" s="20"/>
      <c r="E104" s="25">
        <f>SUM(E102:E103)</f>
        <v>2480.2575000000002</v>
      </c>
      <c r="F104" s="26">
        <f>SUM(F102:F103)</f>
        <v>0.19209860204676199</v>
      </c>
      <c r="G104" s="20"/>
      <c r="H104" s="14"/>
      <c r="I104" s="14"/>
    </row>
    <row r="105" spans="1:9" x14ac:dyDescent="0.2">
      <c r="A105" s="21"/>
      <c r="B105" s="21"/>
      <c r="C105" s="21"/>
      <c r="D105" s="21"/>
      <c r="E105" s="22"/>
      <c r="F105" s="23"/>
      <c r="G105" s="20"/>
    </row>
    <row r="106" spans="1:9" x14ac:dyDescent="0.2">
      <c r="A106" s="20" t="s">
        <v>41</v>
      </c>
      <c r="B106" s="20"/>
      <c r="C106" s="20"/>
      <c r="D106" s="20"/>
      <c r="E106" s="25">
        <f>E95+E99+E104</f>
        <v>1257758.1036179999</v>
      </c>
      <c r="F106" s="26">
        <f>F95+F99+F104</f>
        <v>97.414713358594753</v>
      </c>
      <c r="G106" s="20"/>
      <c r="H106" s="14"/>
      <c r="I106" s="14"/>
    </row>
    <row r="107" spans="1:9" x14ac:dyDescent="0.2">
      <c r="A107" s="20"/>
      <c r="B107" s="20"/>
      <c r="C107" s="20"/>
      <c r="D107" s="20"/>
      <c r="E107" s="25"/>
      <c r="F107" s="26"/>
      <c r="G107" s="20"/>
      <c r="H107" s="14"/>
      <c r="I107" s="14"/>
    </row>
    <row r="108" spans="1:9" x14ac:dyDescent="0.2">
      <c r="A108" s="20" t="s">
        <v>43</v>
      </c>
      <c r="B108" s="20"/>
      <c r="C108" s="20"/>
      <c r="D108" s="20"/>
      <c r="E108" s="25">
        <f>E110-(E95+E99+E104)</f>
        <v>33379.610854400089</v>
      </c>
      <c r="F108" s="56">
        <f>F110-(F95+F99+F104)</f>
        <v>2.5852866414052471</v>
      </c>
      <c r="G108" s="20"/>
      <c r="H108" s="14"/>
      <c r="I108" s="14"/>
    </row>
    <row r="109" spans="1:9" x14ac:dyDescent="0.2">
      <c r="A109" s="20"/>
      <c r="B109" s="20"/>
      <c r="C109" s="20"/>
      <c r="D109" s="20"/>
      <c r="E109" s="25"/>
      <c r="F109" s="56"/>
      <c r="G109" s="20"/>
      <c r="H109" s="14"/>
      <c r="I109" s="14"/>
    </row>
    <row r="110" spans="1:9" x14ac:dyDescent="0.2">
      <c r="A110" s="27" t="s">
        <v>42</v>
      </c>
      <c r="B110" s="27"/>
      <c r="C110" s="27"/>
      <c r="D110" s="27"/>
      <c r="E110" s="28">
        <v>1291137.7144724</v>
      </c>
      <c r="F110" s="29">
        <v>100</v>
      </c>
      <c r="G110" s="27"/>
      <c r="H110" s="14"/>
      <c r="I110" s="14"/>
    </row>
    <row r="111" spans="1:9" x14ac:dyDescent="0.2">
      <c r="F111" s="65" t="s">
        <v>952</v>
      </c>
    </row>
    <row r="112" spans="1:9" x14ac:dyDescent="0.2">
      <c r="A112" s="14" t="s">
        <v>45</v>
      </c>
    </row>
    <row r="113" spans="1:4" x14ac:dyDescent="0.2">
      <c r="A113" s="14" t="s">
        <v>379</v>
      </c>
    </row>
    <row r="115" spans="1:4" x14ac:dyDescent="0.2">
      <c r="A115" s="14" t="s">
        <v>46</v>
      </c>
    </row>
    <row r="116" spans="1:4" x14ac:dyDescent="0.2">
      <c r="A116" s="14" t="s">
        <v>47</v>
      </c>
    </row>
    <row r="117" spans="1:4" x14ac:dyDescent="0.2">
      <c r="A117" s="14" t="s">
        <v>48</v>
      </c>
      <c r="B117" s="14"/>
      <c r="C117" s="30" t="s">
        <v>50</v>
      </c>
      <c r="D117" s="14" t="s">
        <v>49</v>
      </c>
    </row>
    <row r="118" spans="1:4" x14ac:dyDescent="0.2">
      <c r="A118" s="7" t="s">
        <v>51</v>
      </c>
      <c r="C118" s="31">
        <v>2690.3688999999999</v>
      </c>
      <c r="D118" s="31">
        <v>2824.6538</v>
      </c>
    </row>
    <row r="119" spans="1:4" x14ac:dyDescent="0.2">
      <c r="A119" s="7" t="s">
        <v>52</v>
      </c>
      <c r="C119" s="31">
        <v>99.462699999999998</v>
      </c>
      <c r="D119" s="31">
        <v>95.8994</v>
      </c>
    </row>
    <row r="120" spans="1:4" x14ac:dyDescent="0.2">
      <c r="A120" s="7" t="s">
        <v>53</v>
      </c>
      <c r="C120" s="31">
        <v>3021.0187000000001</v>
      </c>
      <c r="D120" s="31">
        <v>3184.6686</v>
      </c>
    </row>
    <row r="121" spans="1:4" x14ac:dyDescent="0.2">
      <c r="A121" s="7" t="s">
        <v>54</v>
      </c>
      <c r="C121" s="31">
        <v>119.28740000000001</v>
      </c>
      <c r="D121" s="31">
        <v>115.67870000000001</v>
      </c>
    </row>
    <row r="123" spans="1:4" x14ac:dyDescent="0.2">
      <c r="A123" s="14" t="s">
        <v>55</v>
      </c>
    </row>
    <row r="124" spans="1:4" x14ac:dyDescent="0.2">
      <c r="A124" s="106" t="s">
        <v>56</v>
      </c>
      <c r="B124" s="107"/>
      <c r="C124" s="32" t="s">
        <v>57</v>
      </c>
    </row>
    <row r="125" spans="1:4" x14ac:dyDescent="0.2">
      <c r="A125" s="102" t="s">
        <v>52</v>
      </c>
      <c r="B125" s="103"/>
      <c r="C125" s="33">
        <v>8.5</v>
      </c>
    </row>
    <row r="126" spans="1:4" x14ac:dyDescent="0.2">
      <c r="A126" s="102" t="s">
        <v>54</v>
      </c>
      <c r="B126" s="103"/>
      <c r="C126" s="33">
        <v>10</v>
      </c>
    </row>
    <row r="127" spans="1:4" x14ac:dyDescent="0.2">
      <c r="A127" s="7" t="s">
        <v>58</v>
      </c>
    </row>
    <row r="128" spans="1:4" x14ac:dyDescent="0.2">
      <c r="A128" s="7" t="s">
        <v>59</v>
      </c>
    </row>
    <row r="130" spans="1:9" x14ac:dyDescent="0.2">
      <c r="A130" s="14" t="s">
        <v>380</v>
      </c>
      <c r="D130" s="51">
        <v>0.14622134112336699</v>
      </c>
    </row>
    <row r="132" spans="1:9" x14ac:dyDescent="0.2">
      <c r="A132" s="14" t="s">
        <v>1004</v>
      </c>
      <c r="D132" s="30" t="s">
        <v>61</v>
      </c>
    </row>
    <row r="134" spans="1:9" x14ac:dyDescent="0.2">
      <c r="A134" s="62" t="s">
        <v>1025</v>
      </c>
      <c r="B134" s="63"/>
      <c r="C134" s="63"/>
      <c r="D134" s="63"/>
      <c r="E134" s="11"/>
      <c r="G134" s="63"/>
      <c r="H134" s="63"/>
      <c r="I134" s="63"/>
    </row>
    <row r="135" spans="1:9" x14ac:dyDescent="0.2">
      <c r="A135" s="62"/>
      <c r="B135" s="63"/>
      <c r="C135" s="63"/>
      <c r="D135" s="63"/>
      <c r="E135" s="11"/>
      <c r="G135" s="63"/>
      <c r="H135" s="63"/>
      <c r="I135" s="63"/>
    </row>
    <row r="136" spans="1:9" x14ac:dyDescent="0.2">
      <c r="A136" s="62" t="s">
        <v>1486</v>
      </c>
      <c r="B136" s="63"/>
      <c r="C136" s="63"/>
      <c r="D136" s="63"/>
      <c r="E136" s="11"/>
      <c r="G136" s="63"/>
      <c r="H136" s="63"/>
      <c r="I136" s="63"/>
    </row>
    <row r="137" spans="1:9" x14ac:dyDescent="0.2">
      <c r="A137" s="66"/>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2" t="s">
        <v>1027</v>
      </c>
      <c r="B154" s="63"/>
      <c r="C154" s="63"/>
      <c r="D154" s="63"/>
      <c r="E154" s="11"/>
      <c r="G154" s="63"/>
      <c r="H154" s="63"/>
      <c r="I154" s="63"/>
    </row>
    <row r="155" spans="1:9" x14ac:dyDescent="0.2">
      <c r="A155" s="63"/>
      <c r="B155" s="63"/>
      <c r="C155" s="63"/>
      <c r="D155" s="63"/>
      <c r="E155" s="11"/>
      <c r="G155" s="63"/>
      <c r="H155" s="63"/>
      <c r="I155" s="63"/>
    </row>
    <row r="156" spans="1:9" x14ac:dyDescent="0.2">
      <c r="A156" s="62" t="s">
        <v>1488</v>
      </c>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t="s">
        <v>1028</v>
      </c>
      <c r="B173" s="63"/>
      <c r="C173" s="63"/>
      <c r="D173" s="63"/>
      <c r="E173" s="11"/>
      <c r="G173" s="63"/>
      <c r="H173" s="63"/>
      <c r="I173" s="63"/>
    </row>
    <row r="174" spans="1:9" x14ac:dyDescent="0.2">
      <c r="B174" s="63"/>
      <c r="C174" s="63"/>
      <c r="D174" s="63"/>
      <c r="E174" s="11"/>
      <c r="G174" s="63"/>
      <c r="H174" s="63"/>
      <c r="I174" s="63"/>
    </row>
    <row r="175" spans="1:9" x14ac:dyDescent="0.2">
      <c r="A175" s="63" t="s">
        <v>1014</v>
      </c>
      <c r="G175" s="63"/>
    </row>
    <row r="176" spans="1:9" x14ac:dyDescent="0.2">
      <c r="G176" s="63"/>
    </row>
    <row r="177" spans="7:7" x14ac:dyDescent="0.2">
      <c r="G177" s="63"/>
    </row>
    <row r="178" spans="7:7" x14ac:dyDescent="0.2">
      <c r="G178" s="63"/>
    </row>
    <row r="179" spans="7:7" x14ac:dyDescent="0.2">
      <c r="G179" s="63"/>
    </row>
    <row r="180" spans="7:7" x14ac:dyDescent="0.2">
      <c r="G180" s="63"/>
    </row>
    <row r="181" spans="7:7" x14ac:dyDescent="0.2">
      <c r="G181" s="63"/>
    </row>
    <row r="182" spans="7:7" x14ac:dyDescent="0.2">
      <c r="G182" s="63"/>
    </row>
    <row r="183" spans="7:7" x14ac:dyDescent="0.2">
      <c r="G183" s="63"/>
    </row>
    <row r="184" spans="7:7" x14ac:dyDescent="0.2">
      <c r="G184" s="63"/>
    </row>
    <row r="185" spans="7:7" x14ac:dyDescent="0.2">
      <c r="G185" s="63"/>
    </row>
    <row r="186" spans="7:7" x14ac:dyDescent="0.2">
      <c r="G186" s="63"/>
    </row>
    <row r="187" spans="7:7" x14ac:dyDescent="0.2">
      <c r="G187" s="63"/>
    </row>
    <row r="188" spans="7:7" x14ac:dyDescent="0.2">
      <c r="G188" s="63"/>
    </row>
    <row r="189" spans="7:7" x14ac:dyDescent="0.2">
      <c r="G189" s="63"/>
    </row>
    <row r="190" spans="7:7" x14ac:dyDescent="0.2">
      <c r="G190" s="63"/>
    </row>
    <row r="191" spans="7:7" x14ac:dyDescent="0.2">
      <c r="G191" s="63"/>
    </row>
    <row r="192" spans="7:7" x14ac:dyDescent="0.2">
      <c r="G192" s="63"/>
    </row>
    <row r="193" spans="7:7" x14ac:dyDescent="0.2">
      <c r="G193" s="63"/>
    </row>
    <row r="194" spans="7:7" x14ac:dyDescent="0.2">
      <c r="G194" s="63"/>
    </row>
    <row r="195" spans="7:7" x14ac:dyDescent="0.2">
      <c r="G195" s="63"/>
    </row>
    <row r="196" spans="7:7" x14ac:dyDescent="0.2">
      <c r="G196" s="63"/>
    </row>
    <row r="197" spans="7:7" x14ac:dyDescent="0.2">
      <c r="G197" s="63"/>
    </row>
    <row r="198" spans="7:7" x14ac:dyDescent="0.2">
      <c r="G198" s="63"/>
    </row>
    <row r="199" spans="7:7" x14ac:dyDescent="0.2">
      <c r="G199" s="63"/>
    </row>
    <row r="200" spans="7:7" x14ac:dyDescent="0.2">
      <c r="G200" s="63"/>
    </row>
    <row r="201" spans="7:7" x14ac:dyDescent="0.2">
      <c r="G201" s="63"/>
    </row>
    <row r="202" spans="7:7" x14ac:dyDescent="0.2">
      <c r="G202" s="63"/>
    </row>
    <row r="203" spans="7:7" x14ac:dyDescent="0.2">
      <c r="G203" s="63"/>
    </row>
    <row r="204" spans="7:7" x14ac:dyDescent="0.2">
      <c r="G204" s="63"/>
    </row>
    <row r="205" spans="7:7" x14ac:dyDescent="0.2">
      <c r="G205" s="63"/>
    </row>
    <row r="206" spans="7:7" x14ac:dyDescent="0.2">
      <c r="G206" s="63"/>
    </row>
    <row r="207" spans="7:7" x14ac:dyDescent="0.2">
      <c r="G207" s="63"/>
    </row>
    <row r="208" spans="7:7" x14ac:dyDescent="0.2">
      <c r="G208" s="63"/>
    </row>
    <row r="209" spans="7:7" x14ac:dyDescent="0.2">
      <c r="G209" s="63"/>
    </row>
    <row r="210" spans="7:7" x14ac:dyDescent="0.2">
      <c r="G210" s="63"/>
    </row>
    <row r="211" spans="7:7" x14ac:dyDescent="0.2">
      <c r="G211" s="63"/>
    </row>
    <row r="212" spans="7:7" x14ac:dyDescent="0.2">
      <c r="G212" s="63"/>
    </row>
    <row r="213" spans="7:7" x14ac:dyDescent="0.2">
      <c r="G213" s="63"/>
    </row>
    <row r="214" spans="7:7" x14ac:dyDescent="0.2">
      <c r="G214" s="63"/>
    </row>
    <row r="215" spans="7:7" x14ac:dyDescent="0.2">
      <c r="G215" s="63"/>
    </row>
    <row r="216" spans="7:7" x14ac:dyDescent="0.2">
      <c r="G216" s="63"/>
    </row>
    <row r="217" spans="7:7" x14ac:dyDescent="0.2">
      <c r="G217" s="63"/>
    </row>
    <row r="218" spans="7:7" x14ac:dyDescent="0.2">
      <c r="G218" s="63"/>
    </row>
    <row r="219" spans="7:7" x14ac:dyDescent="0.2">
      <c r="G219" s="63"/>
    </row>
    <row r="220" spans="7:7" x14ac:dyDescent="0.2">
      <c r="G220" s="63"/>
    </row>
    <row r="221" spans="7:7" x14ac:dyDescent="0.2">
      <c r="G221" s="63"/>
    </row>
    <row r="222" spans="7:7" x14ac:dyDescent="0.2">
      <c r="G222" s="63"/>
    </row>
    <row r="223" spans="7:7" x14ac:dyDescent="0.2">
      <c r="G223" s="63"/>
    </row>
    <row r="224" spans="7:7" x14ac:dyDescent="0.2">
      <c r="G224" s="63"/>
    </row>
    <row r="225" spans="7:7" x14ac:dyDescent="0.2">
      <c r="G225" s="63"/>
    </row>
    <row r="226" spans="7:7" x14ac:dyDescent="0.2">
      <c r="G226" s="63"/>
    </row>
    <row r="227" spans="7:7" x14ac:dyDescent="0.2">
      <c r="G227" s="63"/>
    </row>
    <row r="228" spans="7:7" x14ac:dyDescent="0.2">
      <c r="G228" s="63"/>
    </row>
    <row r="229" spans="7:7" x14ac:dyDescent="0.2">
      <c r="G229" s="63"/>
    </row>
    <row r="230" spans="7:7" x14ac:dyDescent="0.2">
      <c r="G230" s="63"/>
    </row>
    <row r="231" spans="7:7" x14ac:dyDescent="0.2">
      <c r="G231" s="63"/>
    </row>
    <row r="232" spans="7:7" x14ac:dyDescent="0.2">
      <c r="G232" s="63"/>
    </row>
    <row r="233" spans="7:7" x14ac:dyDescent="0.2">
      <c r="G233" s="63"/>
    </row>
    <row r="234" spans="7:7" x14ac:dyDescent="0.2">
      <c r="G234" s="63"/>
    </row>
    <row r="235" spans="7:7" x14ac:dyDescent="0.2">
      <c r="G235" s="63"/>
    </row>
    <row r="236" spans="7:7" x14ac:dyDescent="0.2">
      <c r="G236" s="63"/>
    </row>
    <row r="237" spans="7:7" x14ac:dyDescent="0.2">
      <c r="G237" s="63"/>
    </row>
    <row r="238" spans="7:7" x14ac:dyDescent="0.2">
      <c r="G238" s="63"/>
    </row>
    <row r="239" spans="7:7" x14ac:dyDescent="0.2">
      <c r="G239" s="63"/>
    </row>
    <row r="240" spans="7:7" x14ac:dyDescent="0.2">
      <c r="G240" s="63"/>
    </row>
    <row r="241" spans="7:7" x14ac:dyDescent="0.2">
      <c r="G241" s="63"/>
    </row>
    <row r="242" spans="7:7" x14ac:dyDescent="0.2">
      <c r="G242" s="63"/>
    </row>
    <row r="243" spans="7:7" x14ac:dyDescent="0.2">
      <c r="G243" s="63"/>
    </row>
    <row r="244" spans="7:7" x14ac:dyDescent="0.2">
      <c r="G244" s="63"/>
    </row>
    <row r="245" spans="7:7" x14ac:dyDescent="0.2">
      <c r="G245" s="63"/>
    </row>
    <row r="246" spans="7:7" x14ac:dyDescent="0.2">
      <c r="G246" s="63"/>
    </row>
    <row r="247" spans="7:7" x14ac:dyDescent="0.2">
      <c r="G247" s="63"/>
    </row>
    <row r="248" spans="7:7" x14ac:dyDescent="0.2">
      <c r="G248" s="63"/>
    </row>
    <row r="249" spans="7:7" x14ac:dyDescent="0.2">
      <c r="G249" s="63"/>
    </row>
    <row r="250" spans="7:7" x14ac:dyDescent="0.2">
      <c r="G250" s="63"/>
    </row>
    <row r="251" spans="7:7" x14ac:dyDescent="0.2">
      <c r="G251" s="63"/>
    </row>
    <row r="252" spans="7:7" x14ac:dyDescent="0.2">
      <c r="G252" s="63"/>
    </row>
    <row r="253" spans="7:7" x14ac:dyDescent="0.2">
      <c r="G253" s="63"/>
    </row>
    <row r="254" spans="7:7" x14ac:dyDescent="0.2">
      <c r="G254" s="63"/>
    </row>
    <row r="255" spans="7:7" x14ac:dyDescent="0.2">
      <c r="G255" s="63"/>
    </row>
    <row r="256" spans="7:7" x14ac:dyDescent="0.2">
      <c r="G256" s="63"/>
    </row>
    <row r="257" spans="7:7" x14ac:dyDescent="0.2">
      <c r="G257" s="63"/>
    </row>
    <row r="258" spans="7:7" x14ac:dyDescent="0.2">
      <c r="G258" s="63"/>
    </row>
    <row r="259" spans="7:7" x14ac:dyDescent="0.2">
      <c r="G259" s="63"/>
    </row>
    <row r="260" spans="7:7" x14ac:dyDescent="0.2">
      <c r="G260" s="63"/>
    </row>
    <row r="261" spans="7:7" x14ac:dyDescent="0.2">
      <c r="G261" s="63"/>
    </row>
    <row r="262" spans="7:7" x14ac:dyDescent="0.2">
      <c r="G262" s="63"/>
    </row>
    <row r="263" spans="7:7" x14ac:dyDescent="0.2">
      <c r="G263" s="63"/>
    </row>
    <row r="264" spans="7:7" x14ac:dyDescent="0.2">
      <c r="G264" s="63"/>
    </row>
    <row r="265" spans="7:7" x14ac:dyDescent="0.2">
      <c r="G265" s="63"/>
    </row>
    <row r="266" spans="7:7" x14ac:dyDescent="0.2">
      <c r="G266" s="63"/>
    </row>
    <row r="267" spans="7:7" x14ac:dyDescent="0.2">
      <c r="G267" s="63"/>
    </row>
    <row r="268" spans="7:7" x14ac:dyDescent="0.2">
      <c r="G268" s="63"/>
    </row>
    <row r="269" spans="7:7" x14ac:dyDescent="0.2">
      <c r="G269" s="63"/>
    </row>
    <row r="270" spans="7:7" x14ac:dyDescent="0.2">
      <c r="G270" s="63"/>
    </row>
    <row r="271" spans="7:7" x14ac:dyDescent="0.2">
      <c r="G271" s="63"/>
    </row>
    <row r="272" spans="7:7" x14ac:dyDescent="0.2">
      <c r="G272" s="63"/>
    </row>
    <row r="273" spans="7:7" x14ac:dyDescent="0.2">
      <c r="G273" s="63"/>
    </row>
    <row r="274" spans="7:7" x14ac:dyDescent="0.2">
      <c r="G274" s="63"/>
    </row>
    <row r="275" spans="7:7" x14ac:dyDescent="0.2">
      <c r="G275" s="63"/>
    </row>
  </sheetData>
  <mergeCells count="4">
    <mergeCell ref="A1:F1"/>
    <mergeCell ref="A124:B124"/>
    <mergeCell ref="A125:B125"/>
    <mergeCell ref="A126:B126"/>
  </mergeCells>
  <conditionalFormatting sqref="F2:F3">
    <cfRule type="cellIs" dxfId="55" priority="4" stopIfTrue="1" operator="between">
      <formula>0.009</formula>
      <formula>-0.009</formula>
    </cfRule>
  </conditionalFormatting>
  <conditionalFormatting sqref="F5:F167">
    <cfRule type="cellIs" dxfId="54" priority="1" stopIfTrue="1" operator="between">
      <formula>0.009</formula>
      <formula>-0.009</formula>
    </cfRule>
  </conditionalFormatting>
  <conditionalFormatting sqref="F175:F65536">
    <cfRule type="cellIs" dxfId="53"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37"/>
  <sheetViews>
    <sheetView workbookViewId="0">
      <selection sqref="A1:F1"/>
    </sheetView>
  </sheetViews>
  <sheetFormatPr defaultColWidth="9.140625" defaultRowHeight="11.25" x14ac:dyDescent="0.2"/>
  <cols>
    <col min="1" max="1" width="38.7109375" style="7" bestFit="1" customWidth="1"/>
    <col min="2" max="2" width="31.710937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15</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140</v>
      </c>
      <c r="B7" s="21" t="s">
        <v>139</v>
      </c>
      <c r="C7" s="21" t="s">
        <v>117</v>
      </c>
      <c r="D7" s="24">
        <v>2568712</v>
      </c>
      <c r="E7" s="22">
        <v>25147.690480000001</v>
      </c>
      <c r="F7" s="23">
        <v>4.8701354454971302</v>
      </c>
    </row>
    <row r="8" spans="1:6" x14ac:dyDescent="0.2">
      <c r="A8" s="21" t="s">
        <v>154</v>
      </c>
      <c r="B8" s="21" t="s">
        <v>153</v>
      </c>
      <c r="C8" s="21" t="s">
        <v>155</v>
      </c>
      <c r="D8" s="24">
        <v>611305</v>
      </c>
      <c r="E8" s="22">
        <v>22968.56277</v>
      </c>
      <c r="F8" s="23">
        <v>4.4481226523471502</v>
      </c>
    </row>
    <row r="9" spans="1:6" x14ac:dyDescent="0.2">
      <c r="A9" s="21" t="s">
        <v>133</v>
      </c>
      <c r="B9" s="21" t="s">
        <v>132</v>
      </c>
      <c r="C9" s="21" t="s">
        <v>117</v>
      </c>
      <c r="D9" s="24">
        <v>1430962</v>
      </c>
      <c r="E9" s="22">
        <v>18312.020710000001</v>
      </c>
      <c r="F9" s="23">
        <v>3.5463304755311502</v>
      </c>
    </row>
    <row r="10" spans="1:6" x14ac:dyDescent="0.2">
      <c r="A10" s="21" t="s">
        <v>343</v>
      </c>
      <c r="B10" s="21" t="s">
        <v>342</v>
      </c>
      <c r="C10" s="21" t="s">
        <v>131</v>
      </c>
      <c r="D10" s="24">
        <v>914445</v>
      </c>
      <c r="E10" s="22">
        <v>17454.011719999999</v>
      </c>
      <c r="F10" s="23">
        <v>3.3801673044806102</v>
      </c>
    </row>
    <row r="11" spans="1:6" x14ac:dyDescent="0.2">
      <c r="A11" s="21" t="s">
        <v>464</v>
      </c>
      <c r="B11" s="21" t="s">
        <v>463</v>
      </c>
      <c r="C11" s="21" t="s">
        <v>131</v>
      </c>
      <c r="D11" s="24">
        <v>592637</v>
      </c>
      <c r="E11" s="22">
        <v>16661.39662</v>
      </c>
      <c r="F11" s="23">
        <v>3.2266684018193001</v>
      </c>
    </row>
    <row r="12" spans="1:6" x14ac:dyDescent="0.2">
      <c r="A12" s="21" t="s">
        <v>116</v>
      </c>
      <c r="B12" s="21" t="s">
        <v>115</v>
      </c>
      <c r="C12" s="21" t="s">
        <v>117</v>
      </c>
      <c r="D12" s="24">
        <v>1621717</v>
      </c>
      <c r="E12" s="22">
        <v>16340.42049</v>
      </c>
      <c r="F12" s="23">
        <v>3.1645077342576098</v>
      </c>
    </row>
    <row r="13" spans="1:6" x14ac:dyDescent="0.2">
      <c r="A13" s="21" t="s">
        <v>229</v>
      </c>
      <c r="B13" s="21" t="s">
        <v>228</v>
      </c>
      <c r="C13" s="21" t="s">
        <v>176</v>
      </c>
      <c r="D13" s="24">
        <v>336288</v>
      </c>
      <c r="E13" s="22">
        <v>15275.546109999999</v>
      </c>
      <c r="F13" s="23">
        <v>2.9582827345040901</v>
      </c>
    </row>
    <row r="14" spans="1:6" x14ac:dyDescent="0.2">
      <c r="A14" s="21" t="s">
        <v>305</v>
      </c>
      <c r="B14" s="21" t="s">
        <v>304</v>
      </c>
      <c r="C14" s="21" t="s">
        <v>117</v>
      </c>
      <c r="D14" s="24">
        <v>703067</v>
      </c>
      <c r="E14" s="22">
        <v>14935.95535</v>
      </c>
      <c r="F14" s="23">
        <v>2.8925171327461601</v>
      </c>
    </row>
    <row r="15" spans="1:6" x14ac:dyDescent="0.2">
      <c r="A15" s="21" t="s">
        <v>788</v>
      </c>
      <c r="B15" s="21" t="s">
        <v>787</v>
      </c>
      <c r="C15" s="21" t="s">
        <v>486</v>
      </c>
      <c r="D15" s="24">
        <v>2771964</v>
      </c>
      <c r="E15" s="22">
        <v>14342.141739999999</v>
      </c>
      <c r="F15" s="23">
        <v>2.7775183931052498</v>
      </c>
    </row>
    <row r="16" spans="1:6" x14ac:dyDescent="0.2">
      <c r="A16" s="21" t="s">
        <v>124</v>
      </c>
      <c r="B16" s="21" t="s">
        <v>123</v>
      </c>
      <c r="C16" s="21" t="s">
        <v>125</v>
      </c>
      <c r="D16" s="24">
        <v>631637</v>
      </c>
      <c r="E16" s="22">
        <v>13274.483190000001</v>
      </c>
      <c r="F16" s="23">
        <v>2.5707542072577199</v>
      </c>
    </row>
    <row r="17" spans="1:6" x14ac:dyDescent="0.2">
      <c r="A17" s="21" t="s">
        <v>127</v>
      </c>
      <c r="B17" s="21" t="s">
        <v>126</v>
      </c>
      <c r="C17" s="21" t="s">
        <v>128</v>
      </c>
      <c r="D17" s="24">
        <v>841491</v>
      </c>
      <c r="E17" s="22">
        <v>13190.371429999999</v>
      </c>
      <c r="F17" s="23">
        <v>2.5544650110754699</v>
      </c>
    </row>
    <row r="18" spans="1:6" x14ac:dyDescent="0.2">
      <c r="A18" s="21" t="s">
        <v>323</v>
      </c>
      <c r="B18" s="21" t="s">
        <v>322</v>
      </c>
      <c r="C18" s="21" t="s">
        <v>128</v>
      </c>
      <c r="D18" s="24">
        <v>2560392</v>
      </c>
      <c r="E18" s="22">
        <v>11713.7934</v>
      </c>
      <c r="F18" s="23">
        <v>2.2685089306288599</v>
      </c>
    </row>
    <row r="19" spans="1:6" x14ac:dyDescent="0.2">
      <c r="A19" s="21" t="s">
        <v>712</v>
      </c>
      <c r="B19" s="21" t="s">
        <v>711</v>
      </c>
      <c r="C19" s="21" t="s">
        <v>186</v>
      </c>
      <c r="D19" s="24">
        <v>258513</v>
      </c>
      <c r="E19" s="22">
        <v>11579.57281</v>
      </c>
      <c r="F19" s="23">
        <v>2.24251559126458</v>
      </c>
    </row>
    <row r="20" spans="1:6" x14ac:dyDescent="0.2">
      <c r="A20" s="21" t="s">
        <v>227</v>
      </c>
      <c r="B20" s="21" t="s">
        <v>226</v>
      </c>
      <c r="C20" s="21" t="s">
        <v>191</v>
      </c>
      <c r="D20" s="24">
        <v>7277439</v>
      </c>
      <c r="E20" s="22">
        <v>11518.002710000001</v>
      </c>
      <c r="F20" s="23">
        <v>2.23059184317203</v>
      </c>
    </row>
    <row r="21" spans="1:6" x14ac:dyDescent="0.2">
      <c r="A21" s="21" t="s">
        <v>690</v>
      </c>
      <c r="B21" s="21" t="s">
        <v>689</v>
      </c>
      <c r="C21" s="21" t="s">
        <v>186</v>
      </c>
      <c r="D21" s="24">
        <v>623374</v>
      </c>
      <c r="E21" s="22">
        <v>10715.17569</v>
      </c>
      <c r="F21" s="23">
        <v>2.0751152863957998</v>
      </c>
    </row>
    <row r="22" spans="1:6" x14ac:dyDescent="0.2">
      <c r="A22" s="21" t="s">
        <v>196</v>
      </c>
      <c r="B22" s="21" t="s">
        <v>195</v>
      </c>
      <c r="C22" s="21" t="s">
        <v>155</v>
      </c>
      <c r="D22" s="24">
        <v>65942</v>
      </c>
      <c r="E22" s="22">
        <v>10484.778</v>
      </c>
      <c r="F22" s="23">
        <v>2.03049616093289</v>
      </c>
    </row>
    <row r="23" spans="1:6" x14ac:dyDescent="0.2">
      <c r="A23" s="21" t="s">
        <v>569</v>
      </c>
      <c r="B23" s="21" t="s">
        <v>568</v>
      </c>
      <c r="C23" s="21" t="s">
        <v>570</v>
      </c>
      <c r="D23" s="24">
        <v>1237045</v>
      </c>
      <c r="E23" s="22">
        <v>10146.86161</v>
      </c>
      <c r="F23" s="23">
        <v>1.9650548199134299</v>
      </c>
    </row>
    <row r="24" spans="1:6" x14ac:dyDescent="0.2">
      <c r="A24" s="21" t="s">
        <v>169</v>
      </c>
      <c r="B24" s="21" t="s">
        <v>168</v>
      </c>
      <c r="C24" s="21" t="s">
        <v>170</v>
      </c>
      <c r="D24" s="24">
        <v>170988</v>
      </c>
      <c r="E24" s="22">
        <v>10090.856820000001</v>
      </c>
      <c r="F24" s="23">
        <v>1.95420885721504</v>
      </c>
    </row>
    <row r="25" spans="1:6" x14ac:dyDescent="0.2">
      <c r="A25" s="21" t="s">
        <v>266</v>
      </c>
      <c r="B25" s="21" t="s">
        <v>265</v>
      </c>
      <c r="C25" s="21" t="s">
        <v>267</v>
      </c>
      <c r="D25" s="24">
        <v>6236304</v>
      </c>
      <c r="E25" s="22">
        <v>9860.8438850000002</v>
      </c>
      <c r="F25" s="23">
        <v>1.90966424392114</v>
      </c>
    </row>
    <row r="26" spans="1:6" x14ac:dyDescent="0.2">
      <c r="A26" s="21" t="s">
        <v>137</v>
      </c>
      <c r="B26" s="21" t="s">
        <v>136</v>
      </c>
      <c r="C26" s="21" t="s">
        <v>138</v>
      </c>
      <c r="D26" s="24">
        <v>3176713</v>
      </c>
      <c r="E26" s="22">
        <v>9533.315713</v>
      </c>
      <c r="F26" s="23">
        <v>1.8462346991235901</v>
      </c>
    </row>
    <row r="27" spans="1:6" x14ac:dyDescent="0.2">
      <c r="A27" s="21" t="s">
        <v>483</v>
      </c>
      <c r="B27" s="21" t="s">
        <v>482</v>
      </c>
      <c r="C27" s="21" t="s">
        <v>117</v>
      </c>
      <c r="D27" s="24">
        <v>3279290</v>
      </c>
      <c r="E27" s="22">
        <v>8889.4993319999994</v>
      </c>
      <c r="F27" s="23">
        <v>1.72155235582875</v>
      </c>
    </row>
    <row r="28" spans="1:6" x14ac:dyDescent="0.2">
      <c r="A28" s="21" t="s">
        <v>188</v>
      </c>
      <c r="B28" s="21" t="s">
        <v>187</v>
      </c>
      <c r="C28" s="21" t="s">
        <v>146</v>
      </c>
      <c r="D28" s="24">
        <v>5179333</v>
      </c>
      <c r="E28" s="22">
        <v>8829.7268980000008</v>
      </c>
      <c r="F28" s="23">
        <v>1.7099767461433</v>
      </c>
    </row>
    <row r="29" spans="1:6" x14ac:dyDescent="0.2">
      <c r="A29" s="21" t="s">
        <v>259</v>
      </c>
      <c r="B29" s="21" t="s">
        <v>258</v>
      </c>
      <c r="C29" s="21" t="s">
        <v>152</v>
      </c>
      <c r="D29" s="24">
        <v>572804</v>
      </c>
      <c r="E29" s="22">
        <v>8771.3476520000004</v>
      </c>
      <c r="F29" s="23">
        <v>1.69867094311331</v>
      </c>
    </row>
    <row r="30" spans="1:6" x14ac:dyDescent="0.2">
      <c r="A30" s="21" t="s">
        <v>145</v>
      </c>
      <c r="B30" s="21" t="s">
        <v>144</v>
      </c>
      <c r="C30" s="21" t="s">
        <v>146</v>
      </c>
      <c r="D30" s="24">
        <v>2662564</v>
      </c>
      <c r="E30" s="22">
        <v>8691.9401780000007</v>
      </c>
      <c r="F30" s="23">
        <v>1.68329278526329</v>
      </c>
    </row>
    <row r="31" spans="1:6" x14ac:dyDescent="0.2">
      <c r="A31" s="21" t="s">
        <v>714</v>
      </c>
      <c r="B31" s="21" t="s">
        <v>713</v>
      </c>
      <c r="C31" s="21" t="s">
        <v>218</v>
      </c>
      <c r="D31" s="24">
        <v>2307875</v>
      </c>
      <c r="E31" s="22">
        <v>8581.8331880000005</v>
      </c>
      <c r="F31" s="23">
        <v>1.6619693179960899</v>
      </c>
    </row>
    <row r="32" spans="1:6" x14ac:dyDescent="0.2">
      <c r="A32" s="21" t="s">
        <v>586</v>
      </c>
      <c r="B32" s="21" t="s">
        <v>585</v>
      </c>
      <c r="C32" s="21" t="s">
        <v>117</v>
      </c>
      <c r="D32" s="24">
        <v>15298810</v>
      </c>
      <c r="E32" s="22">
        <v>8327.1422829999992</v>
      </c>
      <c r="F32" s="23">
        <v>1.61264553595445</v>
      </c>
    </row>
    <row r="33" spans="1:6" x14ac:dyDescent="0.2">
      <c r="A33" s="21" t="s">
        <v>181</v>
      </c>
      <c r="B33" s="21" t="s">
        <v>180</v>
      </c>
      <c r="C33" s="21" t="s">
        <v>152</v>
      </c>
      <c r="D33" s="24">
        <v>519474</v>
      </c>
      <c r="E33" s="22">
        <v>8287.6881959999992</v>
      </c>
      <c r="F33" s="23">
        <v>1.6050048045830601</v>
      </c>
    </row>
    <row r="34" spans="1:6" x14ac:dyDescent="0.2">
      <c r="A34" s="21" t="s">
        <v>395</v>
      </c>
      <c r="B34" s="21" t="s">
        <v>394</v>
      </c>
      <c r="C34" s="21" t="s">
        <v>117</v>
      </c>
      <c r="D34" s="24">
        <v>10125507</v>
      </c>
      <c r="E34" s="22">
        <v>8113.5687589999998</v>
      </c>
      <c r="F34" s="23">
        <v>1.57128460102965</v>
      </c>
    </row>
    <row r="35" spans="1:6" x14ac:dyDescent="0.2">
      <c r="A35" s="21" t="s">
        <v>572</v>
      </c>
      <c r="B35" s="21" t="s">
        <v>571</v>
      </c>
      <c r="C35" s="21" t="s">
        <v>149</v>
      </c>
      <c r="D35" s="24">
        <v>1211528</v>
      </c>
      <c r="E35" s="22">
        <v>8062.1130759999996</v>
      </c>
      <c r="F35" s="23">
        <v>1.56131962449036</v>
      </c>
    </row>
    <row r="36" spans="1:6" x14ac:dyDescent="0.2">
      <c r="A36" s="21" t="s">
        <v>488</v>
      </c>
      <c r="B36" s="21" t="s">
        <v>487</v>
      </c>
      <c r="C36" s="21" t="s">
        <v>218</v>
      </c>
      <c r="D36" s="24">
        <v>1039608</v>
      </c>
      <c r="E36" s="22">
        <v>7975.8725759999998</v>
      </c>
      <c r="F36" s="23">
        <v>1.54461817366642</v>
      </c>
    </row>
    <row r="37" spans="1:6" x14ac:dyDescent="0.2">
      <c r="A37" s="21" t="s">
        <v>185</v>
      </c>
      <c r="B37" s="21" t="s">
        <v>184</v>
      </c>
      <c r="C37" s="21" t="s">
        <v>186</v>
      </c>
      <c r="D37" s="24">
        <v>701012</v>
      </c>
      <c r="E37" s="22">
        <v>7885.333482</v>
      </c>
      <c r="F37" s="23">
        <v>1.52708425136675</v>
      </c>
    </row>
    <row r="38" spans="1:6" x14ac:dyDescent="0.2">
      <c r="A38" s="21" t="s">
        <v>494</v>
      </c>
      <c r="B38" s="21" t="s">
        <v>493</v>
      </c>
      <c r="C38" s="21" t="s">
        <v>173</v>
      </c>
      <c r="D38" s="24">
        <v>1032425</v>
      </c>
      <c r="E38" s="22">
        <v>7832.4922630000001</v>
      </c>
      <c r="F38" s="23">
        <v>1.5168509500685701</v>
      </c>
    </row>
    <row r="39" spans="1:6" x14ac:dyDescent="0.2">
      <c r="A39" s="21" t="s">
        <v>231</v>
      </c>
      <c r="B39" s="21" t="s">
        <v>230</v>
      </c>
      <c r="C39" s="21" t="s">
        <v>218</v>
      </c>
      <c r="D39" s="24">
        <v>852540</v>
      </c>
      <c r="E39" s="22">
        <v>7718.0446199999997</v>
      </c>
      <c r="F39" s="23">
        <v>1.4946868661233199</v>
      </c>
    </row>
    <row r="40" spans="1:6" x14ac:dyDescent="0.2">
      <c r="A40" s="21" t="s">
        <v>307</v>
      </c>
      <c r="B40" s="21" t="s">
        <v>306</v>
      </c>
      <c r="C40" s="21" t="s">
        <v>117</v>
      </c>
      <c r="D40" s="24">
        <v>2434189</v>
      </c>
      <c r="E40" s="22">
        <v>7604.4064360000002</v>
      </c>
      <c r="F40" s="23">
        <v>1.47267954309298</v>
      </c>
    </row>
    <row r="41" spans="1:6" x14ac:dyDescent="0.2">
      <c r="A41" s="21" t="s">
        <v>148</v>
      </c>
      <c r="B41" s="21" t="s">
        <v>147</v>
      </c>
      <c r="C41" s="21" t="s">
        <v>149</v>
      </c>
      <c r="D41" s="24">
        <v>96581</v>
      </c>
      <c r="E41" s="22">
        <v>7084.6992550000004</v>
      </c>
      <c r="F41" s="23">
        <v>1.37203235382204</v>
      </c>
    </row>
    <row r="42" spans="1:6" x14ac:dyDescent="0.2">
      <c r="A42" s="21" t="s">
        <v>142</v>
      </c>
      <c r="B42" s="21" t="s">
        <v>141</v>
      </c>
      <c r="C42" s="21" t="s">
        <v>143</v>
      </c>
      <c r="D42" s="24">
        <v>60883</v>
      </c>
      <c r="E42" s="22">
        <v>7062.4279999999999</v>
      </c>
      <c r="F42" s="23">
        <v>1.3677192727270799</v>
      </c>
    </row>
    <row r="43" spans="1:6" x14ac:dyDescent="0.2">
      <c r="A43" s="21" t="s">
        <v>696</v>
      </c>
      <c r="B43" s="21" t="s">
        <v>695</v>
      </c>
      <c r="C43" s="21" t="s">
        <v>125</v>
      </c>
      <c r="D43" s="24">
        <v>372535</v>
      </c>
      <c r="E43" s="22">
        <v>6762.2553200000002</v>
      </c>
      <c r="F43" s="23">
        <v>1.30958742917666</v>
      </c>
    </row>
    <row r="44" spans="1:6" x14ac:dyDescent="0.2">
      <c r="A44" s="21" t="s">
        <v>204</v>
      </c>
      <c r="B44" s="21" t="s">
        <v>203</v>
      </c>
      <c r="C44" s="21" t="s">
        <v>205</v>
      </c>
      <c r="D44" s="24">
        <v>236492</v>
      </c>
      <c r="E44" s="22">
        <v>6584.8832480000001</v>
      </c>
      <c r="F44" s="23">
        <v>1.2752373159694199</v>
      </c>
    </row>
    <row r="45" spans="1:6" x14ac:dyDescent="0.2">
      <c r="A45" s="21" t="s">
        <v>157</v>
      </c>
      <c r="B45" s="21" t="s">
        <v>156</v>
      </c>
      <c r="C45" s="21" t="s">
        <v>158</v>
      </c>
      <c r="D45" s="24">
        <v>332201</v>
      </c>
      <c r="E45" s="22">
        <v>6042.4039890000004</v>
      </c>
      <c r="F45" s="23">
        <v>1.1701800555500601</v>
      </c>
    </row>
    <row r="46" spans="1:6" x14ac:dyDescent="0.2">
      <c r="A46" s="21" t="s">
        <v>692</v>
      </c>
      <c r="B46" s="21" t="s">
        <v>691</v>
      </c>
      <c r="C46" s="21" t="s">
        <v>238</v>
      </c>
      <c r="D46" s="24">
        <v>592084</v>
      </c>
      <c r="E46" s="22">
        <v>5999.5871719999996</v>
      </c>
      <c r="F46" s="23">
        <v>1.1618880933795801</v>
      </c>
    </row>
    <row r="47" spans="1:6" x14ac:dyDescent="0.2">
      <c r="A47" s="21" t="s">
        <v>700</v>
      </c>
      <c r="B47" s="21" t="s">
        <v>699</v>
      </c>
      <c r="C47" s="21" t="s">
        <v>152</v>
      </c>
      <c r="D47" s="24">
        <v>1347450</v>
      </c>
      <c r="E47" s="22">
        <v>5367.5670749999999</v>
      </c>
      <c r="F47" s="23">
        <v>1.0394902342555301</v>
      </c>
    </row>
    <row r="48" spans="1:6" x14ac:dyDescent="0.2">
      <c r="A48" s="21" t="s">
        <v>502</v>
      </c>
      <c r="B48" s="21" t="s">
        <v>501</v>
      </c>
      <c r="C48" s="21" t="s">
        <v>152</v>
      </c>
      <c r="D48" s="24">
        <v>1210258</v>
      </c>
      <c r="E48" s="22">
        <v>5155.0939509999998</v>
      </c>
      <c r="F48" s="23">
        <v>0.99834240426968002</v>
      </c>
    </row>
    <row r="49" spans="1:6" x14ac:dyDescent="0.2">
      <c r="A49" s="21" t="s">
        <v>166</v>
      </c>
      <c r="B49" s="21" t="s">
        <v>165</v>
      </c>
      <c r="C49" s="21" t="s">
        <v>167</v>
      </c>
      <c r="D49" s="24">
        <v>635064</v>
      </c>
      <c r="E49" s="22">
        <v>4853.7941520000004</v>
      </c>
      <c r="F49" s="23">
        <v>0.93999228134296198</v>
      </c>
    </row>
    <row r="50" spans="1:6" x14ac:dyDescent="0.2">
      <c r="A50" s="21" t="s">
        <v>535</v>
      </c>
      <c r="B50" s="21" t="s">
        <v>534</v>
      </c>
      <c r="C50" s="21" t="s">
        <v>131</v>
      </c>
      <c r="D50" s="24">
        <v>572822</v>
      </c>
      <c r="E50" s="22">
        <v>4294.1601229999997</v>
      </c>
      <c r="F50" s="23">
        <v>0.83161280517170599</v>
      </c>
    </row>
    <row r="51" spans="1:6" x14ac:dyDescent="0.2">
      <c r="A51" s="21" t="s">
        <v>790</v>
      </c>
      <c r="B51" s="21" t="s">
        <v>789</v>
      </c>
      <c r="C51" s="21" t="s">
        <v>176</v>
      </c>
      <c r="D51" s="24">
        <v>968136</v>
      </c>
      <c r="E51" s="22">
        <v>4154.7556439999998</v>
      </c>
      <c r="F51" s="23">
        <v>0.80461554691536996</v>
      </c>
    </row>
    <row r="52" spans="1:6" x14ac:dyDescent="0.2">
      <c r="A52" s="21" t="s">
        <v>541</v>
      </c>
      <c r="B52" s="21" t="s">
        <v>540</v>
      </c>
      <c r="C52" s="21" t="s">
        <v>131</v>
      </c>
      <c r="D52" s="24">
        <v>235860</v>
      </c>
      <c r="E52" s="22">
        <v>3952.30602</v>
      </c>
      <c r="F52" s="23">
        <v>0.76540888137468799</v>
      </c>
    </row>
    <row r="53" spans="1:6" x14ac:dyDescent="0.2">
      <c r="A53" s="21" t="s">
        <v>275</v>
      </c>
      <c r="B53" s="21" t="s">
        <v>274</v>
      </c>
      <c r="C53" s="21" t="s">
        <v>149</v>
      </c>
      <c r="D53" s="24">
        <v>583923</v>
      </c>
      <c r="E53" s="22">
        <v>3785.5728089999998</v>
      </c>
      <c r="F53" s="23">
        <v>0.73311910424869497</v>
      </c>
    </row>
    <row r="54" spans="1:6" x14ac:dyDescent="0.2">
      <c r="A54" s="21" t="s">
        <v>766</v>
      </c>
      <c r="B54" s="21" t="s">
        <v>765</v>
      </c>
      <c r="C54" s="21" t="s">
        <v>186</v>
      </c>
      <c r="D54" s="24">
        <v>112341</v>
      </c>
      <c r="E54" s="22">
        <v>3543.6845039999998</v>
      </c>
      <c r="F54" s="23">
        <v>0.686274690883236</v>
      </c>
    </row>
    <row r="55" spans="1:6" x14ac:dyDescent="0.2">
      <c r="A55" s="21" t="s">
        <v>792</v>
      </c>
      <c r="B55" s="21" t="s">
        <v>791</v>
      </c>
      <c r="C55" s="21" t="s">
        <v>170</v>
      </c>
      <c r="D55" s="24">
        <v>1404642</v>
      </c>
      <c r="E55" s="22">
        <v>3426.624159</v>
      </c>
      <c r="F55" s="23">
        <v>0.66360462756668603</v>
      </c>
    </row>
    <row r="56" spans="1:6" x14ac:dyDescent="0.2">
      <c r="A56" s="21" t="s">
        <v>193</v>
      </c>
      <c r="B56" s="21" t="s">
        <v>192</v>
      </c>
      <c r="C56" s="21" t="s">
        <v>194</v>
      </c>
      <c r="D56" s="24">
        <v>45058</v>
      </c>
      <c r="E56" s="22">
        <v>3235.6149799999998</v>
      </c>
      <c r="F56" s="23">
        <v>0.62661353393910102</v>
      </c>
    </row>
    <row r="57" spans="1:6" x14ac:dyDescent="0.2">
      <c r="A57" s="21" t="s">
        <v>694</v>
      </c>
      <c r="B57" s="21" t="s">
        <v>693</v>
      </c>
      <c r="C57" s="21" t="s">
        <v>152</v>
      </c>
      <c r="D57" s="24">
        <v>1633949</v>
      </c>
      <c r="E57" s="22">
        <v>3058.915923</v>
      </c>
      <c r="F57" s="23">
        <v>0.59239375771885505</v>
      </c>
    </row>
    <row r="58" spans="1:6" x14ac:dyDescent="0.2">
      <c r="A58" s="21" t="s">
        <v>704</v>
      </c>
      <c r="B58" s="21" t="s">
        <v>703</v>
      </c>
      <c r="C58" s="21" t="s">
        <v>238</v>
      </c>
      <c r="D58" s="24">
        <v>1581171</v>
      </c>
      <c r="E58" s="22">
        <v>2607.6672130000002</v>
      </c>
      <c r="F58" s="23">
        <v>0.50500432770126902</v>
      </c>
    </row>
    <row r="59" spans="1:6" x14ac:dyDescent="0.2">
      <c r="A59" s="21" t="s">
        <v>770</v>
      </c>
      <c r="B59" s="21" t="s">
        <v>769</v>
      </c>
      <c r="C59" s="21" t="s">
        <v>205</v>
      </c>
      <c r="D59" s="24">
        <v>199510</v>
      </c>
      <c r="E59" s="22">
        <v>2607.19668</v>
      </c>
      <c r="F59" s="23">
        <v>0.50491320364980197</v>
      </c>
    </row>
    <row r="60" spans="1:6" x14ac:dyDescent="0.2">
      <c r="A60" s="21" t="s">
        <v>608</v>
      </c>
      <c r="B60" s="21" t="s">
        <v>607</v>
      </c>
      <c r="C60" s="21" t="s">
        <v>205</v>
      </c>
      <c r="D60" s="24">
        <v>508403</v>
      </c>
      <c r="E60" s="22">
        <v>2460.4163189999999</v>
      </c>
      <c r="F60" s="23">
        <v>0.47648752219895602</v>
      </c>
    </row>
    <row r="61" spans="1:6" x14ac:dyDescent="0.2">
      <c r="A61" s="21" t="s">
        <v>679</v>
      </c>
      <c r="B61" s="21" t="s">
        <v>678</v>
      </c>
      <c r="C61" s="21" t="s">
        <v>191</v>
      </c>
      <c r="D61" s="24">
        <v>1580326</v>
      </c>
      <c r="E61" s="22">
        <v>2143.5541859999998</v>
      </c>
      <c r="F61" s="23">
        <v>0.41512357681055501</v>
      </c>
    </row>
    <row r="62" spans="1:6" x14ac:dyDescent="0.2">
      <c r="A62" s="21" t="s">
        <v>567</v>
      </c>
      <c r="B62" s="21" t="s">
        <v>566</v>
      </c>
      <c r="C62" s="21" t="s">
        <v>202</v>
      </c>
      <c r="D62" s="24">
        <v>234210</v>
      </c>
      <c r="E62" s="22">
        <v>2096.4137099999998</v>
      </c>
      <c r="F62" s="23">
        <v>0.40599428904284601</v>
      </c>
    </row>
    <row r="63" spans="1:6" x14ac:dyDescent="0.2">
      <c r="A63" s="21" t="s">
        <v>794</v>
      </c>
      <c r="B63" s="21" t="s">
        <v>793</v>
      </c>
      <c r="C63" s="21" t="s">
        <v>158</v>
      </c>
      <c r="D63" s="24">
        <v>629802</v>
      </c>
      <c r="E63" s="22">
        <v>1881.8483759999999</v>
      </c>
      <c r="F63" s="23">
        <v>0.36444127886406202</v>
      </c>
    </row>
    <row r="64" spans="1:6" x14ac:dyDescent="0.2">
      <c r="A64" s="21" t="s">
        <v>524</v>
      </c>
      <c r="B64" s="21" t="s">
        <v>523</v>
      </c>
      <c r="C64" s="21" t="s">
        <v>155</v>
      </c>
      <c r="D64" s="24">
        <v>521701</v>
      </c>
      <c r="E64" s="22">
        <v>1861.4291679999999</v>
      </c>
      <c r="F64" s="23">
        <v>0.36048686767354499</v>
      </c>
    </row>
    <row r="65" spans="1:9" x14ac:dyDescent="0.2">
      <c r="A65" s="21" t="s">
        <v>526</v>
      </c>
      <c r="B65" s="21" t="s">
        <v>525</v>
      </c>
      <c r="C65" s="21" t="s">
        <v>267</v>
      </c>
      <c r="D65" s="24">
        <v>521701</v>
      </c>
      <c r="E65" s="22">
        <v>1836.38752</v>
      </c>
      <c r="F65" s="23">
        <v>0.35563726855686101</v>
      </c>
    </row>
    <row r="66" spans="1:9" x14ac:dyDescent="0.2">
      <c r="A66" s="21" t="s">
        <v>675</v>
      </c>
      <c r="B66" s="21" t="s">
        <v>674</v>
      </c>
      <c r="C66" s="21" t="s">
        <v>186</v>
      </c>
      <c r="D66" s="24">
        <v>418654</v>
      </c>
      <c r="E66" s="22">
        <v>1828.2620179999999</v>
      </c>
      <c r="F66" s="23">
        <v>0.35406367294838398</v>
      </c>
    </row>
    <row r="67" spans="1:9" x14ac:dyDescent="0.2">
      <c r="A67" s="21" t="s">
        <v>796</v>
      </c>
      <c r="B67" s="21" t="s">
        <v>795</v>
      </c>
      <c r="C67" s="21" t="s">
        <v>570</v>
      </c>
      <c r="D67" s="24">
        <v>113386</v>
      </c>
      <c r="E67" s="22">
        <v>1739.34124</v>
      </c>
      <c r="F67" s="23">
        <v>0.336843155894407</v>
      </c>
    </row>
    <row r="68" spans="1:9" x14ac:dyDescent="0.2">
      <c r="A68" s="21" t="s">
        <v>798</v>
      </c>
      <c r="B68" s="21" t="s">
        <v>797</v>
      </c>
      <c r="C68" s="21" t="s">
        <v>570</v>
      </c>
      <c r="D68" s="24">
        <v>74864</v>
      </c>
      <c r="E68" s="22">
        <v>1691.776672</v>
      </c>
      <c r="F68" s="23">
        <v>0.32763173790153799</v>
      </c>
    </row>
    <row r="69" spans="1:9" x14ac:dyDescent="0.2">
      <c r="A69" s="20" t="s">
        <v>29</v>
      </c>
      <c r="B69" s="20"/>
      <c r="C69" s="20"/>
      <c r="D69" s="20"/>
      <c r="E69" s="25">
        <f>SUM(E7:E68)</f>
        <v>506235.44961300015</v>
      </c>
      <c r="F69" s="26">
        <f>SUM(F7:F68)</f>
        <v>98.038235713462896</v>
      </c>
      <c r="G69" s="14"/>
      <c r="H69" s="14"/>
      <c r="I69" s="14"/>
    </row>
    <row r="70" spans="1:9" x14ac:dyDescent="0.2">
      <c r="A70" s="21"/>
      <c r="B70" s="21"/>
      <c r="C70" s="21"/>
      <c r="D70" s="21"/>
      <c r="E70" s="22"/>
      <c r="F70" s="23"/>
    </row>
    <row r="71" spans="1:9" x14ac:dyDescent="0.2">
      <c r="A71" s="20" t="s">
        <v>41</v>
      </c>
      <c r="B71" s="20"/>
      <c r="C71" s="20"/>
      <c r="D71" s="20"/>
      <c r="E71" s="25">
        <f>E69</f>
        <v>506235.44961300015</v>
      </c>
      <c r="F71" s="26">
        <f>F69</f>
        <v>98.038235713462896</v>
      </c>
      <c r="G71" s="14"/>
      <c r="H71" s="14"/>
      <c r="I71" s="14"/>
    </row>
    <row r="72" spans="1:9" x14ac:dyDescent="0.2">
      <c r="A72" s="20"/>
      <c r="B72" s="20"/>
      <c r="C72" s="20"/>
      <c r="D72" s="20"/>
      <c r="E72" s="25"/>
      <c r="F72" s="26"/>
      <c r="G72" s="14"/>
      <c r="H72" s="14"/>
      <c r="I72" s="14"/>
    </row>
    <row r="73" spans="1:9" x14ac:dyDescent="0.2">
      <c r="A73" s="20" t="s">
        <v>43</v>
      </c>
      <c r="B73" s="20"/>
      <c r="C73" s="20"/>
      <c r="D73" s="20"/>
      <c r="E73" s="25">
        <f>E75-(E69)</f>
        <v>10129.870436799829</v>
      </c>
      <c r="F73" s="26">
        <f>F75-(F69)</f>
        <v>1.9617642865371039</v>
      </c>
      <c r="G73" s="14"/>
      <c r="H73" s="14"/>
      <c r="I73" s="14"/>
    </row>
    <row r="74" spans="1:9" x14ac:dyDescent="0.2">
      <c r="A74" s="20"/>
      <c r="B74" s="20"/>
      <c r="C74" s="20"/>
      <c r="D74" s="20"/>
      <c r="E74" s="25"/>
      <c r="F74" s="26"/>
      <c r="G74" s="14"/>
      <c r="H74" s="14"/>
      <c r="I74" s="14"/>
    </row>
    <row r="75" spans="1:9" x14ac:dyDescent="0.2">
      <c r="A75" s="27" t="s">
        <v>42</v>
      </c>
      <c r="B75" s="27"/>
      <c r="C75" s="27"/>
      <c r="D75" s="27"/>
      <c r="E75" s="28">
        <v>516365.32004979998</v>
      </c>
      <c r="F75" s="29">
        <v>100</v>
      </c>
      <c r="G75" s="14"/>
      <c r="H75" s="14"/>
      <c r="I75" s="14"/>
    </row>
    <row r="77" spans="1:9" x14ac:dyDescent="0.2">
      <c r="A77" s="14" t="s">
        <v>46</v>
      </c>
    </row>
    <row r="78" spans="1:9" x14ac:dyDescent="0.2">
      <c r="A78" s="14" t="s">
        <v>47</v>
      </c>
    </row>
    <row r="79" spans="1:9" x14ac:dyDescent="0.2">
      <c r="A79" s="14" t="s">
        <v>48</v>
      </c>
      <c r="B79" s="14"/>
      <c r="C79" s="30" t="s">
        <v>50</v>
      </c>
      <c r="D79" s="14" t="s">
        <v>49</v>
      </c>
    </row>
    <row r="80" spans="1:9" x14ac:dyDescent="0.2">
      <c r="A80" s="7" t="s">
        <v>51</v>
      </c>
      <c r="C80" s="31">
        <v>9.8673999999999999</v>
      </c>
      <c r="D80" s="31">
        <v>10.704000000000001</v>
      </c>
    </row>
    <row r="81" spans="1:9" x14ac:dyDescent="0.2">
      <c r="A81" s="7" t="s">
        <v>52</v>
      </c>
      <c r="C81" s="31">
        <v>9.8673999999999999</v>
      </c>
      <c r="D81" s="31">
        <v>10.704000000000001</v>
      </c>
    </row>
    <row r="82" spans="1:9" x14ac:dyDescent="0.2">
      <c r="A82" s="7" t="s">
        <v>53</v>
      </c>
      <c r="C82" s="31">
        <v>9.9941999999999993</v>
      </c>
      <c r="D82" s="31">
        <v>10.918699999999999</v>
      </c>
    </row>
    <row r="83" spans="1:9" x14ac:dyDescent="0.2">
      <c r="A83" s="7" t="s">
        <v>54</v>
      </c>
      <c r="C83" s="31">
        <v>9.9941999999999993</v>
      </c>
      <c r="D83" s="31">
        <v>10.918699999999999</v>
      </c>
    </row>
    <row r="85" spans="1:9" x14ac:dyDescent="0.2">
      <c r="A85" s="7" t="s">
        <v>59</v>
      </c>
    </row>
    <row r="87" spans="1:9" x14ac:dyDescent="0.2">
      <c r="A87" s="14" t="s">
        <v>55</v>
      </c>
      <c r="D87" s="30" t="s">
        <v>61</v>
      </c>
    </row>
    <row r="89" spans="1:9" x14ac:dyDescent="0.2">
      <c r="A89" s="14" t="s">
        <v>380</v>
      </c>
      <c r="D89" s="51">
        <v>0.406446213764942</v>
      </c>
    </row>
    <row r="91" spans="1:9" x14ac:dyDescent="0.2">
      <c r="A91" s="14" t="s">
        <v>1004</v>
      </c>
      <c r="D91" s="30" t="s">
        <v>61</v>
      </c>
    </row>
    <row r="93" spans="1:9" x14ac:dyDescent="0.2">
      <c r="A93" s="62" t="s">
        <v>1005</v>
      </c>
      <c r="B93" s="63"/>
      <c r="C93" s="63"/>
      <c r="D93" s="63"/>
      <c r="E93" s="11"/>
      <c r="F93" s="63"/>
      <c r="G93" s="63"/>
      <c r="H93" s="63"/>
      <c r="I93" s="63"/>
    </row>
    <row r="94" spans="1:9" x14ac:dyDescent="0.2">
      <c r="A94" s="63"/>
      <c r="B94" s="63"/>
      <c r="C94" s="63"/>
      <c r="D94" s="63"/>
      <c r="E94" s="11"/>
      <c r="F94" s="63"/>
      <c r="G94" s="63"/>
      <c r="H94" s="63"/>
      <c r="I94" s="63"/>
    </row>
    <row r="95" spans="1:9" x14ac:dyDescent="0.2">
      <c r="A95" s="62" t="s">
        <v>1486</v>
      </c>
      <c r="B95" s="63"/>
      <c r="C95" s="63"/>
      <c r="D95" s="63"/>
      <c r="E95" s="11"/>
      <c r="F95" s="63"/>
      <c r="G95" s="63"/>
      <c r="H95" s="63"/>
      <c r="I95" s="63"/>
    </row>
    <row r="96" spans="1:9" x14ac:dyDescent="0.2">
      <c r="A96" s="66"/>
      <c r="B96" s="63"/>
      <c r="C96" s="63"/>
      <c r="D96" s="63"/>
      <c r="E96" s="11"/>
      <c r="F96" s="63"/>
      <c r="G96" s="63"/>
      <c r="H96" s="63"/>
      <c r="I96" s="63"/>
    </row>
    <row r="97" spans="1:9" x14ac:dyDescent="0.2">
      <c r="A97" s="63"/>
      <c r="B97" s="63"/>
      <c r="C97" s="63"/>
      <c r="D97" s="63"/>
      <c r="E97" s="11"/>
      <c r="F97" s="63"/>
      <c r="G97" s="63"/>
      <c r="H97" s="63"/>
      <c r="I97" s="63"/>
    </row>
    <row r="98" spans="1:9" x14ac:dyDescent="0.2">
      <c r="A98" s="63"/>
      <c r="B98" s="63"/>
      <c r="C98" s="63"/>
      <c r="D98" s="63"/>
      <c r="E98" s="11"/>
      <c r="F98" s="63"/>
      <c r="G98" s="63"/>
      <c r="H98" s="63"/>
      <c r="I98" s="63"/>
    </row>
    <row r="99" spans="1:9" x14ac:dyDescent="0.2">
      <c r="A99" s="63"/>
      <c r="B99" s="63"/>
      <c r="C99" s="63"/>
      <c r="D99" s="63"/>
      <c r="E99" s="11"/>
      <c r="F99" s="63"/>
      <c r="G99" s="63"/>
      <c r="H99" s="63"/>
      <c r="I99" s="63"/>
    </row>
    <row r="100" spans="1:9" x14ac:dyDescent="0.2">
      <c r="A100" s="63"/>
      <c r="B100" s="63"/>
      <c r="C100" s="63"/>
      <c r="D100" s="63"/>
      <c r="E100" s="11"/>
      <c r="F100" s="63"/>
      <c r="G100" s="63"/>
      <c r="H100" s="63"/>
      <c r="I100" s="63"/>
    </row>
    <row r="101" spans="1:9" x14ac:dyDescent="0.2">
      <c r="A101" s="63"/>
      <c r="B101" s="63"/>
      <c r="C101" s="63"/>
      <c r="D101" s="63"/>
      <c r="E101" s="11"/>
      <c r="F101" s="63"/>
      <c r="G101" s="63"/>
      <c r="H101" s="63"/>
      <c r="I101" s="63"/>
    </row>
    <row r="102" spans="1:9" x14ac:dyDescent="0.2">
      <c r="A102" s="63"/>
      <c r="B102" s="63"/>
      <c r="C102" s="63"/>
      <c r="D102" s="63"/>
      <c r="E102" s="11"/>
      <c r="F102" s="63"/>
      <c r="G102" s="63"/>
      <c r="H102" s="63"/>
      <c r="I102" s="63"/>
    </row>
    <row r="103" spans="1:9" x14ac:dyDescent="0.2">
      <c r="A103" s="63"/>
      <c r="B103" s="63"/>
      <c r="C103" s="63"/>
      <c r="D103" s="63"/>
      <c r="E103" s="11"/>
      <c r="F103" s="63"/>
      <c r="G103" s="63"/>
      <c r="H103" s="63"/>
      <c r="I103" s="63"/>
    </row>
    <row r="104" spans="1:9" x14ac:dyDescent="0.2">
      <c r="A104" s="63"/>
      <c r="B104" s="63"/>
      <c r="C104" s="63"/>
      <c r="D104" s="63"/>
      <c r="E104" s="11"/>
      <c r="F104" s="63"/>
      <c r="G104" s="63"/>
      <c r="H104" s="63"/>
      <c r="I104" s="63"/>
    </row>
    <row r="105" spans="1:9" x14ac:dyDescent="0.2">
      <c r="A105" s="63"/>
      <c r="B105" s="63"/>
      <c r="C105" s="63"/>
      <c r="D105" s="63"/>
      <c r="E105" s="11"/>
      <c r="F105" s="63"/>
      <c r="G105" s="63"/>
      <c r="H105" s="63"/>
      <c r="I105" s="63"/>
    </row>
    <row r="106" spans="1:9" x14ac:dyDescent="0.2">
      <c r="A106" s="63"/>
      <c r="B106" s="63"/>
      <c r="C106" s="63"/>
      <c r="D106" s="63"/>
      <c r="E106" s="11"/>
      <c r="F106" s="63"/>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2" t="s">
        <v>1029</v>
      </c>
      <c r="B114" s="63"/>
      <c r="C114" s="63"/>
      <c r="D114" s="63"/>
      <c r="E114" s="11"/>
      <c r="G114" s="63"/>
      <c r="H114" s="63"/>
      <c r="I114" s="63"/>
    </row>
    <row r="115" spans="1:9" x14ac:dyDescent="0.2">
      <c r="A115" s="63"/>
      <c r="B115" s="63"/>
      <c r="C115" s="63"/>
      <c r="D115" s="63"/>
      <c r="E115" s="11"/>
      <c r="G115" s="63"/>
      <c r="H115" s="63"/>
      <c r="I115" s="63"/>
    </row>
    <row r="116" spans="1:9" x14ac:dyDescent="0.2">
      <c r="A116" s="62" t="s">
        <v>1488</v>
      </c>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t="s">
        <v>1014</v>
      </c>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row r="226" spans="1:9" x14ac:dyDescent="0.2">
      <c r="A226" s="63"/>
      <c r="B226" s="63"/>
      <c r="C226" s="63"/>
      <c r="D226" s="63"/>
      <c r="E226" s="11"/>
      <c r="G226" s="63"/>
      <c r="H226" s="63"/>
      <c r="I226" s="63"/>
    </row>
    <row r="227" spans="1:9" x14ac:dyDescent="0.2">
      <c r="A227" s="63"/>
      <c r="B227" s="63"/>
      <c r="C227" s="63"/>
      <c r="D227" s="63"/>
      <c r="E227" s="11"/>
      <c r="G227" s="63"/>
      <c r="H227" s="63"/>
      <c r="I227" s="63"/>
    </row>
    <row r="228" spans="1:9" x14ac:dyDescent="0.2">
      <c r="A228" s="63"/>
      <c r="B228" s="63"/>
      <c r="C228" s="63"/>
      <c r="D228" s="63"/>
      <c r="E228" s="11"/>
      <c r="G228" s="63"/>
      <c r="H228" s="63"/>
      <c r="I228" s="63"/>
    </row>
    <row r="229" spans="1:9" x14ac:dyDescent="0.2">
      <c r="A229" s="63"/>
      <c r="B229" s="63"/>
      <c r="C229" s="63"/>
      <c r="D229" s="63"/>
      <c r="E229" s="11"/>
      <c r="G229" s="63"/>
      <c r="H229" s="63"/>
      <c r="I229" s="63"/>
    </row>
    <row r="230" spans="1:9" x14ac:dyDescent="0.2">
      <c r="A230" s="63"/>
      <c r="B230" s="63"/>
      <c r="C230" s="63"/>
      <c r="D230" s="63"/>
      <c r="E230" s="11"/>
      <c r="G230" s="63"/>
      <c r="H230" s="63"/>
      <c r="I230" s="63"/>
    </row>
    <row r="231" spans="1:9" x14ac:dyDescent="0.2">
      <c r="A231" s="63"/>
      <c r="B231" s="63"/>
      <c r="C231" s="63"/>
      <c r="D231" s="63"/>
      <c r="E231" s="11"/>
      <c r="G231" s="63"/>
      <c r="H231" s="63"/>
      <c r="I231" s="63"/>
    </row>
    <row r="232" spans="1:9" x14ac:dyDescent="0.2">
      <c r="A232" s="63"/>
      <c r="B232" s="63"/>
      <c r="C232" s="63"/>
      <c r="D232" s="63"/>
      <c r="E232" s="11"/>
      <c r="G232" s="63"/>
      <c r="H232" s="63"/>
      <c r="I232" s="63"/>
    </row>
    <row r="233" spans="1:9" x14ac:dyDescent="0.2">
      <c r="A233" s="63"/>
      <c r="B233" s="63"/>
      <c r="C233" s="63"/>
      <c r="D233" s="63"/>
      <c r="E233" s="11"/>
      <c r="G233" s="63"/>
      <c r="H233" s="63"/>
      <c r="I233" s="63"/>
    </row>
    <row r="234" spans="1:9" x14ac:dyDescent="0.2">
      <c r="A234" s="63"/>
      <c r="B234" s="63"/>
      <c r="C234" s="63"/>
      <c r="D234" s="63"/>
      <c r="E234" s="11"/>
      <c r="G234" s="63"/>
      <c r="H234" s="63"/>
      <c r="I234" s="63"/>
    </row>
    <row r="235" spans="1:9" x14ac:dyDescent="0.2">
      <c r="A235" s="63"/>
      <c r="B235" s="63"/>
      <c r="C235" s="63"/>
      <c r="D235" s="63"/>
      <c r="E235" s="11"/>
      <c r="G235" s="63"/>
      <c r="H235" s="63"/>
      <c r="I235" s="63"/>
    </row>
    <row r="236" spans="1:9" x14ac:dyDescent="0.2">
      <c r="A236" s="63"/>
      <c r="B236" s="63"/>
      <c r="C236" s="63"/>
      <c r="D236" s="63"/>
      <c r="E236" s="11"/>
      <c r="G236" s="63"/>
      <c r="H236" s="63"/>
      <c r="I236" s="63"/>
    </row>
    <row r="237" spans="1:9" x14ac:dyDescent="0.2">
      <c r="A237" s="63"/>
      <c r="B237" s="63"/>
      <c r="C237" s="63"/>
      <c r="D237" s="63"/>
      <c r="E237" s="11"/>
      <c r="G237" s="63"/>
      <c r="H237" s="63"/>
      <c r="I237" s="63"/>
    </row>
  </sheetData>
  <mergeCells count="1">
    <mergeCell ref="A1:F1"/>
  </mergeCells>
  <conditionalFormatting sqref="F2:F3 F5:F92">
    <cfRule type="cellIs" dxfId="52" priority="2" stopIfTrue="1" operator="between">
      <formula>0.009</formula>
      <formula>-0.009</formula>
    </cfRule>
  </conditionalFormatting>
  <conditionalFormatting sqref="F107:F65536">
    <cfRule type="cellIs" dxfId="5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29"/>
  <sheetViews>
    <sheetView workbookViewId="0">
      <selection sqref="A1:F1"/>
    </sheetView>
  </sheetViews>
  <sheetFormatPr defaultColWidth="9.140625" defaultRowHeight="11.25" x14ac:dyDescent="0.2"/>
  <cols>
    <col min="1" max="1" width="38.7109375" style="7" bestFit="1" customWidth="1"/>
    <col min="2" max="2" width="32.140625" style="7" bestFit="1" customWidth="1"/>
    <col min="3" max="3" width="25.5703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975</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578</v>
      </c>
      <c r="B7" s="21" t="s">
        <v>577</v>
      </c>
      <c r="C7" s="21" t="s">
        <v>152</v>
      </c>
      <c r="D7" s="24">
        <v>767185</v>
      </c>
      <c r="E7" s="22">
        <v>13589.14791</v>
      </c>
      <c r="F7" s="23">
        <v>3.6694310472173499</v>
      </c>
    </row>
    <row r="8" spans="1:6" x14ac:dyDescent="0.2">
      <c r="A8" s="21" t="s">
        <v>154</v>
      </c>
      <c r="B8" s="21" t="s">
        <v>153</v>
      </c>
      <c r="C8" s="21" t="s">
        <v>155</v>
      </c>
      <c r="D8" s="24">
        <v>359532</v>
      </c>
      <c r="E8" s="22">
        <v>13508.69584</v>
      </c>
      <c r="F8" s="23">
        <v>3.6477068504225199</v>
      </c>
    </row>
    <row r="9" spans="1:6" x14ac:dyDescent="0.2">
      <c r="A9" s="21" t="s">
        <v>537</v>
      </c>
      <c r="B9" s="21" t="s">
        <v>536</v>
      </c>
      <c r="C9" s="21" t="s">
        <v>138</v>
      </c>
      <c r="D9" s="24">
        <v>998898</v>
      </c>
      <c r="E9" s="22">
        <v>13287.341200000001</v>
      </c>
      <c r="F9" s="23">
        <v>3.5879352154501798</v>
      </c>
    </row>
    <row r="10" spans="1:6" x14ac:dyDescent="0.2">
      <c r="A10" s="21" t="s">
        <v>137</v>
      </c>
      <c r="B10" s="21" t="s">
        <v>136</v>
      </c>
      <c r="C10" s="21" t="s">
        <v>138</v>
      </c>
      <c r="D10" s="24">
        <v>4377340</v>
      </c>
      <c r="E10" s="22">
        <v>13136.39734</v>
      </c>
      <c r="F10" s="23">
        <v>3.5471763621402399</v>
      </c>
    </row>
    <row r="11" spans="1:6" x14ac:dyDescent="0.2">
      <c r="A11" s="21" t="s">
        <v>800</v>
      </c>
      <c r="B11" s="21" t="s">
        <v>799</v>
      </c>
      <c r="C11" s="21" t="s">
        <v>375</v>
      </c>
      <c r="D11" s="24">
        <v>23704482</v>
      </c>
      <c r="E11" s="22">
        <v>11871.204589999999</v>
      </c>
      <c r="F11" s="23">
        <v>3.2055406990131998</v>
      </c>
    </row>
    <row r="12" spans="1:6" x14ac:dyDescent="0.2">
      <c r="A12" s="21" t="s">
        <v>135</v>
      </c>
      <c r="B12" s="21" t="s">
        <v>134</v>
      </c>
      <c r="C12" s="21" t="s">
        <v>131</v>
      </c>
      <c r="D12" s="24">
        <v>710246</v>
      </c>
      <c r="E12" s="22">
        <v>11535.81553</v>
      </c>
      <c r="F12" s="23">
        <v>3.1149767403447202</v>
      </c>
    </row>
    <row r="13" spans="1:6" x14ac:dyDescent="0.2">
      <c r="A13" s="21" t="s">
        <v>116</v>
      </c>
      <c r="B13" s="21" t="s">
        <v>115</v>
      </c>
      <c r="C13" s="21" t="s">
        <v>117</v>
      </c>
      <c r="D13" s="24">
        <v>1104111</v>
      </c>
      <c r="E13" s="22">
        <v>11125.022440000001</v>
      </c>
      <c r="F13" s="23">
        <v>3.0040516898256202</v>
      </c>
    </row>
    <row r="14" spans="1:6" x14ac:dyDescent="0.2">
      <c r="A14" s="21" t="s">
        <v>130</v>
      </c>
      <c r="B14" s="21" t="s">
        <v>129</v>
      </c>
      <c r="C14" s="21" t="s">
        <v>131</v>
      </c>
      <c r="D14" s="24">
        <v>676969</v>
      </c>
      <c r="E14" s="22">
        <v>10561.39337</v>
      </c>
      <c r="F14" s="23">
        <v>2.8518568633162702</v>
      </c>
    </row>
    <row r="15" spans="1:6" x14ac:dyDescent="0.2">
      <c r="A15" s="21" t="s">
        <v>531</v>
      </c>
      <c r="B15" s="21" t="s">
        <v>530</v>
      </c>
      <c r="C15" s="21" t="s">
        <v>138</v>
      </c>
      <c r="D15" s="24">
        <v>2665283</v>
      </c>
      <c r="E15" s="22">
        <v>10082.765590000001</v>
      </c>
      <c r="F15" s="23">
        <v>2.7226146438905601</v>
      </c>
    </row>
    <row r="16" spans="1:6" x14ac:dyDescent="0.2">
      <c r="A16" s="21" t="s">
        <v>802</v>
      </c>
      <c r="B16" s="21" t="s">
        <v>801</v>
      </c>
      <c r="C16" s="21" t="s">
        <v>245</v>
      </c>
      <c r="D16" s="24">
        <v>831373</v>
      </c>
      <c r="E16" s="22">
        <v>9836.8053359999994</v>
      </c>
      <c r="F16" s="23">
        <v>2.6561988392804001</v>
      </c>
    </row>
    <row r="17" spans="1:6" x14ac:dyDescent="0.2">
      <c r="A17" s="21" t="s">
        <v>225</v>
      </c>
      <c r="B17" s="21" t="s">
        <v>224</v>
      </c>
      <c r="C17" s="21" t="s">
        <v>167</v>
      </c>
      <c r="D17" s="24">
        <v>491347</v>
      </c>
      <c r="E17" s="22">
        <v>9681.9926350000005</v>
      </c>
      <c r="F17" s="23">
        <v>2.6143952960917298</v>
      </c>
    </row>
    <row r="18" spans="1:6" x14ac:dyDescent="0.2">
      <c r="A18" s="21" t="s">
        <v>804</v>
      </c>
      <c r="B18" s="21" t="s">
        <v>803</v>
      </c>
      <c r="C18" s="21" t="s">
        <v>117</v>
      </c>
      <c r="D18" s="24">
        <v>1000099</v>
      </c>
      <c r="E18" s="22">
        <v>9553.4456979999995</v>
      </c>
      <c r="F18" s="23">
        <v>2.5796842071568999</v>
      </c>
    </row>
    <row r="19" spans="1:6" x14ac:dyDescent="0.2">
      <c r="A19" s="21" t="s">
        <v>806</v>
      </c>
      <c r="B19" s="21" t="s">
        <v>805</v>
      </c>
      <c r="C19" s="21" t="s">
        <v>486</v>
      </c>
      <c r="D19" s="24">
        <v>359752</v>
      </c>
      <c r="E19" s="22">
        <v>7801.5818719999997</v>
      </c>
      <c r="F19" s="23">
        <v>2.1066344209454502</v>
      </c>
    </row>
    <row r="20" spans="1:6" x14ac:dyDescent="0.2">
      <c r="A20" s="21" t="s">
        <v>140</v>
      </c>
      <c r="B20" s="21" t="s">
        <v>139</v>
      </c>
      <c r="C20" s="21" t="s">
        <v>117</v>
      </c>
      <c r="D20" s="24">
        <v>791778</v>
      </c>
      <c r="E20" s="22">
        <v>7751.5066200000001</v>
      </c>
      <c r="F20" s="23">
        <v>2.0931127722296501</v>
      </c>
    </row>
    <row r="21" spans="1:6" x14ac:dyDescent="0.2">
      <c r="A21" s="21" t="s">
        <v>133</v>
      </c>
      <c r="B21" s="21" t="s">
        <v>132</v>
      </c>
      <c r="C21" s="21" t="s">
        <v>117</v>
      </c>
      <c r="D21" s="24">
        <v>605192</v>
      </c>
      <c r="E21" s="22">
        <v>7744.6420239999998</v>
      </c>
      <c r="F21" s="23">
        <v>2.09125914889316</v>
      </c>
    </row>
    <row r="22" spans="1:6" x14ac:dyDescent="0.2">
      <c r="A22" s="21" t="s">
        <v>333</v>
      </c>
      <c r="B22" s="21" t="s">
        <v>332</v>
      </c>
      <c r="C22" s="21" t="s">
        <v>131</v>
      </c>
      <c r="D22" s="24">
        <v>242037</v>
      </c>
      <c r="E22" s="22">
        <v>7593.9108749999996</v>
      </c>
      <c r="F22" s="23">
        <v>2.0505577332056899</v>
      </c>
    </row>
    <row r="23" spans="1:6" x14ac:dyDescent="0.2">
      <c r="A23" s="21" t="s">
        <v>169</v>
      </c>
      <c r="B23" s="21" t="s">
        <v>168</v>
      </c>
      <c r="C23" s="21" t="s">
        <v>170</v>
      </c>
      <c r="D23" s="24">
        <v>128060</v>
      </c>
      <c r="E23" s="22">
        <v>7557.4609</v>
      </c>
      <c r="F23" s="23">
        <v>2.0407152713514898</v>
      </c>
    </row>
    <row r="24" spans="1:6" x14ac:dyDescent="0.2">
      <c r="A24" s="21" t="s">
        <v>235</v>
      </c>
      <c r="B24" s="21" t="s">
        <v>234</v>
      </c>
      <c r="C24" s="21" t="s">
        <v>194</v>
      </c>
      <c r="D24" s="24">
        <v>2769671</v>
      </c>
      <c r="E24" s="22">
        <v>7349.3219989999998</v>
      </c>
      <c r="F24" s="23">
        <v>1.98451223709788</v>
      </c>
    </row>
    <row r="25" spans="1:6" x14ac:dyDescent="0.2">
      <c r="A25" s="21" t="s">
        <v>567</v>
      </c>
      <c r="B25" s="21" t="s">
        <v>566</v>
      </c>
      <c r="C25" s="21" t="s">
        <v>202</v>
      </c>
      <c r="D25" s="24">
        <v>814605</v>
      </c>
      <c r="E25" s="22">
        <v>7291.5293549999997</v>
      </c>
      <c r="F25" s="23">
        <v>1.9689066874637999</v>
      </c>
    </row>
    <row r="26" spans="1:6" x14ac:dyDescent="0.2">
      <c r="A26" s="21" t="s">
        <v>764</v>
      </c>
      <c r="B26" s="21" t="s">
        <v>763</v>
      </c>
      <c r="C26" s="21" t="s">
        <v>138</v>
      </c>
      <c r="D26" s="24">
        <v>5364575</v>
      </c>
      <c r="E26" s="22">
        <v>7285.09285</v>
      </c>
      <c r="F26" s="23">
        <v>1.9671686600731899</v>
      </c>
    </row>
    <row r="27" spans="1:6" x14ac:dyDescent="0.2">
      <c r="A27" s="21" t="s">
        <v>714</v>
      </c>
      <c r="B27" s="21" t="s">
        <v>713</v>
      </c>
      <c r="C27" s="21" t="s">
        <v>218</v>
      </c>
      <c r="D27" s="24">
        <v>1941561</v>
      </c>
      <c r="E27" s="22">
        <v>7219.694579</v>
      </c>
      <c r="F27" s="23">
        <v>1.9495093890408199</v>
      </c>
    </row>
    <row r="28" spans="1:6" x14ac:dyDescent="0.2">
      <c r="A28" s="21" t="s">
        <v>712</v>
      </c>
      <c r="B28" s="21" t="s">
        <v>711</v>
      </c>
      <c r="C28" s="21" t="s">
        <v>186</v>
      </c>
      <c r="D28" s="24">
        <v>161089</v>
      </c>
      <c r="E28" s="22">
        <v>7215.6595770000004</v>
      </c>
      <c r="F28" s="23">
        <v>1.9484198312766099</v>
      </c>
    </row>
    <row r="29" spans="1:6" x14ac:dyDescent="0.2">
      <c r="A29" s="21" t="s">
        <v>157</v>
      </c>
      <c r="B29" s="21" t="s">
        <v>156</v>
      </c>
      <c r="C29" s="21" t="s">
        <v>158</v>
      </c>
      <c r="D29" s="24">
        <v>396034</v>
      </c>
      <c r="E29" s="22">
        <v>7203.4624260000001</v>
      </c>
      <c r="F29" s="23">
        <v>1.9451262763853501</v>
      </c>
    </row>
    <row r="30" spans="1:6" x14ac:dyDescent="0.2">
      <c r="A30" s="21" t="s">
        <v>728</v>
      </c>
      <c r="B30" s="21" t="s">
        <v>727</v>
      </c>
      <c r="C30" s="21" t="s">
        <v>131</v>
      </c>
      <c r="D30" s="24">
        <v>112867</v>
      </c>
      <c r="E30" s="22">
        <v>7170.4405100000004</v>
      </c>
      <c r="F30" s="23">
        <v>1.9362094815567401</v>
      </c>
    </row>
    <row r="31" spans="1:6" x14ac:dyDescent="0.2">
      <c r="A31" s="21" t="s">
        <v>718</v>
      </c>
      <c r="B31" s="21" t="s">
        <v>717</v>
      </c>
      <c r="C31" s="21" t="s">
        <v>167</v>
      </c>
      <c r="D31" s="24">
        <v>416180</v>
      </c>
      <c r="E31" s="22">
        <v>7083.7997800000003</v>
      </c>
      <c r="F31" s="23">
        <v>1.91281418210742</v>
      </c>
    </row>
    <row r="32" spans="1:6" x14ac:dyDescent="0.2">
      <c r="A32" s="21" t="s">
        <v>148</v>
      </c>
      <c r="B32" s="21" t="s">
        <v>147</v>
      </c>
      <c r="C32" s="21" t="s">
        <v>149</v>
      </c>
      <c r="D32" s="24">
        <v>96491</v>
      </c>
      <c r="E32" s="22">
        <v>7078.0973050000002</v>
      </c>
      <c r="F32" s="23">
        <v>1.9112743623225801</v>
      </c>
    </row>
    <row r="33" spans="1:6" x14ac:dyDescent="0.2">
      <c r="A33" s="21" t="s">
        <v>305</v>
      </c>
      <c r="B33" s="21" t="s">
        <v>304</v>
      </c>
      <c r="C33" s="21" t="s">
        <v>117</v>
      </c>
      <c r="D33" s="24">
        <v>329415</v>
      </c>
      <c r="E33" s="22">
        <v>6998.0922600000004</v>
      </c>
      <c r="F33" s="23">
        <v>1.88967087415678</v>
      </c>
    </row>
    <row r="34" spans="1:6" x14ac:dyDescent="0.2">
      <c r="A34" s="21" t="s">
        <v>488</v>
      </c>
      <c r="B34" s="21" t="s">
        <v>487</v>
      </c>
      <c r="C34" s="21" t="s">
        <v>218</v>
      </c>
      <c r="D34" s="24">
        <v>904401</v>
      </c>
      <c r="E34" s="22">
        <v>6938.564472</v>
      </c>
      <c r="F34" s="23">
        <v>1.8735967895338099</v>
      </c>
    </row>
    <row r="35" spans="1:6" x14ac:dyDescent="0.2">
      <c r="A35" s="21" t="s">
        <v>119</v>
      </c>
      <c r="B35" s="21" t="s">
        <v>118</v>
      </c>
      <c r="C35" s="21" t="s">
        <v>117</v>
      </c>
      <c r="D35" s="24">
        <v>486855</v>
      </c>
      <c r="E35" s="22">
        <v>6761.4422400000003</v>
      </c>
      <c r="F35" s="23">
        <v>1.8257690801323301</v>
      </c>
    </row>
    <row r="36" spans="1:6" x14ac:dyDescent="0.2">
      <c r="A36" s="21" t="s">
        <v>596</v>
      </c>
      <c r="B36" s="21" t="s">
        <v>595</v>
      </c>
      <c r="C36" s="21" t="s">
        <v>205</v>
      </c>
      <c r="D36" s="24">
        <v>1263807</v>
      </c>
      <c r="E36" s="22">
        <v>6467.5323230000004</v>
      </c>
      <c r="F36" s="23">
        <v>1.74640559232076</v>
      </c>
    </row>
    <row r="37" spans="1:6" x14ac:dyDescent="0.2">
      <c r="A37" s="21" t="s">
        <v>742</v>
      </c>
      <c r="B37" s="21" t="s">
        <v>741</v>
      </c>
      <c r="C37" s="21" t="s">
        <v>208</v>
      </c>
      <c r="D37" s="24">
        <v>377497</v>
      </c>
      <c r="E37" s="22">
        <v>6381.9642819999999</v>
      </c>
      <c r="F37" s="23">
        <v>1.72329994740656</v>
      </c>
    </row>
    <row r="38" spans="1:6" x14ac:dyDescent="0.2">
      <c r="A38" s="21" t="s">
        <v>151</v>
      </c>
      <c r="B38" s="21" t="s">
        <v>150</v>
      </c>
      <c r="C38" s="21" t="s">
        <v>152</v>
      </c>
      <c r="D38" s="24">
        <v>334731</v>
      </c>
      <c r="E38" s="22">
        <v>6130.9329959999995</v>
      </c>
      <c r="F38" s="23">
        <v>1.6555148294012301</v>
      </c>
    </row>
    <row r="39" spans="1:6" x14ac:dyDescent="0.2">
      <c r="A39" s="21" t="s">
        <v>539</v>
      </c>
      <c r="B39" s="21" t="s">
        <v>538</v>
      </c>
      <c r="C39" s="21" t="s">
        <v>131</v>
      </c>
      <c r="D39" s="24">
        <v>796016</v>
      </c>
      <c r="E39" s="22">
        <v>6023.8510800000004</v>
      </c>
      <c r="F39" s="23">
        <v>1.62659986653761</v>
      </c>
    </row>
    <row r="40" spans="1:6" x14ac:dyDescent="0.2">
      <c r="A40" s="21" t="s">
        <v>257</v>
      </c>
      <c r="B40" s="21" t="s">
        <v>256</v>
      </c>
      <c r="C40" s="21" t="s">
        <v>146</v>
      </c>
      <c r="D40" s="24">
        <v>1446582</v>
      </c>
      <c r="E40" s="22">
        <v>5643.1163820000002</v>
      </c>
      <c r="F40" s="23">
        <v>1.5237913806158301</v>
      </c>
    </row>
    <row r="41" spans="1:6" x14ac:dyDescent="0.2">
      <c r="A41" s="21" t="s">
        <v>808</v>
      </c>
      <c r="B41" s="21" t="s">
        <v>807</v>
      </c>
      <c r="C41" s="21" t="s">
        <v>205</v>
      </c>
      <c r="D41" s="24">
        <v>209500</v>
      </c>
      <c r="E41" s="22">
        <v>5538.3419999999996</v>
      </c>
      <c r="F41" s="23">
        <v>1.4954995132515201</v>
      </c>
    </row>
    <row r="42" spans="1:6" x14ac:dyDescent="0.2">
      <c r="A42" s="21" t="s">
        <v>198</v>
      </c>
      <c r="B42" s="21" t="s">
        <v>197</v>
      </c>
      <c r="C42" s="21" t="s">
        <v>199</v>
      </c>
      <c r="D42" s="24">
        <v>759277</v>
      </c>
      <c r="E42" s="22">
        <v>5447.0531979999996</v>
      </c>
      <c r="F42" s="23">
        <v>1.47084911084655</v>
      </c>
    </row>
    <row r="43" spans="1:6" x14ac:dyDescent="0.2">
      <c r="A43" s="21" t="s">
        <v>810</v>
      </c>
      <c r="B43" s="21" t="s">
        <v>809</v>
      </c>
      <c r="C43" s="21" t="s">
        <v>164</v>
      </c>
      <c r="D43" s="24">
        <v>818264</v>
      </c>
      <c r="E43" s="22">
        <v>4864.9886120000001</v>
      </c>
      <c r="F43" s="23">
        <v>1.3136762051206201</v>
      </c>
    </row>
    <row r="44" spans="1:6" x14ac:dyDescent="0.2">
      <c r="A44" s="21" t="s">
        <v>812</v>
      </c>
      <c r="B44" s="21" t="s">
        <v>811</v>
      </c>
      <c r="C44" s="21" t="s">
        <v>486</v>
      </c>
      <c r="D44" s="24">
        <v>405489</v>
      </c>
      <c r="E44" s="22">
        <v>4645.2819840000002</v>
      </c>
      <c r="F44" s="23">
        <v>1.2543495771817701</v>
      </c>
    </row>
    <row r="45" spans="1:6" x14ac:dyDescent="0.2">
      <c r="A45" s="21" t="s">
        <v>814</v>
      </c>
      <c r="B45" s="21" t="s">
        <v>813</v>
      </c>
      <c r="C45" s="21" t="s">
        <v>245</v>
      </c>
      <c r="D45" s="24">
        <v>119405</v>
      </c>
      <c r="E45" s="22">
        <v>4621.3317150000003</v>
      </c>
      <c r="F45" s="23">
        <v>1.2478823681087801</v>
      </c>
    </row>
    <row r="46" spans="1:6" x14ac:dyDescent="0.2">
      <c r="A46" s="21" t="s">
        <v>786</v>
      </c>
      <c r="B46" s="21" t="s">
        <v>785</v>
      </c>
      <c r="C46" s="21" t="s">
        <v>138</v>
      </c>
      <c r="D46" s="24">
        <v>1090257</v>
      </c>
      <c r="E46" s="22">
        <v>4474.9598569999998</v>
      </c>
      <c r="F46" s="23">
        <v>1.20835807683303</v>
      </c>
    </row>
    <row r="47" spans="1:6" x14ac:dyDescent="0.2">
      <c r="A47" s="21" t="s">
        <v>690</v>
      </c>
      <c r="B47" s="21" t="s">
        <v>689</v>
      </c>
      <c r="C47" s="21" t="s">
        <v>186</v>
      </c>
      <c r="D47" s="24">
        <v>248888</v>
      </c>
      <c r="E47" s="22">
        <v>4278.1358319999999</v>
      </c>
      <c r="F47" s="23">
        <v>1.1552103597755199</v>
      </c>
    </row>
    <row r="48" spans="1:6" x14ac:dyDescent="0.2">
      <c r="A48" s="21" t="s">
        <v>710</v>
      </c>
      <c r="B48" s="21" t="s">
        <v>709</v>
      </c>
      <c r="C48" s="21" t="s">
        <v>117</v>
      </c>
      <c r="D48" s="24">
        <v>1534329</v>
      </c>
      <c r="E48" s="22">
        <v>3957.3413569999998</v>
      </c>
      <c r="F48" s="23">
        <v>1.06858732688656</v>
      </c>
    </row>
    <row r="49" spans="1:9" x14ac:dyDescent="0.2">
      <c r="A49" s="21" t="s">
        <v>816</v>
      </c>
      <c r="B49" s="21" t="s">
        <v>815</v>
      </c>
      <c r="C49" s="21" t="s">
        <v>218</v>
      </c>
      <c r="D49" s="24">
        <v>781020</v>
      </c>
      <c r="E49" s="22">
        <v>3757.8777300000002</v>
      </c>
      <c r="F49" s="23">
        <v>1.01472684714554</v>
      </c>
    </row>
    <row r="50" spans="1:9" x14ac:dyDescent="0.2">
      <c r="A50" s="21" t="s">
        <v>818</v>
      </c>
      <c r="B50" s="21" t="s">
        <v>817</v>
      </c>
      <c r="C50" s="21" t="s">
        <v>218</v>
      </c>
      <c r="D50" s="24">
        <v>417801</v>
      </c>
      <c r="E50" s="22">
        <v>3679.3645069999998</v>
      </c>
      <c r="F50" s="23">
        <v>0.99352619056269897</v>
      </c>
    </row>
    <row r="51" spans="1:9" x14ac:dyDescent="0.2">
      <c r="A51" s="21" t="s">
        <v>446</v>
      </c>
      <c r="B51" s="21" t="s">
        <v>445</v>
      </c>
      <c r="C51" s="21" t="s">
        <v>149</v>
      </c>
      <c r="D51" s="24">
        <v>304510</v>
      </c>
      <c r="E51" s="22">
        <v>3540.8422799999998</v>
      </c>
      <c r="F51" s="23">
        <v>0.95612150824928899</v>
      </c>
    </row>
    <row r="52" spans="1:9" x14ac:dyDescent="0.2">
      <c r="A52" s="21" t="s">
        <v>264</v>
      </c>
      <c r="B52" s="21" t="s">
        <v>263</v>
      </c>
      <c r="C52" s="21" t="s">
        <v>138</v>
      </c>
      <c r="D52" s="24">
        <v>69139</v>
      </c>
      <c r="E52" s="22">
        <v>2938.6840560000001</v>
      </c>
      <c r="F52" s="23">
        <v>0.79352278630463602</v>
      </c>
    </row>
    <row r="53" spans="1:9" x14ac:dyDescent="0.2">
      <c r="A53" s="21" t="s">
        <v>820</v>
      </c>
      <c r="B53" s="21" t="s">
        <v>819</v>
      </c>
      <c r="C53" s="21" t="s">
        <v>570</v>
      </c>
      <c r="D53" s="24">
        <v>50109</v>
      </c>
      <c r="E53" s="22">
        <v>2750.9841000000001</v>
      </c>
      <c r="F53" s="23">
        <v>0.74283881033577503</v>
      </c>
    </row>
    <row r="54" spans="1:9" x14ac:dyDescent="0.2">
      <c r="A54" s="21" t="s">
        <v>822</v>
      </c>
      <c r="B54" s="21" t="s">
        <v>821</v>
      </c>
      <c r="C54" s="21" t="s">
        <v>245</v>
      </c>
      <c r="D54" s="24">
        <v>713571</v>
      </c>
      <c r="E54" s="22">
        <v>2165.3312000000001</v>
      </c>
      <c r="F54" s="23">
        <v>0.58469696447570796</v>
      </c>
    </row>
    <row r="55" spans="1:9" x14ac:dyDescent="0.2">
      <c r="A55" s="21" t="s">
        <v>329</v>
      </c>
      <c r="B55" s="21" t="s">
        <v>328</v>
      </c>
      <c r="C55" s="21" t="s">
        <v>202</v>
      </c>
      <c r="D55" s="24">
        <v>87865</v>
      </c>
      <c r="E55" s="22">
        <v>1857.9932899999999</v>
      </c>
      <c r="F55" s="23">
        <v>0.50170756172507602</v>
      </c>
    </row>
    <row r="56" spans="1:9" x14ac:dyDescent="0.2">
      <c r="A56" s="21" t="s">
        <v>766</v>
      </c>
      <c r="B56" s="21" t="s">
        <v>765</v>
      </c>
      <c r="C56" s="21" t="s">
        <v>186</v>
      </c>
      <c r="D56" s="24">
        <v>58629</v>
      </c>
      <c r="E56" s="22">
        <v>1849.393176</v>
      </c>
      <c r="F56" s="23">
        <v>0.49938530240975998</v>
      </c>
    </row>
    <row r="57" spans="1:9" x14ac:dyDescent="0.2">
      <c r="A57" s="21" t="s">
        <v>823</v>
      </c>
      <c r="B57" s="21" t="s">
        <v>1002</v>
      </c>
      <c r="C57" s="21" t="s">
        <v>186</v>
      </c>
      <c r="D57" s="24">
        <v>61164</v>
      </c>
      <c r="E57" s="22">
        <v>1677.3003719999999</v>
      </c>
      <c r="F57" s="23">
        <v>0.45291567221789197</v>
      </c>
    </row>
    <row r="58" spans="1:9" x14ac:dyDescent="0.2">
      <c r="A58" s="21" t="s">
        <v>825</v>
      </c>
      <c r="B58" s="21" t="s">
        <v>824</v>
      </c>
      <c r="C58" s="21" t="s">
        <v>205</v>
      </c>
      <c r="D58" s="24">
        <v>6908</v>
      </c>
      <c r="E58" s="22">
        <v>132.32964799999999</v>
      </c>
      <c r="F58" s="23">
        <v>3.5732521424777397E-2</v>
      </c>
    </row>
    <row r="59" spans="1:9" x14ac:dyDescent="0.2">
      <c r="A59" s="20" t="s">
        <v>29</v>
      </c>
      <c r="B59" s="20"/>
      <c r="C59" s="20"/>
      <c r="D59" s="20"/>
      <c r="E59" s="25">
        <f>SUM(E7:E58)</f>
        <v>354639.25910000008</v>
      </c>
      <c r="F59" s="26">
        <f>SUM(F7:F58)</f>
        <v>95.762023971059904</v>
      </c>
      <c r="G59" s="14"/>
      <c r="H59" s="14"/>
      <c r="I59" s="14"/>
    </row>
    <row r="60" spans="1:9" x14ac:dyDescent="0.2">
      <c r="A60" s="21"/>
      <c r="B60" s="21"/>
      <c r="C60" s="21"/>
      <c r="D60" s="21"/>
      <c r="E60" s="22"/>
      <c r="F60" s="23"/>
    </row>
    <row r="61" spans="1:9" x14ac:dyDescent="0.2">
      <c r="A61" s="20" t="s">
        <v>546</v>
      </c>
      <c r="B61" s="21"/>
      <c r="C61" s="21"/>
      <c r="D61" s="21"/>
      <c r="E61" s="22"/>
      <c r="F61" s="23"/>
    </row>
    <row r="62" spans="1:9" x14ac:dyDescent="0.2">
      <c r="A62" s="21" t="s">
        <v>550</v>
      </c>
      <c r="B62" s="21" t="s">
        <v>549</v>
      </c>
      <c r="C62" s="21" t="s">
        <v>191</v>
      </c>
      <c r="D62" s="24">
        <v>70964</v>
      </c>
      <c r="E62" s="22">
        <v>4531.3909979999999</v>
      </c>
      <c r="F62" s="23">
        <v>1.22359598447718</v>
      </c>
    </row>
    <row r="63" spans="1:9" x14ac:dyDescent="0.2">
      <c r="A63" s="20" t="s">
        <v>29</v>
      </c>
      <c r="B63" s="20"/>
      <c r="C63" s="20"/>
      <c r="D63" s="20"/>
      <c r="E63" s="25">
        <f>SUM(E61:E62)</f>
        <v>4531.3909979999999</v>
      </c>
      <c r="F63" s="26">
        <f>SUM(F61:F62)</f>
        <v>1.22359598447718</v>
      </c>
      <c r="G63" s="14"/>
      <c r="H63" s="14"/>
      <c r="I63" s="14"/>
    </row>
    <row r="64" spans="1:9" x14ac:dyDescent="0.2">
      <c r="A64" s="21"/>
      <c r="B64" s="21"/>
      <c r="C64" s="21"/>
      <c r="D64" s="21"/>
      <c r="E64" s="22"/>
      <c r="F64" s="23"/>
    </row>
    <row r="65" spans="1:9" x14ac:dyDescent="0.2">
      <c r="A65" s="20" t="s">
        <v>41</v>
      </c>
      <c r="B65" s="20"/>
      <c r="C65" s="20"/>
      <c r="D65" s="20"/>
      <c r="E65" s="25">
        <f>E59+E63</f>
        <v>359170.65009800007</v>
      </c>
      <c r="F65" s="26">
        <f>F59+F63</f>
        <v>96.985619955537089</v>
      </c>
      <c r="G65" s="14"/>
      <c r="H65" s="14"/>
      <c r="I65" s="14"/>
    </row>
    <row r="66" spans="1:9" x14ac:dyDescent="0.2">
      <c r="A66" s="20"/>
      <c r="B66" s="20"/>
      <c r="C66" s="20"/>
      <c r="D66" s="20"/>
      <c r="E66" s="25"/>
      <c r="F66" s="26"/>
      <c r="G66" s="14"/>
      <c r="H66" s="14"/>
      <c r="I66" s="14"/>
    </row>
    <row r="67" spans="1:9" x14ac:dyDescent="0.2">
      <c r="A67" s="20" t="s">
        <v>43</v>
      </c>
      <c r="B67" s="20"/>
      <c r="C67" s="20"/>
      <c r="D67" s="20"/>
      <c r="E67" s="25">
        <f>E69-(E59+E63)</f>
        <v>11163.271840799949</v>
      </c>
      <c r="F67" s="26">
        <f>F69-(F59+F63)</f>
        <v>3.0143800444629107</v>
      </c>
      <c r="G67" s="14"/>
      <c r="H67" s="14"/>
      <c r="I67" s="14"/>
    </row>
    <row r="68" spans="1:9" x14ac:dyDescent="0.2">
      <c r="A68" s="20"/>
      <c r="B68" s="20"/>
      <c r="C68" s="20"/>
      <c r="D68" s="20"/>
      <c r="E68" s="25"/>
      <c r="F68" s="26"/>
      <c r="G68" s="14"/>
      <c r="H68" s="14"/>
      <c r="I68" s="14"/>
    </row>
    <row r="69" spans="1:9" x14ac:dyDescent="0.2">
      <c r="A69" s="27" t="s">
        <v>42</v>
      </c>
      <c r="B69" s="27"/>
      <c r="C69" s="27"/>
      <c r="D69" s="27"/>
      <c r="E69" s="28">
        <v>370333.92193880002</v>
      </c>
      <c r="F69" s="29">
        <v>100</v>
      </c>
      <c r="G69" s="14"/>
      <c r="H69" s="14"/>
      <c r="I69" s="14"/>
    </row>
    <row r="70" spans="1:9" x14ac:dyDescent="0.2">
      <c r="A70" s="14"/>
      <c r="B70" s="14"/>
      <c r="C70" s="14"/>
      <c r="D70" s="14"/>
      <c r="E70" s="60"/>
      <c r="F70" s="15"/>
      <c r="G70" s="14"/>
      <c r="H70" s="14"/>
      <c r="I70" s="14"/>
    </row>
    <row r="71" spans="1:9" x14ac:dyDescent="0.2">
      <c r="A71" s="7" t="s">
        <v>1001</v>
      </c>
    </row>
    <row r="72" spans="1:9" x14ac:dyDescent="0.2">
      <c r="A72" s="14" t="s">
        <v>46</v>
      </c>
    </row>
    <row r="73" spans="1:9" x14ac:dyDescent="0.2">
      <c r="A73" s="14" t="s">
        <v>47</v>
      </c>
    </row>
    <row r="74" spans="1:9" x14ac:dyDescent="0.2">
      <c r="A74" s="14" t="s">
        <v>48</v>
      </c>
      <c r="B74" s="14"/>
      <c r="C74" s="30" t="s">
        <v>50</v>
      </c>
      <c r="D74" s="14" t="s">
        <v>49</v>
      </c>
    </row>
    <row r="75" spans="1:9" x14ac:dyDescent="0.2">
      <c r="A75" s="7" t="s">
        <v>51</v>
      </c>
      <c r="C75" s="31">
        <v>185.3716</v>
      </c>
      <c r="D75" s="31">
        <v>197.58690000000001</v>
      </c>
    </row>
    <row r="76" spans="1:9" x14ac:dyDescent="0.2">
      <c r="A76" s="7" t="s">
        <v>52</v>
      </c>
      <c r="C76" s="31">
        <v>21.151</v>
      </c>
      <c r="D76" s="31">
        <v>22.544699999999999</v>
      </c>
    </row>
    <row r="77" spans="1:9" x14ac:dyDescent="0.2">
      <c r="A77" s="7" t="s">
        <v>53</v>
      </c>
      <c r="C77" s="31">
        <v>203.4486</v>
      </c>
      <c r="D77" s="31">
        <v>217.63159999999999</v>
      </c>
    </row>
    <row r="78" spans="1:9" x14ac:dyDescent="0.2">
      <c r="A78" s="7" t="s">
        <v>54</v>
      </c>
      <c r="C78" s="31">
        <v>24.142399999999999</v>
      </c>
      <c r="D78" s="31">
        <v>25.822500000000002</v>
      </c>
    </row>
    <row r="80" spans="1:9" x14ac:dyDescent="0.2">
      <c r="A80" s="7" t="s">
        <v>59</v>
      </c>
    </row>
    <row r="82" spans="1:9" x14ac:dyDescent="0.2">
      <c r="A82" s="14" t="s">
        <v>55</v>
      </c>
      <c r="D82" s="30" t="s">
        <v>61</v>
      </c>
    </row>
    <row r="84" spans="1:9" x14ac:dyDescent="0.2">
      <c r="A84" s="14" t="s">
        <v>380</v>
      </c>
      <c r="D84" s="51">
        <v>0.486926488443993</v>
      </c>
    </row>
    <row r="86" spans="1:9" x14ac:dyDescent="0.2">
      <c r="A86" s="14" t="s">
        <v>1004</v>
      </c>
      <c r="D86" s="30" t="s">
        <v>61</v>
      </c>
    </row>
    <row r="88" spans="1:9" x14ac:dyDescent="0.2">
      <c r="A88" s="62" t="s">
        <v>1005</v>
      </c>
      <c r="B88" s="63"/>
      <c r="C88" s="63"/>
      <c r="D88" s="63"/>
      <c r="E88" s="11"/>
      <c r="G88" s="63"/>
      <c r="H88" s="63"/>
      <c r="I88" s="63"/>
    </row>
    <row r="89" spans="1:9" x14ac:dyDescent="0.2">
      <c r="A89" s="66"/>
      <c r="B89" s="63"/>
      <c r="C89" s="63"/>
      <c r="D89" s="63"/>
      <c r="E89" s="11"/>
      <c r="G89" s="63"/>
      <c r="H89" s="63"/>
      <c r="I89" s="63"/>
    </row>
    <row r="90" spans="1:9" x14ac:dyDescent="0.2">
      <c r="A90" s="62" t="s">
        <v>1486</v>
      </c>
      <c r="B90" s="63"/>
      <c r="C90" s="63"/>
      <c r="D90" s="63"/>
      <c r="E90" s="11"/>
      <c r="G90" s="63"/>
      <c r="H90" s="63"/>
      <c r="I90" s="63"/>
    </row>
    <row r="91" spans="1:9" x14ac:dyDescent="0.2">
      <c r="A91" s="66"/>
      <c r="B91" s="63"/>
      <c r="C91" s="63"/>
      <c r="D91" s="63"/>
      <c r="E91" s="11"/>
      <c r="G91" s="63"/>
      <c r="H91" s="63"/>
      <c r="I91" s="63"/>
    </row>
    <row r="92" spans="1:9" x14ac:dyDescent="0.2">
      <c r="A92" s="63"/>
      <c r="B92" s="63"/>
      <c r="C92" s="63"/>
      <c r="D92" s="63"/>
      <c r="E92" s="11"/>
      <c r="G92" s="63"/>
      <c r="H92" s="63"/>
      <c r="I92" s="63"/>
    </row>
    <row r="93" spans="1:9" x14ac:dyDescent="0.2">
      <c r="A93" s="63"/>
      <c r="B93" s="63"/>
      <c r="C93" s="63"/>
      <c r="D93" s="63"/>
      <c r="E93" s="11"/>
      <c r="G93" s="63"/>
      <c r="H93" s="63"/>
      <c r="I93" s="63"/>
    </row>
    <row r="94" spans="1:9" x14ac:dyDescent="0.2">
      <c r="A94" s="63"/>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3"/>
      <c r="B102" s="63"/>
      <c r="C102" s="63"/>
      <c r="D102" s="63"/>
      <c r="E102" s="11"/>
      <c r="G102" s="63"/>
      <c r="H102" s="63"/>
      <c r="I102" s="63"/>
    </row>
    <row r="103" spans="1:9" x14ac:dyDescent="0.2">
      <c r="A103" s="63"/>
      <c r="B103" s="63"/>
      <c r="C103" s="63"/>
      <c r="D103" s="63"/>
      <c r="E103" s="11"/>
      <c r="G103" s="63"/>
      <c r="H103" s="63"/>
      <c r="I103" s="63"/>
    </row>
    <row r="104" spans="1:9" x14ac:dyDescent="0.2">
      <c r="A104" s="63"/>
      <c r="B104" s="63"/>
      <c r="C104" s="63"/>
      <c r="D104" s="63"/>
      <c r="E104" s="11"/>
      <c r="G104" s="63"/>
      <c r="H104" s="63"/>
      <c r="I104" s="63"/>
    </row>
    <row r="105" spans="1:9" x14ac:dyDescent="0.2">
      <c r="A105" s="63"/>
      <c r="B105" s="63"/>
      <c r="C105" s="63"/>
      <c r="D105" s="63"/>
      <c r="E105" s="11"/>
      <c r="G105" s="63"/>
      <c r="H105" s="63"/>
      <c r="I105" s="63"/>
    </row>
    <row r="106" spans="1:9" x14ac:dyDescent="0.2">
      <c r="A106" s="63"/>
      <c r="B106" s="63"/>
      <c r="C106" s="63"/>
      <c r="D106" s="63"/>
      <c r="E106" s="11"/>
      <c r="G106" s="63"/>
      <c r="H106" s="63"/>
      <c r="I106" s="63"/>
    </row>
    <row r="107" spans="1:9" x14ac:dyDescent="0.2">
      <c r="A107" s="63"/>
      <c r="B107" s="63"/>
      <c r="C107" s="63"/>
      <c r="D107" s="63"/>
      <c r="E107" s="11"/>
      <c r="G107" s="63"/>
      <c r="H107" s="63"/>
      <c r="I107" s="63"/>
    </row>
    <row r="108" spans="1:9" x14ac:dyDescent="0.2">
      <c r="A108" s="62" t="s">
        <v>1030</v>
      </c>
      <c r="B108" s="63"/>
      <c r="C108" s="63"/>
      <c r="D108" s="63"/>
      <c r="E108" s="11"/>
      <c r="G108" s="63"/>
      <c r="H108" s="63"/>
      <c r="I108" s="63"/>
    </row>
    <row r="109" spans="1:9" x14ac:dyDescent="0.2">
      <c r="A109" s="63"/>
      <c r="B109" s="63"/>
      <c r="C109" s="63"/>
      <c r="D109" s="63"/>
      <c r="E109" s="11"/>
      <c r="G109" s="63"/>
      <c r="H109" s="63"/>
      <c r="I109" s="63"/>
    </row>
    <row r="110" spans="1:9" x14ac:dyDescent="0.2">
      <c r="A110" s="62" t="s">
        <v>1488</v>
      </c>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7" t="s">
        <v>1031</v>
      </c>
      <c r="B127" s="63"/>
      <c r="C127" s="63"/>
      <c r="D127" s="63"/>
      <c r="E127" s="11"/>
      <c r="G127" s="63"/>
      <c r="H127" s="63"/>
      <c r="I127" s="63"/>
    </row>
    <row r="129" spans="1:1" x14ac:dyDescent="0.2">
      <c r="A129" s="63" t="s">
        <v>1014</v>
      </c>
    </row>
  </sheetData>
  <mergeCells count="1">
    <mergeCell ref="A1:F1"/>
  </mergeCells>
  <conditionalFormatting sqref="F2:F3">
    <cfRule type="cellIs" dxfId="50" priority="3" stopIfTrue="1" operator="between">
      <formula>0.009</formula>
      <formula>-0.009</formula>
    </cfRule>
  </conditionalFormatting>
  <conditionalFormatting sqref="F5:F124">
    <cfRule type="cellIs" dxfId="49" priority="1" stopIfTrue="1" operator="between">
      <formula>0.009</formula>
      <formula>-0.009</formula>
    </cfRule>
  </conditionalFormatting>
  <conditionalFormatting sqref="F128:F65536">
    <cfRule type="cellIs" dxfId="48" priority="2" stopIfTrue="1" operator="between">
      <formula>0.009</formula>
      <formula>-0.009</formula>
    </cfRule>
  </conditionalFormatting>
  <hyperlinks>
    <hyperlink ref="A89"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12"/>
  <sheetViews>
    <sheetView workbookViewId="0">
      <selection sqref="A1:F1"/>
    </sheetView>
  </sheetViews>
  <sheetFormatPr defaultColWidth="9.140625" defaultRowHeight="11.25" x14ac:dyDescent="0.2"/>
  <cols>
    <col min="1" max="1" width="38.7109375" style="7" bestFit="1" customWidth="1"/>
    <col min="2" max="2" width="29.8554687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976</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116</v>
      </c>
      <c r="B7" s="21" t="s">
        <v>115</v>
      </c>
      <c r="C7" s="21" t="s">
        <v>117</v>
      </c>
      <c r="D7" s="24">
        <v>6349824</v>
      </c>
      <c r="E7" s="22">
        <v>63980.82662</v>
      </c>
      <c r="F7" s="23">
        <v>7.9369430969604204</v>
      </c>
    </row>
    <row r="8" spans="1:6" x14ac:dyDescent="0.2">
      <c r="A8" s="21" t="s">
        <v>119</v>
      </c>
      <c r="B8" s="21" t="s">
        <v>118</v>
      </c>
      <c r="C8" s="21" t="s">
        <v>117</v>
      </c>
      <c r="D8" s="24">
        <v>3492606</v>
      </c>
      <c r="E8" s="22">
        <v>48505.312129999998</v>
      </c>
      <c r="F8" s="23">
        <v>6.01717612313203</v>
      </c>
    </row>
    <row r="9" spans="1:6" x14ac:dyDescent="0.2">
      <c r="A9" s="21" t="s">
        <v>154</v>
      </c>
      <c r="B9" s="21" t="s">
        <v>153</v>
      </c>
      <c r="C9" s="21" t="s">
        <v>155</v>
      </c>
      <c r="D9" s="24">
        <v>1226470</v>
      </c>
      <c r="E9" s="22">
        <v>46082.157310000002</v>
      </c>
      <c r="F9" s="23">
        <v>5.71657916405095</v>
      </c>
    </row>
    <row r="10" spans="1:6" x14ac:dyDescent="0.2">
      <c r="A10" s="21" t="s">
        <v>133</v>
      </c>
      <c r="B10" s="21" t="s">
        <v>132</v>
      </c>
      <c r="C10" s="21" t="s">
        <v>117</v>
      </c>
      <c r="D10" s="24">
        <v>3280419</v>
      </c>
      <c r="E10" s="22">
        <v>41979.521939999999</v>
      </c>
      <c r="F10" s="23">
        <v>5.2076394519608904</v>
      </c>
    </row>
    <row r="11" spans="1:6" x14ac:dyDescent="0.2">
      <c r="A11" s="21" t="s">
        <v>130</v>
      </c>
      <c r="B11" s="21" t="s">
        <v>129</v>
      </c>
      <c r="C11" s="21" t="s">
        <v>131</v>
      </c>
      <c r="D11" s="24">
        <v>2665266</v>
      </c>
      <c r="E11" s="22">
        <v>41580.814870000002</v>
      </c>
      <c r="F11" s="23">
        <v>5.15817908243893</v>
      </c>
    </row>
    <row r="12" spans="1:6" x14ac:dyDescent="0.2">
      <c r="A12" s="21" t="s">
        <v>127</v>
      </c>
      <c r="B12" s="21" t="s">
        <v>126</v>
      </c>
      <c r="C12" s="21" t="s">
        <v>128</v>
      </c>
      <c r="D12" s="24">
        <v>2553665</v>
      </c>
      <c r="E12" s="22">
        <v>40028.698880000004</v>
      </c>
      <c r="F12" s="23">
        <v>4.9656361450730397</v>
      </c>
    </row>
    <row r="13" spans="1:6" x14ac:dyDescent="0.2">
      <c r="A13" s="21" t="s">
        <v>137</v>
      </c>
      <c r="B13" s="21" t="s">
        <v>136</v>
      </c>
      <c r="C13" s="21" t="s">
        <v>138</v>
      </c>
      <c r="D13" s="24">
        <v>13271133</v>
      </c>
      <c r="E13" s="22">
        <v>39826.670129999999</v>
      </c>
      <c r="F13" s="23">
        <v>4.9405740948087704</v>
      </c>
    </row>
    <row r="14" spans="1:6" x14ac:dyDescent="0.2">
      <c r="A14" s="21" t="s">
        <v>305</v>
      </c>
      <c r="B14" s="21" t="s">
        <v>304</v>
      </c>
      <c r="C14" s="21" t="s">
        <v>117</v>
      </c>
      <c r="D14" s="24">
        <v>1765683</v>
      </c>
      <c r="E14" s="22">
        <v>37510.169650000003</v>
      </c>
      <c r="F14" s="23">
        <v>4.6532078092332396</v>
      </c>
    </row>
    <row r="15" spans="1:6" x14ac:dyDescent="0.2">
      <c r="A15" s="21" t="s">
        <v>135</v>
      </c>
      <c r="B15" s="21" t="s">
        <v>134</v>
      </c>
      <c r="C15" s="21" t="s">
        <v>131</v>
      </c>
      <c r="D15" s="24">
        <v>2259491</v>
      </c>
      <c r="E15" s="22">
        <v>36698.652820000003</v>
      </c>
      <c r="F15" s="23">
        <v>4.5525376047016399</v>
      </c>
    </row>
    <row r="16" spans="1:6" x14ac:dyDescent="0.2">
      <c r="A16" s="21" t="s">
        <v>827</v>
      </c>
      <c r="B16" s="21" t="s">
        <v>826</v>
      </c>
      <c r="C16" s="21" t="s">
        <v>152</v>
      </c>
      <c r="D16" s="24">
        <v>846654</v>
      </c>
      <c r="E16" s="22">
        <v>31500.60872</v>
      </c>
      <c r="F16" s="23">
        <v>3.9077103585295201</v>
      </c>
    </row>
    <row r="17" spans="1:6" x14ac:dyDescent="0.2">
      <c r="A17" s="21" t="s">
        <v>333</v>
      </c>
      <c r="B17" s="21" t="s">
        <v>332</v>
      </c>
      <c r="C17" s="21" t="s">
        <v>131</v>
      </c>
      <c r="D17" s="24">
        <v>988519</v>
      </c>
      <c r="E17" s="22">
        <v>31014.783630000002</v>
      </c>
      <c r="F17" s="23">
        <v>3.84744283311433</v>
      </c>
    </row>
    <row r="18" spans="1:6" x14ac:dyDescent="0.2">
      <c r="A18" s="21" t="s">
        <v>140</v>
      </c>
      <c r="B18" s="21" t="s">
        <v>139</v>
      </c>
      <c r="C18" s="21" t="s">
        <v>117</v>
      </c>
      <c r="D18" s="24">
        <v>3114255</v>
      </c>
      <c r="E18" s="22">
        <v>30488.55645</v>
      </c>
      <c r="F18" s="23">
        <v>3.7821633516762398</v>
      </c>
    </row>
    <row r="19" spans="1:6" x14ac:dyDescent="0.2">
      <c r="A19" s="21" t="s">
        <v>151</v>
      </c>
      <c r="B19" s="21" t="s">
        <v>150</v>
      </c>
      <c r="C19" s="21" t="s">
        <v>152</v>
      </c>
      <c r="D19" s="24">
        <v>1429810</v>
      </c>
      <c r="E19" s="22">
        <v>26188.399959999999</v>
      </c>
      <c r="F19" s="23">
        <v>3.2487207693872802</v>
      </c>
    </row>
    <row r="20" spans="1:6" x14ac:dyDescent="0.2">
      <c r="A20" s="21" t="s">
        <v>178</v>
      </c>
      <c r="B20" s="21" t="s">
        <v>177</v>
      </c>
      <c r="C20" s="21" t="s">
        <v>179</v>
      </c>
      <c r="D20" s="24">
        <v>979637</v>
      </c>
      <c r="E20" s="22">
        <v>24163.72624</v>
      </c>
      <c r="F20" s="23">
        <v>2.9975561478203598</v>
      </c>
    </row>
    <row r="21" spans="1:6" x14ac:dyDescent="0.2">
      <c r="A21" s="21" t="s">
        <v>121</v>
      </c>
      <c r="B21" s="21" t="s">
        <v>120</v>
      </c>
      <c r="C21" s="21" t="s">
        <v>122</v>
      </c>
      <c r="D21" s="24">
        <v>545901</v>
      </c>
      <c r="E21" s="22">
        <v>22215.987099999998</v>
      </c>
      <c r="F21" s="23">
        <v>2.7559354070675299</v>
      </c>
    </row>
    <row r="22" spans="1:6" x14ac:dyDescent="0.2">
      <c r="A22" s="21" t="s">
        <v>537</v>
      </c>
      <c r="B22" s="21" t="s">
        <v>536</v>
      </c>
      <c r="C22" s="21" t="s">
        <v>138</v>
      </c>
      <c r="D22" s="24">
        <v>1362748</v>
      </c>
      <c r="E22" s="22">
        <v>18127.2739</v>
      </c>
      <c r="F22" s="23">
        <v>2.24872276661617</v>
      </c>
    </row>
    <row r="23" spans="1:6" x14ac:dyDescent="0.2">
      <c r="A23" s="21" t="s">
        <v>169</v>
      </c>
      <c r="B23" s="21" t="s">
        <v>168</v>
      </c>
      <c r="C23" s="21" t="s">
        <v>170</v>
      </c>
      <c r="D23" s="24">
        <v>275853</v>
      </c>
      <c r="E23" s="22">
        <v>16279.4648</v>
      </c>
      <c r="F23" s="23">
        <v>2.0194985371786398</v>
      </c>
    </row>
    <row r="24" spans="1:6" x14ac:dyDescent="0.2">
      <c r="A24" s="21" t="s">
        <v>812</v>
      </c>
      <c r="B24" s="21" t="s">
        <v>811</v>
      </c>
      <c r="C24" s="21" t="s">
        <v>486</v>
      </c>
      <c r="D24" s="24">
        <v>1415978</v>
      </c>
      <c r="E24" s="22">
        <v>16221.44397</v>
      </c>
      <c r="F24" s="23">
        <v>2.0123009429855601</v>
      </c>
    </row>
    <row r="25" spans="1:6" x14ac:dyDescent="0.2">
      <c r="A25" s="21" t="s">
        <v>148</v>
      </c>
      <c r="B25" s="21" t="s">
        <v>147</v>
      </c>
      <c r="C25" s="21" t="s">
        <v>149</v>
      </c>
      <c r="D25" s="24">
        <v>212566</v>
      </c>
      <c r="E25" s="22">
        <v>15592.77893</v>
      </c>
      <c r="F25" s="23">
        <v>1.9343138503966599</v>
      </c>
    </row>
    <row r="26" spans="1:6" x14ac:dyDescent="0.2">
      <c r="A26" s="21" t="s">
        <v>255</v>
      </c>
      <c r="B26" s="21" t="s">
        <v>254</v>
      </c>
      <c r="C26" s="21" t="s">
        <v>194</v>
      </c>
      <c r="D26" s="24">
        <v>397307</v>
      </c>
      <c r="E26" s="22">
        <v>15525.565640000001</v>
      </c>
      <c r="F26" s="23">
        <v>1.9259759140761801</v>
      </c>
    </row>
    <row r="27" spans="1:6" x14ac:dyDescent="0.2">
      <c r="A27" s="21" t="s">
        <v>166</v>
      </c>
      <c r="B27" s="21" t="s">
        <v>165</v>
      </c>
      <c r="C27" s="21" t="s">
        <v>167</v>
      </c>
      <c r="D27" s="24">
        <v>1898456</v>
      </c>
      <c r="E27" s="22">
        <v>14509.89921</v>
      </c>
      <c r="F27" s="23">
        <v>1.79998056380849</v>
      </c>
    </row>
    <row r="28" spans="1:6" x14ac:dyDescent="0.2">
      <c r="A28" s="21" t="s">
        <v>257</v>
      </c>
      <c r="B28" s="21" t="s">
        <v>256</v>
      </c>
      <c r="C28" s="21" t="s">
        <v>146</v>
      </c>
      <c r="D28" s="24">
        <v>3333063</v>
      </c>
      <c r="E28" s="22">
        <v>13002.278759999999</v>
      </c>
      <c r="F28" s="23">
        <v>1.6129573827150001</v>
      </c>
    </row>
    <row r="29" spans="1:6" x14ac:dyDescent="0.2">
      <c r="A29" s="21" t="s">
        <v>712</v>
      </c>
      <c r="B29" s="21" t="s">
        <v>711</v>
      </c>
      <c r="C29" s="21" t="s">
        <v>186</v>
      </c>
      <c r="D29" s="24">
        <v>240407</v>
      </c>
      <c r="E29" s="22">
        <v>10768.55075</v>
      </c>
      <c r="F29" s="23">
        <v>1.33585917929924</v>
      </c>
    </row>
    <row r="30" spans="1:6" x14ac:dyDescent="0.2">
      <c r="A30" s="21" t="s">
        <v>829</v>
      </c>
      <c r="B30" s="21" t="s">
        <v>828</v>
      </c>
      <c r="C30" s="21" t="s">
        <v>194</v>
      </c>
      <c r="D30" s="24">
        <v>358479</v>
      </c>
      <c r="E30" s="22">
        <v>10304.12038</v>
      </c>
      <c r="F30" s="23">
        <v>1.2782457095470701</v>
      </c>
    </row>
    <row r="31" spans="1:6" x14ac:dyDescent="0.2">
      <c r="A31" s="21" t="s">
        <v>578</v>
      </c>
      <c r="B31" s="21" t="s">
        <v>577</v>
      </c>
      <c r="C31" s="21" t="s">
        <v>152</v>
      </c>
      <c r="D31" s="24">
        <v>486932</v>
      </c>
      <c r="E31" s="22">
        <v>8625.0265159999999</v>
      </c>
      <c r="F31" s="23">
        <v>1.06995092567103</v>
      </c>
    </row>
    <row r="32" spans="1:6" x14ac:dyDescent="0.2">
      <c r="A32" s="21" t="s">
        <v>225</v>
      </c>
      <c r="B32" s="21" t="s">
        <v>224</v>
      </c>
      <c r="C32" s="21" t="s">
        <v>167</v>
      </c>
      <c r="D32" s="24">
        <v>418631</v>
      </c>
      <c r="E32" s="22">
        <v>8249.1238549999998</v>
      </c>
      <c r="F32" s="23">
        <v>1.02331948641075</v>
      </c>
    </row>
    <row r="33" spans="1:9" x14ac:dyDescent="0.2">
      <c r="A33" s="21" t="s">
        <v>764</v>
      </c>
      <c r="B33" s="21" t="s">
        <v>763</v>
      </c>
      <c r="C33" s="21" t="s">
        <v>138</v>
      </c>
      <c r="D33" s="24">
        <v>5836313</v>
      </c>
      <c r="E33" s="22">
        <v>7925.7130539999998</v>
      </c>
      <c r="F33" s="23">
        <v>0.98319976211076898</v>
      </c>
    </row>
    <row r="34" spans="1:9" x14ac:dyDescent="0.2">
      <c r="A34" s="21" t="s">
        <v>488</v>
      </c>
      <c r="B34" s="21" t="s">
        <v>487</v>
      </c>
      <c r="C34" s="21" t="s">
        <v>218</v>
      </c>
      <c r="D34" s="24">
        <v>1029941</v>
      </c>
      <c r="E34" s="22">
        <v>7901.7073520000004</v>
      </c>
      <c r="F34" s="23">
        <v>0.98022180917014501</v>
      </c>
    </row>
    <row r="35" spans="1:9" x14ac:dyDescent="0.2">
      <c r="A35" s="21" t="s">
        <v>157</v>
      </c>
      <c r="B35" s="21" t="s">
        <v>156</v>
      </c>
      <c r="C35" s="21" t="s">
        <v>158</v>
      </c>
      <c r="D35" s="24">
        <v>416353</v>
      </c>
      <c r="E35" s="22">
        <v>7573.0447169999998</v>
      </c>
      <c r="F35" s="23">
        <v>0.93945058488470201</v>
      </c>
    </row>
    <row r="36" spans="1:9" x14ac:dyDescent="0.2">
      <c r="A36" s="21" t="s">
        <v>142</v>
      </c>
      <c r="B36" s="21" t="s">
        <v>141</v>
      </c>
      <c r="C36" s="21" t="s">
        <v>143</v>
      </c>
      <c r="D36" s="24">
        <v>64173</v>
      </c>
      <c r="E36" s="22">
        <v>7444.0680000000002</v>
      </c>
      <c r="F36" s="23">
        <v>0.92345077810287202</v>
      </c>
    </row>
    <row r="37" spans="1:9" x14ac:dyDescent="0.2">
      <c r="A37" s="21" t="s">
        <v>567</v>
      </c>
      <c r="B37" s="21" t="s">
        <v>566</v>
      </c>
      <c r="C37" s="21" t="s">
        <v>202</v>
      </c>
      <c r="D37" s="24">
        <v>769378</v>
      </c>
      <c r="E37" s="22">
        <v>6886.7024780000002</v>
      </c>
      <c r="F37" s="23">
        <v>0.85430852618112496</v>
      </c>
    </row>
    <row r="38" spans="1:9" x14ac:dyDescent="0.2">
      <c r="A38" s="21" t="s">
        <v>526</v>
      </c>
      <c r="B38" s="21" t="s">
        <v>525</v>
      </c>
      <c r="C38" s="21" t="s">
        <v>267</v>
      </c>
      <c r="D38" s="24">
        <v>1880294</v>
      </c>
      <c r="E38" s="22">
        <v>6618.6348799999996</v>
      </c>
      <c r="F38" s="23">
        <v>0.82105423135774802</v>
      </c>
    </row>
    <row r="39" spans="1:9" x14ac:dyDescent="0.2">
      <c r="A39" s="21" t="s">
        <v>264</v>
      </c>
      <c r="B39" s="21" t="s">
        <v>263</v>
      </c>
      <c r="C39" s="21" t="s">
        <v>138</v>
      </c>
      <c r="D39" s="24">
        <v>140890</v>
      </c>
      <c r="E39" s="22">
        <v>5988.3885600000003</v>
      </c>
      <c r="F39" s="23">
        <v>0.74287097798063295</v>
      </c>
    </row>
    <row r="40" spans="1:9" x14ac:dyDescent="0.2">
      <c r="A40" s="21" t="s">
        <v>531</v>
      </c>
      <c r="B40" s="21" t="s">
        <v>530</v>
      </c>
      <c r="C40" s="21" t="s">
        <v>138</v>
      </c>
      <c r="D40" s="24">
        <v>1177810</v>
      </c>
      <c r="E40" s="22">
        <v>4455.6552300000003</v>
      </c>
      <c r="F40" s="23">
        <v>0.55273249641212696</v>
      </c>
    </row>
    <row r="41" spans="1:9" x14ac:dyDescent="0.2">
      <c r="A41" s="21" t="s">
        <v>732</v>
      </c>
      <c r="B41" s="21" t="s">
        <v>731</v>
      </c>
      <c r="C41" s="21" t="s">
        <v>202</v>
      </c>
      <c r="D41" s="24">
        <v>144519</v>
      </c>
      <c r="E41" s="22">
        <v>2380.5169679999999</v>
      </c>
      <c r="F41" s="23">
        <v>0.29530765253443297</v>
      </c>
    </row>
    <row r="42" spans="1:9" x14ac:dyDescent="0.2">
      <c r="A42" s="21" t="s">
        <v>831</v>
      </c>
      <c r="B42" s="21" t="s">
        <v>830</v>
      </c>
      <c r="C42" s="21" t="s">
        <v>155</v>
      </c>
      <c r="D42" s="24">
        <v>86586</v>
      </c>
      <c r="E42" s="22">
        <v>2013.99036</v>
      </c>
      <c r="F42" s="23">
        <v>0.24983933046201101</v>
      </c>
    </row>
    <row r="43" spans="1:9" x14ac:dyDescent="0.2">
      <c r="A43" s="20" t="s">
        <v>29</v>
      </c>
      <c r="B43" s="20"/>
      <c r="C43" s="20"/>
      <c r="D43" s="20"/>
      <c r="E43" s="25">
        <f>SUM(E7:E42)</f>
        <v>768158.83476000035</v>
      </c>
      <c r="F43" s="26">
        <f>SUM(F7:F42)</f>
        <v>95.291562847856497</v>
      </c>
      <c r="G43" s="14"/>
      <c r="H43" s="14"/>
      <c r="I43" s="14"/>
    </row>
    <row r="44" spans="1:9" x14ac:dyDescent="0.2">
      <c r="A44" s="21"/>
      <c r="B44" s="21"/>
      <c r="C44" s="21"/>
      <c r="D44" s="21"/>
      <c r="E44" s="22"/>
      <c r="F44" s="23"/>
    </row>
    <row r="45" spans="1:9" x14ac:dyDescent="0.2">
      <c r="A45" s="20" t="s">
        <v>546</v>
      </c>
      <c r="B45" s="21"/>
      <c r="C45" s="21"/>
      <c r="D45" s="21"/>
      <c r="E45" s="22"/>
      <c r="F45" s="23"/>
    </row>
    <row r="46" spans="1:9" x14ac:dyDescent="0.2">
      <c r="A46" s="21" t="s">
        <v>548</v>
      </c>
      <c r="B46" s="21" t="s">
        <v>547</v>
      </c>
      <c r="C46" s="21" t="s">
        <v>375</v>
      </c>
      <c r="D46" s="24">
        <v>231743</v>
      </c>
      <c r="E46" s="22">
        <v>16107.92512</v>
      </c>
      <c r="F46" s="23">
        <v>1.9982187139729</v>
      </c>
    </row>
    <row r="47" spans="1:9" x14ac:dyDescent="0.2">
      <c r="A47" s="20" t="s">
        <v>29</v>
      </c>
      <c r="B47" s="20"/>
      <c r="C47" s="20"/>
      <c r="D47" s="20"/>
      <c r="E47" s="25">
        <f>SUM(E45:E46)</f>
        <v>16107.92512</v>
      </c>
      <c r="F47" s="26">
        <f>SUM(F45:F46)</f>
        <v>1.9982187139729</v>
      </c>
      <c r="G47" s="14"/>
      <c r="H47" s="14"/>
      <c r="I47" s="14"/>
    </row>
    <row r="48" spans="1:9" x14ac:dyDescent="0.2">
      <c r="A48" s="21"/>
      <c r="B48" s="21"/>
      <c r="C48" s="21"/>
      <c r="D48" s="21"/>
      <c r="E48" s="22"/>
      <c r="F48" s="23"/>
    </row>
    <row r="49" spans="1:9" x14ac:dyDescent="0.2">
      <c r="A49" s="20" t="s">
        <v>41</v>
      </c>
      <c r="B49" s="20"/>
      <c r="C49" s="20"/>
      <c r="D49" s="20"/>
      <c r="E49" s="25">
        <f>E43+E47</f>
        <v>784266.75988000038</v>
      </c>
      <c r="F49" s="26">
        <f>F43+F47</f>
        <v>97.2897815618294</v>
      </c>
      <c r="G49" s="14"/>
      <c r="H49" s="14"/>
      <c r="I49" s="14"/>
    </row>
    <row r="50" spans="1:9" x14ac:dyDescent="0.2">
      <c r="A50" s="20"/>
      <c r="B50" s="20"/>
      <c r="C50" s="20"/>
      <c r="D50" s="20"/>
      <c r="E50" s="25"/>
      <c r="F50" s="26"/>
      <c r="G50" s="14"/>
      <c r="H50" s="14"/>
      <c r="I50" s="14"/>
    </row>
    <row r="51" spans="1:9" x14ac:dyDescent="0.2">
      <c r="A51" s="20" t="s">
        <v>43</v>
      </c>
      <c r="B51" s="20"/>
      <c r="C51" s="20"/>
      <c r="D51" s="20"/>
      <c r="E51" s="25">
        <f>E53-(E43+E47)</f>
        <v>21847.456114599598</v>
      </c>
      <c r="F51" s="26">
        <f>F53-(F43+F47)</f>
        <v>2.7102184381705996</v>
      </c>
      <c r="G51" s="14"/>
      <c r="H51" s="14"/>
      <c r="I51" s="14"/>
    </row>
    <row r="52" spans="1:9" x14ac:dyDescent="0.2">
      <c r="A52" s="20"/>
      <c r="B52" s="20"/>
      <c r="C52" s="20"/>
      <c r="D52" s="20"/>
      <c r="E52" s="25"/>
      <c r="F52" s="26"/>
      <c r="G52" s="14"/>
      <c r="H52" s="14"/>
      <c r="I52" s="14"/>
    </row>
    <row r="53" spans="1:9" x14ac:dyDescent="0.2">
      <c r="A53" s="27" t="s">
        <v>42</v>
      </c>
      <c r="B53" s="27"/>
      <c r="C53" s="27"/>
      <c r="D53" s="27"/>
      <c r="E53" s="28">
        <v>806114.21599459997</v>
      </c>
      <c r="F53" s="29">
        <v>100</v>
      </c>
      <c r="G53" s="14"/>
      <c r="H53" s="14"/>
      <c r="I53" s="14"/>
    </row>
    <row r="55" spans="1:9" x14ac:dyDescent="0.2">
      <c r="A55" s="14" t="s">
        <v>46</v>
      </c>
    </row>
    <row r="56" spans="1:9" x14ac:dyDescent="0.2">
      <c r="A56" s="14" t="s">
        <v>47</v>
      </c>
    </row>
    <row r="57" spans="1:9" x14ac:dyDescent="0.2">
      <c r="A57" s="14" t="s">
        <v>48</v>
      </c>
      <c r="B57" s="14"/>
      <c r="C57" s="30" t="s">
        <v>50</v>
      </c>
      <c r="D57" s="14" t="s">
        <v>49</v>
      </c>
    </row>
    <row r="58" spans="1:9" x14ac:dyDescent="0.2">
      <c r="A58" s="7" t="s">
        <v>51</v>
      </c>
      <c r="C58" s="31">
        <v>1000.3599</v>
      </c>
      <c r="D58" s="31">
        <v>1070.2179000000001</v>
      </c>
    </row>
    <row r="59" spans="1:9" x14ac:dyDescent="0.2">
      <c r="A59" s="7" t="s">
        <v>52</v>
      </c>
      <c r="C59" s="31">
        <v>46.134399999999999</v>
      </c>
      <c r="D59" s="31">
        <v>49.356099999999998</v>
      </c>
    </row>
    <row r="60" spans="1:9" x14ac:dyDescent="0.2">
      <c r="A60" s="7" t="s">
        <v>53</v>
      </c>
      <c r="C60" s="31">
        <v>1106.2637</v>
      </c>
      <c r="D60" s="31">
        <v>1188.0364999999999</v>
      </c>
    </row>
    <row r="61" spans="1:9" x14ac:dyDescent="0.2">
      <c r="A61" s="7" t="s">
        <v>54</v>
      </c>
      <c r="C61" s="31">
        <v>53.480699999999999</v>
      </c>
      <c r="D61" s="31">
        <v>57.430799999999998</v>
      </c>
    </row>
    <row r="63" spans="1:9" x14ac:dyDescent="0.2">
      <c r="A63" s="7" t="s">
        <v>59</v>
      </c>
    </row>
    <row r="65" spans="1:9" x14ac:dyDescent="0.2">
      <c r="A65" s="14" t="s">
        <v>55</v>
      </c>
      <c r="D65" s="30" t="s">
        <v>61</v>
      </c>
    </row>
    <row r="67" spans="1:9" x14ac:dyDescent="0.2">
      <c r="A67" s="14" t="s">
        <v>380</v>
      </c>
      <c r="D67" s="51">
        <v>0.31166955537399199</v>
      </c>
    </row>
    <row r="69" spans="1:9" x14ac:dyDescent="0.2">
      <c r="A69" s="14" t="s">
        <v>1004</v>
      </c>
      <c r="D69" s="30" t="s">
        <v>61</v>
      </c>
    </row>
    <row r="71" spans="1:9" x14ac:dyDescent="0.2">
      <c r="A71" s="62" t="s">
        <v>1005</v>
      </c>
      <c r="B71" s="63"/>
      <c r="C71" s="63"/>
      <c r="D71" s="63"/>
      <c r="E71" s="11"/>
      <c r="G71" s="63"/>
      <c r="H71" s="63"/>
      <c r="I71" s="63"/>
    </row>
    <row r="72" spans="1:9" x14ac:dyDescent="0.2">
      <c r="A72" s="66"/>
      <c r="B72" s="63"/>
      <c r="C72" s="63"/>
      <c r="D72" s="63"/>
      <c r="E72" s="11"/>
      <c r="G72" s="63"/>
      <c r="H72" s="63"/>
      <c r="I72" s="63"/>
    </row>
    <row r="73" spans="1:9" x14ac:dyDescent="0.2">
      <c r="A73" s="62" t="s">
        <v>1486</v>
      </c>
      <c r="B73" s="63"/>
      <c r="C73" s="63"/>
      <c r="D73" s="63"/>
      <c r="E73" s="11"/>
      <c r="G73" s="63"/>
      <c r="H73" s="63"/>
      <c r="I73" s="63"/>
    </row>
    <row r="74" spans="1:9" x14ac:dyDescent="0.2">
      <c r="A74" s="66"/>
      <c r="B74" s="63"/>
      <c r="C74" s="63"/>
      <c r="D74" s="63"/>
      <c r="E74" s="11"/>
      <c r="G74" s="63"/>
      <c r="H74" s="63"/>
      <c r="I74" s="63"/>
    </row>
    <row r="75" spans="1:9" x14ac:dyDescent="0.2">
      <c r="A75" s="63"/>
      <c r="B75" s="63"/>
      <c r="C75" s="63"/>
      <c r="D75" s="63"/>
      <c r="E75" s="11"/>
      <c r="G75" s="63"/>
      <c r="H75" s="63"/>
      <c r="I75" s="63"/>
    </row>
    <row r="76" spans="1:9" x14ac:dyDescent="0.2">
      <c r="A76" s="63"/>
      <c r="B76" s="63"/>
      <c r="C76" s="63"/>
      <c r="D76" s="63"/>
      <c r="E76" s="11"/>
      <c r="G76" s="63"/>
      <c r="H76" s="63"/>
      <c r="I76" s="63"/>
    </row>
    <row r="77" spans="1:9" x14ac:dyDescent="0.2">
      <c r="A77" s="63"/>
      <c r="B77" s="63"/>
      <c r="C77" s="63"/>
      <c r="D77" s="63"/>
      <c r="E77" s="11"/>
      <c r="G77" s="63"/>
      <c r="H77" s="63"/>
      <c r="I77" s="63"/>
    </row>
    <row r="78" spans="1:9" x14ac:dyDescent="0.2">
      <c r="A78" s="63"/>
      <c r="B78" s="63"/>
      <c r="C78" s="63"/>
      <c r="D78" s="63"/>
      <c r="E78" s="11"/>
      <c r="G78" s="63"/>
      <c r="H78" s="63"/>
      <c r="I78" s="63"/>
    </row>
    <row r="79" spans="1:9" x14ac:dyDescent="0.2">
      <c r="A79" s="63"/>
      <c r="B79" s="63"/>
      <c r="C79" s="63"/>
      <c r="D79" s="63"/>
      <c r="E79" s="11"/>
      <c r="G79" s="63"/>
      <c r="H79" s="63"/>
      <c r="I79" s="63"/>
    </row>
    <row r="80" spans="1:9" x14ac:dyDescent="0.2">
      <c r="A80" s="63"/>
      <c r="B80" s="63"/>
      <c r="C80" s="63"/>
      <c r="D80" s="63"/>
      <c r="E80" s="11"/>
      <c r="G80" s="63"/>
      <c r="H80" s="63"/>
      <c r="I80" s="63"/>
    </row>
    <row r="81" spans="1:9" x14ac:dyDescent="0.2">
      <c r="A81" s="63"/>
      <c r="B81" s="63"/>
      <c r="C81" s="63"/>
      <c r="D81" s="63"/>
      <c r="E81" s="11"/>
      <c r="G81" s="63"/>
      <c r="H81" s="63"/>
      <c r="I81" s="63"/>
    </row>
    <row r="82" spans="1:9" x14ac:dyDescent="0.2">
      <c r="A82" s="63"/>
      <c r="B82" s="63"/>
      <c r="C82" s="63"/>
      <c r="D82" s="63"/>
      <c r="E82" s="11"/>
      <c r="G82" s="63"/>
      <c r="H82" s="63"/>
      <c r="I82" s="63"/>
    </row>
    <row r="83" spans="1:9" x14ac:dyDescent="0.2">
      <c r="A83" s="63"/>
      <c r="B83" s="63"/>
      <c r="C83" s="63"/>
      <c r="D83" s="63"/>
      <c r="E83" s="11"/>
      <c r="G83" s="63"/>
      <c r="H83" s="63"/>
      <c r="I83" s="63"/>
    </row>
    <row r="84" spans="1:9" x14ac:dyDescent="0.2">
      <c r="A84" s="63"/>
      <c r="B84" s="63"/>
      <c r="C84" s="63"/>
      <c r="D84" s="63"/>
      <c r="E84" s="11"/>
      <c r="G84" s="63"/>
      <c r="H84" s="63"/>
      <c r="I84" s="63"/>
    </row>
    <row r="85" spans="1:9" x14ac:dyDescent="0.2">
      <c r="A85" s="63"/>
      <c r="B85" s="63"/>
      <c r="C85" s="63"/>
      <c r="D85" s="63"/>
      <c r="E85" s="11"/>
      <c r="G85" s="63"/>
      <c r="H85" s="63"/>
      <c r="I85" s="63"/>
    </row>
    <row r="86" spans="1:9" x14ac:dyDescent="0.2">
      <c r="A86" s="63"/>
      <c r="B86" s="63"/>
      <c r="C86" s="63"/>
      <c r="D86" s="63"/>
      <c r="E86" s="11"/>
      <c r="G86" s="63"/>
      <c r="H86" s="63"/>
      <c r="I86" s="63"/>
    </row>
    <row r="87" spans="1:9" x14ac:dyDescent="0.2">
      <c r="A87" s="63"/>
      <c r="B87" s="63"/>
      <c r="C87" s="63"/>
      <c r="D87" s="63"/>
      <c r="E87" s="11"/>
      <c r="G87" s="63"/>
      <c r="H87" s="63"/>
      <c r="I87" s="63"/>
    </row>
    <row r="88" spans="1:9" x14ac:dyDescent="0.2">
      <c r="A88" s="63"/>
      <c r="B88" s="63"/>
      <c r="C88" s="63"/>
      <c r="D88" s="63"/>
      <c r="E88" s="11"/>
      <c r="G88" s="63"/>
      <c r="H88" s="63"/>
      <c r="I88" s="63"/>
    </row>
    <row r="89" spans="1:9" x14ac:dyDescent="0.2">
      <c r="A89" s="63"/>
      <c r="B89" s="63"/>
      <c r="C89" s="63"/>
      <c r="D89" s="63"/>
      <c r="E89" s="11"/>
      <c r="G89" s="63"/>
      <c r="H89" s="63"/>
      <c r="I89" s="63"/>
    </row>
    <row r="90" spans="1:9" x14ac:dyDescent="0.2">
      <c r="A90" s="63"/>
      <c r="B90" s="63"/>
      <c r="C90" s="63"/>
      <c r="D90" s="63"/>
      <c r="E90" s="11"/>
      <c r="G90" s="63"/>
      <c r="H90" s="63"/>
      <c r="I90" s="63"/>
    </row>
    <row r="91" spans="1:9" x14ac:dyDescent="0.2">
      <c r="A91" s="62" t="s">
        <v>1032</v>
      </c>
      <c r="B91" s="63"/>
      <c r="C91" s="63"/>
      <c r="D91" s="63"/>
      <c r="E91" s="11"/>
      <c r="G91" s="63"/>
      <c r="H91" s="63"/>
      <c r="I91" s="63"/>
    </row>
    <row r="92" spans="1:9" x14ac:dyDescent="0.2">
      <c r="A92" s="63"/>
      <c r="B92" s="63"/>
      <c r="C92" s="63"/>
      <c r="D92" s="63"/>
      <c r="E92" s="11"/>
      <c r="G92" s="63"/>
      <c r="H92" s="63"/>
      <c r="I92" s="63"/>
    </row>
    <row r="93" spans="1:9" x14ac:dyDescent="0.2">
      <c r="A93" s="62" t="s">
        <v>1488</v>
      </c>
      <c r="B93" s="63"/>
      <c r="C93" s="63"/>
      <c r="D93" s="63"/>
      <c r="E93" s="11"/>
      <c r="G93" s="63"/>
      <c r="H93" s="63"/>
      <c r="I93" s="63"/>
    </row>
    <row r="94" spans="1:9" x14ac:dyDescent="0.2">
      <c r="A94" s="63"/>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3"/>
      <c r="B102" s="63"/>
      <c r="C102" s="63"/>
      <c r="D102" s="63"/>
      <c r="E102" s="11"/>
      <c r="G102" s="63"/>
      <c r="H102" s="63"/>
      <c r="I102" s="63"/>
    </row>
    <row r="103" spans="1:9" x14ac:dyDescent="0.2">
      <c r="A103" s="63"/>
      <c r="B103" s="63"/>
      <c r="C103" s="63"/>
      <c r="D103" s="63"/>
      <c r="E103" s="11"/>
      <c r="G103" s="63"/>
      <c r="H103" s="63"/>
      <c r="I103" s="63"/>
    </row>
    <row r="104" spans="1:9" x14ac:dyDescent="0.2">
      <c r="A104" s="63"/>
      <c r="B104" s="63"/>
      <c r="C104" s="63"/>
      <c r="D104" s="63"/>
      <c r="E104" s="11"/>
      <c r="G104" s="63"/>
      <c r="H104" s="63"/>
      <c r="I104" s="63"/>
    </row>
    <row r="105" spans="1:9" x14ac:dyDescent="0.2">
      <c r="A105" s="63"/>
      <c r="B105" s="63"/>
      <c r="C105" s="63"/>
      <c r="D105" s="63"/>
      <c r="E105" s="11"/>
      <c r="G105" s="63"/>
      <c r="H105" s="63"/>
      <c r="I105" s="63"/>
    </row>
    <row r="106" spans="1:9" x14ac:dyDescent="0.2">
      <c r="A106" s="63"/>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t="s">
        <v>1033</v>
      </c>
      <c r="B110" s="63"/>
      <c r="C110" s="63"/>
      <c r="D110" s="63"/>
      <c r="E110" s="11"/>
      <c r="G110" s="63"/>
      <c r="H110" s="63"/>
      <c r="I110" s="63"/>
    </row>
    <row r="111" spans="1:9" x14ac:dyDescent="0.2">
      <c r="B111" s="63"/>
      <c r="C111" s="63"/>
      <c r="D111" s="63"/>
      <c r="E111" s="11"/>
      <c r="G111" s="63"/>
      <c r="H111" s="63"/>
      <c r="I111" s="63"/>
    </row>
    <row r="112" spans="1:9" x14ac:dyDescent="0.2">
      <c r="A112" s="63" t="s">
        <v>1014</v>
      </c>
    </row>
  </sheetData>
  <mergeCells count="1">
    <mergeCell ref="A1:F1"/>
  </mergeCells>
  <conditionalFormatting sqref="F2:F3">
    <cfRule type="cellIs" dxfId="47" priority="3" stopIfTrue="1" operator="between">
      <formula>0.009</formula>
      <formula>-0.009</formula>
    </cfRule>
  </conditionalFormatting>
  <conditionalFormatting sqref="F5:F107">
    <cfRule type="cellIs" dxfId="46" priority="1" stopIfTrue="1" operator="between">
      <formula>0.009</formula>
      <formula>-0.009</formula>
    </cfRule>
  </conditionalFormatting>
  <conditionalFormatting sqref="F112:F65536">
    <cfRule type="cellIs" dxfId="45" priority="2"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222"/>
  <sheetViews>
    <sheetView workbookViewId="0">
      <selection sqref="A1:F1"/>
    </sheetView>
  </sheetViews>
  <sheetFormatPr defaultColWidth="9.140625" defaultRowHeight="11.25" x14ac:dyDescent="0.2"/>
  <cols>
    <col min="1" max="1" width="38.7109375" style="7" bestFit="1" customWidth="1"/>
    <col min="2" max="2" width="24.710937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7" s="1" customFormat="1" ht="15" x14ac:dyDescent="0.2">
      <c r="A1" s="104" t="s">
        <v>16</v>
      </c>
      <c r="B1" s="105"/>
      <c r="C1" s="105"/>
      <c r="D1" s="105"/>
      <c r="E1" s="105"/>
      <c r="F1" s="105"/>
    </row>
    <row r="2" spans="1:7" s="1" customFormat="1" ht="12" x14ac:dyDescent="0.2">
      <c r="E2" s="5"/>
      <c r="F2" s="9"/>
    </row>
    <row r="3" spans="1:7" s="1" customFormat="1" ht="12" x14ac:dyDescent="0.2">
      <c r="A3" s="8" t="s">
        <v>7</v>
      </c>
      <c r="B3" s="2"/>
      <c r="C3" s="3"/>
      <c r="D3" s="3"/>
      <c r="E3" s="4"/>
      <c r="F3" s="9"/>
    </row>
    <row r="4" spans="1:7" s="1" customFormat="1" ht="23.25" customHeight="1" x14ac:dyDescent="0.2">
      <c r="A4" s="6" t="s">
        <v>2</v>
      </c>
      <c r="B4" s="6" t="s">
        <v>0</v>
      </c>
      <c r="C4" s="13" t="s">
        <v>4</v>
      </c>
      <c r="D4" s="13" t="s">
        <v>1</v>
      </c>
      <c r="E4" s="52" t="s">
        <v>6</v>
      </c>
      <c r="F4" s="12" t="s">
        <v>3</v>
      </c>
      <c r="G4" s="55" t="s">
        <v>5</v>
      </c>
    </row>
    <row r="5" spans="1:7" x14ac:dyDescent="0.2">
      <c r="A5" s="16" t="s">
        <v>114</v>
      </c>
      <c r="B5" s="17"/>
      <c r="C5" s="17"/>
      <c r="D5" s="17"/>
      <c r="E5" s="18"/>
      <c r="F5" s="19"/>
      <c r="G5" s="19"/>
    </row>
    <row r="6" spans="1:7" x14ac:dyDescent="0.2">
      <c r="A6" s="20" t="s">
        <v>20</v>
      </c>
      <c r="B6" s="21"/>
      <c r="C6" s="21"/>
      <c r="D6" s="21"/>
      <c r="E6" s="22"/>
      <c r="F6" s="23"/>
      <c r="G6" s="23"/>
    </row>
    <row r="7" spans="1:7" x14ac:dyDescent="0.2">
      <c r="A7" s="21" t="s">
        <v>116</v>
      </c>
      <c r="B7" s="21" t="s">
        <v>115</v>
      </c>
      <c r="C7" s="21" t="s">
        <v>117</v>
      </c>
      <c r="D7" s="24">
        <v>12200000</v>
      </c>
      <c r="E7" s="22">
        <v>122927.2</v>
      </c>
      <c r="F7" s="23">
        <v>9.5923973232356996</v>
      </c>
      <c r="G7" s="23"/>
    </row>
    <row r="8" spans="1:7" x14ac:dyDescent="0.2">
      <c r="A8" s="21" t="s">
        <v>119</v>
      </c>
      <c r="B8" s="21" t="s">
        <v>118</v>
      </c>
      <c r="C8" s="21" t="s">
        <v>117</v>
      </c>
      <c r="D8" s="24">
        <v>7600000</v>
      </c>
      <c r="E8" s="22">
        <v>105548.8</v>
      </c>
      <c r="F8" s="23">
        <v>8.2363059322163092</v>
      </c>
      <c r="G8" s="23"/>
    </row>
    <row r="9" spans="1:7" x14ac:dyDescent="0.2">
      <c r="A9" s="21" t="s">
        <v>133</v>
      </c>
      <c r="B9" s="21" t="s">
        <v>132</v>
      </c>
      <c r="C9" s="21" t="s">
        <v>117</v>
      </c>
      <c r="D9" s="24">
        <v>6500000</v>
      </c>
      <c r="E9" s="22">
        <v>83180.5</v>
      </c>
      <c r="F9" s="23">
        <v>6.4908368981430202</v>
      </c>
      <c r="G9" s="23"/>
    </row>
    <row r="10" spans="1:7" x14ac:dyDescent="0.2">
      <c r="A10" s="21" t="s">
        <v>124</v>
      </c>
      <c r="B10" s="21" t="s">
        <v>123</v>
      </c>
      <c r="C10" s="21" t="s">
        <v>125</v>
      </c>
      <c r="D10" s="24">
        <v>3900000</v>
      </c>
      <c r="E10" s="22">
        <v>81962.399999999994</v>
      </c>
      <c r="F10" s="23">
        <v>6.3957847113248603</v>
      </c>
      <c r="G10" s="23"/>
    </row>
    <row r="11" spans="1:7" x14ac:dyDescent="0.2">
      <c r="A11" s="21" t="s">
        <v>333</v>
      </c>
      <c r="B11" s="21" t="s">
        <v>332</v>
      </c>
      <c r="C11" s="21" t="s">
        <v>131</v>
      </c>
      <c r="D11" s="24">
        <v>2600000</v>
      </c>
      <c r="E11" s="22">
        <v>81575</v>
      </c>
      <c r="F11" s="23">
        <v>6.3655546668512102</v>
      </c>
      <c r="G11" s="23"/>
    </row>
    <row r="12" spans="1:7" x14ac:dyDescent="0.2">
      <c r="A12" s="21" t="s">
        <v>127</v>
      </c>
      <c r="B12" s="21" t="s">
        <v>126</v>
      </c>
      <c r="C12" s="21" t="s">
        <v>128</v>
      </c>
      <c r="D12" s="24">
        <v>4800000</v>
      </c>
      <c r="E12" s="22">
        <v>75240</v>
      </c>
      <c r="F12" s="23">
        <v>5.8712146262198601</v>
      </c>
      <c r="G12" s="23"/>
    </row>
    <row r="13" spans="1:7" x14ac:dyDescent="0.2">
      <c r="A13" s="21" t="s">
        <v>137</v>
      </c>
      <c r="B13" s="21" t="s">
        <v>136</v>
      </c>
      <c r="C13" s="21" t="s">
        <v>138</v>
      </c>
      <c r="D13" s="24">
        <v>23500000</v>
      </c>
      <c r="E13" s="22">
        <v>70523.5</v>
      </c>
      <c r="F13" s="23">
        <v>5.5031712479029302</v>
      </c>
      <c r="G13" s="23"/>
    </row>
    <row r="14" spans="1:7" x14ac:dyDescent="0.2">
      <c r="A14" s="21" t="s">
        <v>151</v>
      </c>
      <c r="B14" s="21" t="s">
        <v>150</v>
      </c>
      <c r="C14" s="21" t="s">
        <v>152</v>
      </c>
      <c r="D14" s="24">
        <v>3200000</v>
      </c>
      <c r="E14" s="22">
        <v>58611.199999999997</v>
      </c>
      <c r="F14" s="23">
        <v>4.5736168886270301</v>
      </c>
      <c r="G14" s="23"/>
    </row>
    <row r="15" spans="1:7" x14ac:dyDescent="0.2">
      <c r="A15" s="21" t="s">
        <v>259</v>
      </c>
      <c r="B15" s="21" t="s">
        <v>258</v>
      </c>
      <c r="C15" s="21" t="s">
        <v>152</v>
      </c>
      <c r="D15" s="24">
        <v>3500000</v>
      </c>
      <c r="E15" s="22">
        <v>53595.5</v>
      </c>
      <c r="F15" s="23">
        <v>4.1822259901590497</v>
      </c>
      <c r="G15" s="23"/>
    </row>
    <row r="16" spans="1:7" x14ac:dyDescent="0.2">
      <c r="A16" s="21" t="s">
        <v>196</v>
      </c>
      <c r="B16" s="21" t="s">
        <v>195</v>
      </c>
      <c r="C16" s="21" t="s">
        <v>155</v>
      </c>
      <c r="D16" s="24">
        <v>308000</v>
      </c>
      <c r="E16" s="22">
        <v>48972</v>
      </c>
      <c r="F16" s="23">
        <v>3.8214396953115202</v>
      </c>
      <c r="G16" s="23"/>
    </row>
    <row r="17" spans="1:7" x14ac:dyDescent="0.2">
      <c r="A17" s="21" t="s">
        <v>210</v>
      </c>
      <c r="B17" s="21" t="s">
        <v>209</v>
      </c>
      <c r="C17" s="21" t="s">
        <v>211</v>
      </c>
      <c r="D17" s="24">
        <v>25000000</v>
      </c>
      <c r="E17" s="22">
        <v>41990</v>
      </c>
      <c r="F17" s="23">
        <v>3.27661220301664</v>
      </c>
      <c r="G17" s="23"/>
    </row>
    <row r="18" spans="1:7" x14ac:dyDescent="0.2">
      <c r="A18" s="21" t="s">
        <v>580</v>
      </c>
      <c r="B18" s="21" t="s">
        <v>579</v>
      </c>
      <c r="C18" s="21" t="s">
        <v>202</v>
      </c>
      <c r="D18" s="24">
        <v>2693087</v>
      </c>
      <c r="E18" s="22">
        <v>41400.82645</v>
      </c>
      <c r="F18" s="23">
        <v>3.2306371317228901</v>
      </c>
      <c r="G18" s="23"/>
    </row>
    <row r="19" spans="1:7" x14ac:dyDescent="0.2">
      <c r="A19" s="21" t="s">
        <v>140</v>
      </c>
      <c r="B19" s="21" t="s">
        <v>139</v>
      </c>
      <c r="C19" s="21" t="s">
        <v>117</v>
      </c>
      <c r="D19" s="24">
        <v>4200000</v>
      </c>
      <c r="E19" s="22">
        <v>41118</v>
      </c>
      <c r="F19" s="23">
        <v>3.20856729134647</v>
      </c>
      <c r="G19" s="23"/>
    </row>
    <row r="20" spans="1:7" x14ac:dyDescent="0.2">
      <c r="A20" s="21" t="s">
        <v>157</v>
      </c>
      <c r="B20" s="21" t="s">
        <v>156</v>
      </c>
      <c r="C20" s="21" t="s">
        <v>158</v>
      </c>
      <c r="D20" s="24">
        <v>2000739</v>
      </c>
      <c r="E20" s="22">
        <v>36391.44167</v>
      </c>
      <c r="F20" s="23">
        <v>2.8397390297997198</v>
      </c>
      <c r="G20" s="23"/>
    </row>
    <row r="21" spans="1:7" x14ac:dyDescent="0.2">
      <c r="A21" s="21" t="s">
        <v>166</v>
      </c>
      <c r="B21" s="21" t="s">
        <v>165</v>
      </c>
      <c r="C21" s="21" t="s">
        <v>167</v>
      </c>
      <c r="D21" s="24">
        <v>4700000</v>
      </c>
      <c r="E21" s="22">
        <v>35922.1</v>
      </c>
      <c r="F21" s="23">
        <v>2.8031148182420602</v>
      </c>
      <c r="G21" s="23"/>
    </row>
    <row r="22" spans="1:7" x14ac:dyDescent="0.2">
      <c r="A22" s="21" t="s">
        <v>169</v>
      </c>
      <c r="B22" s="21" t="s">
        <v>168</v>
      </c>
      <c r="C22" s="21" t="s">
        <v>170</v>
      </c>
      <c r="D22" s="24">
        <v>600000</v>
      </c>
      <c r="E22" s="22">
        <v>35409</v>
      </c>
      <c r="F22" s="23">
        <v>2.7630760061113602</v>
      </c>
      <c r="G22" s="23"/>
    </row>
    <row r="23" spans="1:7" x14ac:dyDescent="0.2">
      <c r="A23" s="21" t="s">
        <v>178</v>
      </c>
      <c r="B23" s="21" t="s">
        <v>177</v>
      </c>
      <c r="C23" s="21" t="s">
        <v>179</v>
      </c>
      <c r="D23" s="24">
        <v>1425000</v>
      </c>
      <c r="E23" s="22">
        <v>35149.050000000003</v>
      </c>
      <c r="F23" s="23">
        <v>2.7427912873170301</v>
      </c>
      <c r="G23" s="23"/>
    </row>
    <row r="24" spans="1:7" x14ac:dyDescent="0.2">
      <c r="A24" s="21" t="s">
        <v>833</v>
      </c>
      <c r="B24" s="21" t="s">
        <v>832</v>
      </c>
      <c r="C24" s="21" t="s">
        <v>186</v>
      </c>
      <c r="D24" s="24">
        <v>713829</v>
      </c>
      <c r="E24" s="22">
        <v>29592.495019999998</v>
      </c>
      <c r="F24" s="23">
        <v>2.30919576804575</v>
      </c>
      <c r="G24" s="23"/>
    </row>
    <row r="25" spans="1:7" x14ac:dyDescent="0.2">
      <c r="A25" s="21" t="s">
        <v>190</v>
      </c>
      <c r="B25" s="21" t="s">
        <v>189</v>
      </c>
      <c r="C25" s="21" t="s">
        <v>191</v>
      </c>
      <c r="D25" s="24">
        <v>4468295</v>
      </c>
      <c r="E25" s="22">
        <v>26876.794430000002</v>
      </c>
      <c r="F25" s="23">
        <v>2.0972810813838398</v>
      </c>
      <c r="G25" s="23"/>
    </row>
    <row r="26" spans="1:7" x14ac:dyDescent="0.2">
      <c r="A26" s="21" t="s">
        <v>266</v>
      </c>
      <c r="B26" s="21" t="s">
        <v>265</v>
      </c>
      <c r="C26" s="21" t="s">
        <v>267</v>
      </c>
      <c r="D26" s="24">
        <v>14300000</v>
      </c>
      <c r="E26" s="22">
        <v>22611.16</v>
      </c>
      <c r="F26" s="23">
        <v>1.76442016623867</v>
      </c>
      <c r="G26" s="23"/>
    </row>
    <row r="27" spans="1:7" x14ac:dyDescent="0.2">
      <c r="A27" s="21" t="s">
        <v>712</v>
      </c>
      <c r="B27" s="21" t="s">
        <v>711</v>
      </c>
      <c r="C27" s="21" t="s">
        <v>186</v>
      </c>
      <c r="D27" s="24">
        <v>450000</v>
      </c>
      <c r="E27" s="22">
        <v>20156.849999999999</v>
      </c>
      <c r="F27" s="23">
        <v>1.5729026121547001</v>
      </c>
      <c r="G27" s="23"/>
    </row>
    <row r="28" spans="1:7" x14ac:dyDescent="0.2">
      <c r="A28" s="21" t="s">
        <v>630</v>
      </c>
      <c r="B28" s="21" t="s">
        <v>629</v>
      </c>
      <c r="C28" s="21" t="s">
        <v>170</v>
      </c>
      <c r="D28" s="24">
        <v>4500000</v>
      </c>
      <c r="E28" s="22">
        <v>19179</v>
      </c>
      <c r="F28" s="23">
        <v>1.4965978909658499</v>
      </c>
      <c r="G28" s="23"/>
    </row>
    <row r="29" spans="1:7" x14ac:dyDescent="0.2">
      <c r="A29" s="21" t="s">
        <v>341</v>
      </c>
      <c r="B29" s="21" t="s">
        <v>340</v>
      </c>
      <c r="C29" s="21" t="s">
        <v>218</v>
      </c>
      <c r="D29" s="24">
        <v>4500000</v>
      </c>
      <c r="E29" s="22">
        <v>16240.5</v>
      </c>
      <c r="F29" s="23">
        <v>1.26729746327916</v>
      </c>
      <c r="G29" s="23"/>
    </row>
    <row r="30" spans="1:7" x14ac:dyDescent="0.2">
      <c r="A30" s="21" t="s">
        <v>690</v>
      </c>
      <c r="B30" s="21" t="s">
        <v>689</v>
      </c>
      <c r="C30" s="21" t="s">
        <v>186</v>
      </c>
      <c r="D30" s="24">
        <v>906742</v>
      </c>
      <c r="E30" s="22">
        <v>15585.988240000001</v>
      </c>
      <c r="F30" s="23">
        <v>1.2162238452788201</v>
      </c>
      <c r="G30" s="23"/>
    </row>
    <row r="31" spans="1:7" x14ac:dyDescent="0.2">
      <c r="A31" s="21" t="s">
        <v>233</v>
      </c>
      <c r="B31" s="21" t="s">
        <v>232</v>
      </c>
      <c r="C31" s="21" t="s">
        <v>194</v>
      </c>
      <c r="D31" s="24">
        <v>1154915</v>
      </c>
      <c r="E31" s="22">
        <v>12381.843720000001</v>
      </c>
      <c r="F31" s="23">
        <v>0.96619433743264904</v>
      </c>
      <c r="G31" s="23"/>
    </row>
    <row r="32" spans="1:7" x14ac:dyDescent="0.2">
      <c r="A32" s="21" t="s">
        <v>582</v>
      </c>
      <c r="B32" s="21" t="s">
        <v>581</v>
      </c>
      <c r="C32" s="21" t="s">
        <v>238</v>
      </c>
      <c r="D32" s="24">
        <v>767769</v>
      </c>
      <c r="E32" s="22">
        <v>11966.447630000001</v>
      </c>
      <c r="F32" s="23">
        <v>0.93377966971225401</v>
      </c>
      <c r="G32" s="23"/>
    </row>
    <row r="33" spans="1:9" x14ac:dyDescent="0.2">
      <c r="A33" s="21" t="s">
        <v>264</v>
      </c>
      <c r="B33" s="21" t="s">
        <v>263</v>
      </c>
      <c r="C33" s="21" t="s">
        <v>138</v>
      </c>
      <c r="D33" s="24">
        <v>225000</v>
      </c>
      <c r="E33" s="22">
        <v>9563.4</v>
      </c>
      <c r="F33" s="23">
        <v>0.74626228012215601</v>
      </c>
      <c r="G33" s="23"/>
    </row>
    <row r="34" spans="1:9" x14ac:dyDescent="0.2">
      <c r="A34" s="21" t="s">
        <v>835</v>
      </c>
      <c r="B34" s="21" t="s">
        <v>834</v>
      </c>
      <c r="C34" s="21" t="s">
        <v>194</v>
      </c>
      <c r="D34" s="24">
        <v>1368783</v>
      </c>
      <c r="E34" s="22">
        <v>5779.6862179999998</v>
      </c>
      <c r="F34" s="23">
        <v>0.45100715388201701</v>
      </c>
      <c r="G34" s="23"/>
    </row>
    <row r="35" spans="1:9" x14ac:dyDescent="0.2">
      <c r="A35" s="20" t="s">
        <v>29</v>
      </c>
      <c r="B35" s="20"/>
      <c r="C35" s="20"/>
      <c r="D35" s="20"/>
      <c r="E35" s="25">
        <f>SUM(E7:E34)</f>
        <v>1239450.683378</v>
      </c>
      <c r="F35" s="26">
        <f>SUM(F7:F34)</f>
        <v>96.718248016043532</v>
      </c>
      <c r="G35" s="23"/>
      <c r="H35" s="14"/>
      <c r="I35" s="14"/>
    </row>
    <row r="36" spans="1:9" x14ac:dyDescent="0.2">
      <c r="A36" s="21"/>
      <c r="B36" s="21"/>
      <c r="C36" s="21"/>
      <c r="D36" s="21"/>
      <c r="E36" s="22"/>
      <c r="F36" s="23"/>
      <c r="G36" s="23"/>
    </row>
    <row r="37" spans="1:9" x14ac:dyDescent="0.2">
      <c r="A37" s="20" t="s">
        <v>30</v>
      </c>
      <c r="B37" s="21"/>
      <c r="C37" s="21"/>
      <c r="D37" s="21"/>
      <c r="E37" s="22"/>
      <c r="F37" s="23"/>
      <c r="G37" s="23"/>
    </row>
    <row r="38" spans="1:9" x14ac:dyDescent="0.2">
      <c r="A38" s="20" t="s">
        <v>37</v>
      </c>
      <c r="B38" s="21"/>
      <c r="C38" s="21"/>
      <c r="D38" s="21"/>
      <c r="E38" s="22"/>
      <c r="F38" s="23"/>
      <c r="G38" s="23"/>
    </row>
    <row r="39" spans="1:9" x14ac:dyDescent="0.2">
      <c r="A39" s="21" t="s">
        <v>292</v>
      </c>
      <c r="B39" s="21" t="s">
        <v>291</v>
      </c>
      <c r="C39" s="21" t="s">
        <v>39</v>
      </c>
      <c r="D39" s="24">
        <v>2500000</v>
      </c>
      <c r="E39" s="22">
        <v>2480.2575000000002</v>
      </c>
      <c r="F39" s="23">
        <v>0.19354231938850999</v>
      </c>
      <c r="G39" s="23">
        <v>5.3803000000000001</v>
      </c>
    </row>
    <row r="40" spans="1:9" x14ac:dyDescent="0.2">
      <c r="A40" s="20" t="s">
        <v>29</v>
      </c>
      <c r="B40" s="20"/>
      <c r="C40" s="20"/>
      <c r="D40" s="20"/>
      <c r="E40" s="25">
        <f>SUM(E38:E39)</f>
        <v>2480.2575000000002</v>
      </c>
      <c r="F40" s="26">
        <f>SUM(F38:F39)</f>
        <v>0.19354231938850999</v>
      </c>
      <c r="G40" s="23"/>
      <c r="H40" s="14"/>
      <c r="I40" s="14"/>
    </row>
    <row r="41" spans="1:9" x14ac:dyDescent="0.2">
      <c r="A41" s="21"/>
      <c r="B41" s="21"/>
      <c r="C41" s="21"/>
      <c r="D41" s="21"/>
      <c r="E41" s="22"/>
      <c r="F41" s="23"/>
      <c r="G41" s="23"/>
    </row>
    <row r="42" spans="1:9" x14ac:dyDescent="0.2">
      <c r="A42" s="20" t="s">
        <v>41</v>
      </c>
      <c r="B42" s="20"/>
      <c r="C42" s="20"/>
      <c r="D42" s="20"/>
      <c r="E42" s="25">
        <f>E35+E40</f>
        <v>1241930.9408780001</v>
      </c>
      <c r="F42" s="26">
        <f>F35+F40</f>
        <v>96.911790335432045</v>
      </c>
      <c r="G42" s="23"/>
      <c r="H42" s="14"/>
      <c r="I42" s="14"/>
    </row>
    <row r="43" spans="1:9" x14ac:dyDescent="0.2">
      <c r="A43" s="20"/>
      <c r="B43" s="20"/>
      <c r="C43" s="20"/>
      <c r="D43" s="20"/>
      <c r="E43" s="25"/>
      <c r="F43" s="26"/>
      <c r="G43" s="23"/>
      <c r="H43" s="14"/>
      <c r="I43" s="14"/>
    </row>
    <row r="44" spans="1:9" x14ac:dyDescent="0.2">
      <c r="A44" s="20" t="s">
        <v>43</v>
      </c>
      <c r="B44" s="20"/>
      <c r="C44" s="20"/>
      <c r="D44" s="20"/>
      <c r="E44" s="25">
        <f>E46-(E35+E40)</f>
        <v>39575.609129399993</v>
      </c>
      <c r="F44" s="26">
        <f>F46-(F35+F40)</f>
        <v>3.0882096645679553</v>
      </c>
      <c r="G44" s="23"/>
      <c r="H44" s="14"/>
      <c r="I44" s="14"/>
    </row>
    <row r="45" spans="1:9" x14ac:dyDescent="0.2">
      <c r="A45" s="20"/>
      <c r="B45" s="20"/>
      <c r="C45" s="20"/>
      <c r="D45" s="20"/>
      <c r="E45" s="25"/>
      <c r="F45" s="26"/>
      <c r="G45" s="23"/>
      <c r="H45" s="14"/>
      <c r="I45" s="14"/>
    </row>
    <row r="46" spans="1:9" x14ac:dyDescent="0.2">
      <c r="A46" s="27" t="s">
        <v>42</v>
      </c>
      <c r="B46" s="27"/>
      <c r="C46" s="27"/>
      <c r="D46" s="27"/>
      <c r="E46" s="28">
        <v>1281506.5500074001</v>
      </c>
      <c r="F46" s="29">
        <v>100</v>
      </c>
      <c r="G46" s="59"/>
      <c r="H46" s="14"/>
      <c r="I46" s="14"/>
    </row>
    <row r="48" spans="1:9" x14ac:dyDescent="0.2">
      <c r="A48" s="14" t="s">
        <v>46</v>
      </c>
    </row>
    <row r="49" spans="1:4" x14ac:dyDescent="0.2">
      <c r="A49" s="14" t="s">
        <v>47</v>
      </c>
    </row>
    <row r="50" spans="1:4" x14ac:dyDescent="0.2">
      <c r="A50" s="14" t="s">
        <v>48</v>
      </c>
      <c r="B50" s="14"/>
      <c r="C50" s="30" t="s">
        <v>50</v>
      </c>
      <c r="D50" s="14" t="s">
        <v>49</v>
      </c>
    </row>
    <row r="51" spans="1:4" x14ac:dyDescent="0.2">
      <c r="A51" s="7" t="s">
        <v>51</v>
      </c>
      <c r="C51" s="31">
        <v>105.31399999999999</v>
      </c>
      <c r="D51" s="31">
        <v>111.7954</v>
      </c>
    </row>
    <row r="52" spans="1:4" x14ac:dyDescent="0.2">
      <c r="A52" s="7" t="s">
        <v>52</v>
      </c>
      <c r="C52" s="31">
        <v>38.012999999999998</v>
      </c>
      <c r="D52" s="31">
        <v>37.132300000000001</v>
      </c>
    </row>
    <row r="53" spans="1:4" x14ac:dyDescent="0.2">
      <c r="A53" s="7" t="s">
        <v>53</v>
      </c>
      <c r="C53" s="31">
        <v>118.4943</v>
      </c>
      <c r="D53" s="31">
        <v>126.2972</v>
      </c>
    </row>
    <row r="54" spans="1:4" x14ac:dyDescent="0.2">
      <c r="A54" s="7" t="s">
        <v>54</v>
      </c>
      <c r="C54" s="31">
        <v>45.012</v>
      </c>
      <c r="D54" s="31">
        <v>44.030500000000004</v>
      </c>
    </row>
    <row r="56" spans="1:4" x14ac:dyDescent="0.2">
      <c r="A56" s="14" t="s">
        <v>55</v>
      </c>
    </row>
    <row r="57" spans="1:4" x14ac:dyDescent="0.2">
      <c r="A57" s="106" t="s">
        <v>56</v>
      </c>
      <c r="B57" s="107"/>
      <c r="C57" s="32" t="s">
        <v>57</v>
      </c>
    </row>
    <row r="58" spans="1:4" x14ac:dyDescent="0.2">
      <c r="A58" s="102" t="s">
        <v>52</v>
      </c>
      <c r="B58" s="103"/>
      <c r="C58" s="33">
        <v>3.15</v>
      </c>
    </row>
    <row r="59" spans="1:4" x14ac:dyDescent="0.2">
      <c r="A59" s="102" t="s">
        <v>54</v>
      </c>
      <c r="B59" s="103"/>
      <c r="C59" s="33">
        <v>3.85</v>
      </c>
    </row>
    <row r="60" spans="1:4" x14ac:dyDescent="0.2">
      <c r="A60" s="7" t="s">
        <v>58</v>
      </c>
    </row>
    <row r="61" spans="1:4" x14ac:dyDescent="0.2">
      <c r="A61" s="7" t="s">
        <v>59</v>
      </c>
    </row>
    <row r="63" spans="1:4" x14ac:dyDescent="0.2">
      <c r="A63" s="14" t="s">
        <v>380</v>
      </c>
      <c r="D63" s="51">
        <v>6.6042207889952798E-2</v>
      </c>
    </row>
    <row r="65" spans="1:9" x14ac:dyDescent="0.2">
      <c r="A65" s="14" t="s">
        <v>1004</v>
      </c>
      <c r="D65" s="30" t="s">
        <v>61</v>
      </c>
    </row>
    <row r="67" spans="1:9" x14ac:dyDescent="0.2">
      <c r="A67" s="62" t="s">
        <v>1005</v>
      </c>
      <c r="B67" s="63"/>
      <c r="C67" s="63"/>
      <c r="D67" s="63"/>
      <c r="E67" s="11"/>
      <c r="G67" s="11"/>
      <c r="H67" s="63"/>
      <c r="I67" s="63"/>
    </row>
    <row r="68" spans="1:9" x14ac:dyDescent="0.2">
      <c r="A68" s="66"/>
      <c r="B68" s="63"/>
      <c r="C68" s="63"/>
      <c r="D68" s="63"/>
      <c r="E68" s="11"/>
      <c r="G68" s="11"/>
      <c r="H68" s="63"/>
      <c r="I68" s="63"/>
    </row>
    <row r="69" spans="1:9" x14ac:dyDescent="0.2">
      <c r="A69" s="62" t="s">
        <v>1486</v>
      </c>
      <c r="B69" s="63"/>
      <c r="C69" s="63"/>
      <c r="D69" s="63"/>
      <c r="E69" s="11"/>
      <c r="G69" s="11"/>
      <c r="H69" s="63"/>
      <c r="I69" s="63"/>
    </row>
    <row r="70" spans="1:9" x14ac:dyDescent="0.2">
      <c r="A70" s="66"/>
      <c r="B70" s="63"/>
      <c r="C70" s="63"/>
      <c r="D70" s="63"/>
      <c r="E70" s="11"/>
      <c r="G70" s="11"/>
      <c r="H70" s="63"/>
      <c r="I70" s="63"/>
    </row>
    <row r="71" spans="1:9" x14ac:dyDescent="0.2">
      <c r="A71" s="63"/>
      <c r="B71" s="63"/>
      <c r="C71" s="63"/>
      <c r="D71" s="63"/>
      <c r="E71" s="11"/>
      <c r="G71" s="11"/>
      <c r="H71" s="63"/>
      <c r="I71" s="63"/>
    </row>
    <row r="72" spans="1:9" x14ac:dyDescent="0.2">
      <c r="A72" s="63"/>
      <c r="B72" s="63"/>
      <c r="C72" s="63"/>
      <c r="D72" s="63"/>
      <c r="E72" s="11"/>
      <c r="G72" s="11"/>
      <c r="H72" s="63"/>
      <c r="I72" s="63"/>
    </row>
    <row r="73" spans="1:9" x14ac:dyDescent="0.2">
      <c r="A73" s="63"/>
      <c r="B73" s="63"/>
      <c r="C73" s="63"/>
      <c r="D73" s="63"/>
      <c r="E73" s="11"/>
      <c r="G73" s="11"/>
      <c r="H73" s="63"/>
      <c r="I73" s="63"/>
    </row>
    <row r="74" spans="1:9" x14ac:dyDescent="0.2">
      <c r="A74" s="63"/>
      <c r="B74" s="63"/>
      <c r="C74" s="63"/>
      <c r="D74" s="63"/>
      <c r="E74" s="11"/>
      <c r="G74" s="11"/>
      <c r="H74" s="63"/>
      <c r="I74" s="63"/>
    </row>
    <row r="75" spans="1:9" x14ac:dyDescent="0.2">
      <c r="A75" s="63"/>
      <c r="B75" s="63"/>
      <c r="C75" s="63"/>
      <c r="D75" s="63"/>
      <c r="E75" s="11"/>
      <c r="G75" s="11"/>
      <c r="H75" s="63"/>
      <c r="I75" s="63"/>
    </row>
    <row r="76" spans="1:9" x14ac:dyDescent="0.2">
      <c r="A76" s="63"/>
      <c r="B76" s="63"/>
      <c r="C76" s="63"/>
      <c r="D76" s="63"/>
      <c r="E76" s="11"/>
      <c r="G76" s="11"/>
      <c r="H76" s="63"/>
      <c r="I76" s="63"/>
    </row>
    <row r="77" spans="1:9" x14ac:dyDescent="0.2">
      <c r="A77" s="63"/>
      <c r="B77" s="63"/>
      <c r="C77" s="63"/>
      <c r="D77" s="63"/>
      <c r="E77" s="11"/>
      <c r="G77" s="11"/>
      <c r="H77" s="63"/>
      <c r="I77" s="63"/>
    </row>
    <row r="78" spans="1:9" x14ac:dyDescent="0.2">
      <c r="A78" s="63"/>
      <c r="B78" s="63"/>
      <c r="C78" s="63"/>
      <c r="D78" s="63"/>
      <c r="E78" s="11"/>
      <c r="G78" s="11"/>
      <c r="H78" s="63"/>
      <c r="I78" s="63"/>
    </row>
    <row r="79" spans="1:9" x14ac:dyDescent="0.2">
      <c r="A79" s="63"/>
      <c r="B79" s="63"/>
      <c r="C79" s="63"/>
      <c r="D79" s="63"/>
      <c r="E79" s="11"/>
      <c r="G79" s="11"/>
      <c r="H79" s="63"/>
      <c r="I79" s="63"/>
    </row>
    <row r="80" spans="1:9" x14ac:dyDescent="0.2">
      <c r="A80" s="63"/>
      <c r="B80" s="63"/>
      <c r="C80" s="63"/>
      <c r="D80" s="63"/>
      <c r="E80" s="11"/>
      <c r="G80" s="11"/>
      <c r="H80" s="63"/>
      <c r="I80" s="63"/>
    </row>
    <row r="81" spans="1:9" x14ac:dyDescent="0.2">
      <c r="A81" s="63"/>
      <c r="B81" s="63"/>
      <c r="C81" s="63"/>
      <c r="D81" s="63"/>
      <c r="E81" s="11"/>
      <c r="G81" s="11"/>
      <c r="H81" s="63"/>
      <c r="I81" s="63"/>
    </row>
    <row r="82" spans="1:9" x14ac:dyDescent="0.2">
      <c r="A82" s="63"/>
      <c r="B82" s="63"/>
      <c r="C82" s="63"/>
      <c r="D82" s="63"/>
      <c r="E82" s="11"/>
      <c r="G82" s="11"/>
      <c r="H82" s="63"/>
      <c r="I82" s="63"/>
    </row>
    <row r="83" spans="1:9" x14ac:dyDescent="0.2">
      <c r="A83" s="63"/>
      <c r="B83" s="63"/>
      <c r="C83" s="63"/>
      <c r="D83" s="63"/>
      <c r="E83" s="11"/>
      <c r="G83" s="11"/>
      <c r="H83" s="63"/>
      <c r="I83" s="63"/>
    </row>
    <row r="84" spans="1:9" x14ac:dyDescent="0.2">
      <c r="A84" s="63"/>
      <c r="B84" s="63"/>
      <c r="C84" s="63"/>
      <c r="D84" s="63"/>
      <c r="E84" s="11"/>
      <c r="G84" s="11"/>
      <c r="H84" s="63"/>
      <c r="I84" s="63"/>
    </row>
    <row r="85" spans="1:9" x14ac:dyDescent="0.2">
      <c r="A85" s="63"/>
      <c r="B85" s="63"/>
      <c r="C85" s="63"/>
      <c r="D85" s="63"/>
      <c r="E85" s="11"/>
      <c r="G85" s="11"/>
      <c r="H85" s="63"/>
      <c r="I85" s="63"/>
    </row>
    <row r="86" spans="1:9" x14ac:dyDescent="0.2">
      <c r="A86" s="63"/>
      <c r="B86" s="63"/>
      <c r="C86" s="63"/>
      <c r="D86" s="63"/>
      <c r="E86" s="11"/>
      <c r="G86" s="11"/>
      <c r="H86" s="63"/>
      <c r="I86" s="63"/>
    </row>
    <row r="87" spans="1:9" x14ac:dyDescent="0.2">
      <c r="A87" s="62" t="s">
        <v>1026</v>
      </c>
      <c r="B87" s="63"/>
      <c r="C87" s="63"/>
      <c r="D87" s="63"/>
      <c r="E87" s="11"/>
      <c r="G87" s="11"/>
      <c r="H87" s="63"/>
      <c r="I87" s="63"/>
    </row>
    <row r="88" spans="1:9" x14ac:dyDescent="0.2">
      <c r="A88" s="63"/>
      <c r="B88" s="63"/>
      <c r="C88" s="63"/>
      <c r="D88" s="63"/>
      <c r="E88" s="11"/>
      <c r="G88" s="11"/>
      <c r="H88" s="63"/>
      <c r="I88" s="63"/>
    </row>
    <row r="89" spans="1:9" x14ac:dyDescent="0.2">
      <c r="A89" s="62" t="s">
        <v>1488</v>
      </c>
      <c r="B89" s="63"/>
      <c r="C89" s="63"/>
      <c r="D89" s="63"/>
      <c r="E89" s="11"/>
      <c r="G89" s="11"/>
      <c r="H89" s="63"/>
      <c r="I89" s="63"/>
    </row>
    <row r="90" spans="1:9" x14ac:dyDescent="0.2">
      <c r="A90" s="63"/>
      <c r="B90" s="63"/>
      <c r="C90" s="63"/>
      <c r="D90" s="63"/>
      <c r="E90" s="11"/>
      <c r="G90" s="11"/>
      <c r="H90" s="63"/>
      <c r="I90" s="63"/>
    </row>
    <row r="91" spans="1:9" x14ac:dyDescent="0.2">
      <c r="A91" s="63"/>
      <c r="B91" s="63"/>
      <c r="C91" s="63"/>
      <c r="D91" s="63"/>
      <c r="E91" s="11"/>
      <c r="G91" s="11"/>
      <c r="H91" s="63"/>
      <c r="I91" s="63"/>
    </row>
    <row r="92" spans="1:9" x14ac:dyDescent="0.2">
      <c r="A92" s="63"/>
      <c r="B92" s="63"/>
      <c r="C92" s="63"/>
      <c r="D92" s="63"/>
      <c r="E92" s="11"/>
      <c r="G92" s="11"/>
      <c r="H92" s="63"/>
      <c r="I92" s="63"/>
    </row>
    <row r="93" spans="1:9" x14ac:dyDescent="0.2">
      <c r="A93" s="63"/>
      <c r="B93" s="63"/>
      <c r="C93" s="63"/>
      <c r="D93" s="63"/>
      <c r="E93" s="11"/>
      <c r="G93" s="11"/>
      <c r="H93" s="63"/>
      <c r="I93" s="63"/>
    </row>
    <row r="94" spans="1:9" x14ac:dyDescent="0.2">
      <c r="A94" s="63"/>
      <c r="B94" s="63"/>
      <c r="C94" s="63"/>
      <c r="D94" s="63"/>
      <c r="E94" s="11"/>
      <c r="G94" s="11"/>
      <c r="H94" s="63"/>
      <c r="I94" s="63"/>
    </row>
    <row r="95" spans="1:9" x14ac:dyDescent="0.2">
      <c r="A95" s="63"/>
      <c r="B95" s="63"/>
      <c r="C95" s="63"/>
      <c r="D95" s="63"/>
      <c r="E95" s="11"/>
      <c r="G95" s="11"/>
      <c r="H95" s="63"/>
      <c r="I95" s="63"/>
    </row>
    <row r="96" spans="1:9" x14ac:dyDescent="0.2">
      <c r="A96" s="63"/>
      <c r="B96" s="63"/>
      <c r="C96" s="63"/>
      <c r="D96" s="63"/>
      <c r="E96" s="11"/>
      <c r="G96" s="11"/>
      <c r="H96" s="63"/>
      <c r="I96" s="63"/>
    </row>
    <row r="97" spans="1:9" x14ac:dyDescent="0.2">
      <c r="A97" s="63"/>
      <c r="B97" s="63"/>
      <c r="C97" s="63"/>
      <c r="D97" s="63"/>
      <c r="E97" s="11"/>
      <c r="G97" s="11"/>
      <c r="H97" s="63"/>
      <c r="I97" s="63"/>
    </row>
    <row r="98" spans="1:9" x14ac:dyDescent="0.2">
      <c r="A98" s="63"/>
      <c r="B98" s="63"/>
      <c r="C98" s="63"/>
      <c r="D98" s="63"/>
      <c r="E98" s="11"/>
      <c r="G98" s="11"/>
      <c r="H98" s="63"/>
      <c r="I98" s="63"/>
    </row>
    <row r="99" spans="1:9" x14ac:dyDescent="0.2">
      <c r="A99" s="63"/>
      <c r="B99" s="63"/>
      <c r="C99" s="63"/>
      <c r="D99" s="63"/>
      <c r="E99" s="11"/>
      <c r="G99" s="11"/>
      <c r="H99" s="63"/>
      <c r="I99" s="63"/>
    </row>
    <row r="100" spans="1:9" x14ac:dyDescent="0.2">
      <c r="A100" s="63"/>
      <c r="B100" s="63"/>
      <c r="C100" s="63"/>
      <c r="D100" s="63"/>
      <c r="E100" s="11"/>
      <c r="G100" s="11"/>
      <c r="H100" s="63"/>
      <c r="I100" s="63"/>
    </row>
    <row r="101" spans="1:9" x14ac:dyDescent="0.2">
      <c r="A101" s="63"/>
      <c r="B101" s="63"/>
      <c r="C101" s="63"/>
      <c r="D101" s="63"/>
      <c r="E101" s="11"/>
      <c r="G101" s="11"/>
      <c r="H101" s="63"/>
      <c r="I101" s="63"/>
    </row>
    <row r="102" spans="1:9" x14ac:dyDescent="0.2">
      <c r="A102" s="63"/>
      <c r="B102" s="63"/>
      <c r="C102" s="63"/>
      <c r="D102" s="63"/>
      <c r="E102" s="11"/>
      <c r="G102" s="11"/>
      <c r="H102" s="63"/>
      <c r="I102" s="63"/>
    </row>
    <row r="103" spans="1:9" x14ac:dyDescent="0.2">
      <c r="A103" s="63"/>
      <c r="B103" s="63"/>
      <c r="C103" s="63"/>
      <c r="D103" s="63"/>
      <c r="E103" s="11"/>
      <c r="G103" s="11"/>
      <c r="H103" s="63"/>
      <c r="I103" s="63"/>
    </row>
    <row r="104" spans="1:9" x14ac:dyDescent="0.2">
      <c r="A104" s="63"/>
      <c r="B104" s="63"/>
      <c r="C104" s="63"/>
      <c r="D104" s="63"/>
      <c r="E104" s="11"/>
      <c r="G104" s="11"/>
      <c r="H104" s="63"/>
      <c r="I104" s="63"/>
    </row>
    <row r="105" spans="1:9" x14ac:dyDescent="0.2">
      <c r="A105" s="63"/>
      <c r="B105" s="63"/>
      <c r="C105" s="63"/>
      <c r="D105" s="63"/>
      <c r="E105" s="11"/>
      <c r="G105" s="11"/>
      <c r="H105" s="63"/>
      <c r="I105" s="63"/>
    </row>
    <row r="106" spans="1:9" x14ac:dyDescent="0.2">
      <c r="A106" s="63"/>
      <c r="B106" s="63"/>
      <c r="C106" s="63"/>
      <c r="D106" s="63"/>
      <c r="E106" s="11"/>
      <c r="G106" s="11"/>
      <c r="H106" s="63"/>
      <c r="I106" s="63"/>
    </row>
    <row r="107" spans="1:9" x14ac:dyDescent="0.2">
      <c r="A107" s="63"/>
      <c r="B107" s="63"/>
      <c r="C107" s="63"/>
      <c r="D107" s="63"/>
      <c r="E107" s="11"/>
      <c r="G107" s="11"/>
      <c r="H107" s="63"/>
      <c r="I107" s="63"/>
    </row>
    <row r="108" spans="1:9" x14ac:dyDescent="0.2">
      <c r="A108" s="63" t="s">
        <v>1014</v>
      </c>
      <c r="B108" s="63"/>
      <c r="C108" s="63"/>
      <c r="D108" s="63"/>
      <c r="E108" s="11"/>
      <c r="G108" s="11"/>
      <c r="H108" s="63"/>
      <c r="I108" s="63"/>
    </row>
    <row r="109" spans="1:9" x14ac:dyDescent="0.2">
      <c r="A109" s="63"/>
      <c r="B109" s="63"/>
      <c r="C109" s="63"/>
      <c r="D109" s="63"/>
      <c r="E109" s="11"/>
      <c r="G109" s="11"/>
      <c r="H109" s="63"/>
      <c r="I109" s="63"/>
    </row>
    <row r="110" spans="1:9" x14ac:dyDescent="0.2">
      <c r="A110" s="63"/>
      <c r="B110" s="63"/>
      <c r="C110" s="63"/>
      <c r="D110" s="63"/>
      <c r="E110" s="11"/>
      <c r="G110" s="11"/>
      <c r="H110" s="63"/>
      <c r="I110" s="63"/>
    </row>
    <row r="111" spans="1:9" x14ac:dyDescent="0.2">
      <c r="A111" s="63"/>
      <c r="B111" s="63"/>
      <c r="C111" s="63"/>
      <c r="D111" s="63"/>
      <c r="E111" s="11"/>
      <c r="G111" s="11"/>
      <c r="H111" s="63"/>
      <c r="I111" s="63"/>
    </row>
    <row r="112" spans="1:9" x14ac:dyDescent="0.2">
      <c r="A112" s="63"/>
      <c r="B112" s="63"/>
      <c r="C112" s="63"/>
      <c r="D112" s="63"/>
      <c r="E112" s="11"/>
      <c r="G112" s="11"/>
      <c r="H112" s="63"/>
      <c r="I112" s="63"/>
    </row>
    <row r="113" spans="1:9" x14ac:dyDescent="0.2">
      <c r="A113" s="63"/>
      <c r="B113" s="63"/>
      <c r="C113" s="63"/>
      <c r="D113" s="63"/>
      <c r="E113" s="11"/>
      <c r="G113" s="11"/>
      <c r="H113" s="63"/>
      <c r="I113" s="63"/>
    </row>
    <row r="114" spans="1:9" x14ac:dyDescent="0.2">
      <c r="A114" s="63"/>
      <c r="B114" s="63"/>
      <c r="C114" s="63"/>
      <c r="D114" s="63"/>
      <c r="E114" s="11"/>
      <c r="G114" s="11"/>
      <c r="H114" s="63"/>
      <c r="I114" s="63"/>
    </row>
    <row r="115" spans="1:9" x14ac:dyDescent="0.2">
      <c r="A115" s="63"/>
      <c r="B115" s="63"/>
      <c r="C115" s="63"/>
      <c r="D115" s="63"/>
      <c r="E115" s="11"/>
      <c r="G115" s="11"/>
      <c r="H115" s="63"/>
      <c r="I115" s="63"/>
    </row>
    <row r="116" spans="1:9" x14ac:dyDescent="0.2">
      <c r="A116" s="63"/>
      <c r="B116" s="63"/>
      <c r="C116" s="63"/>
      <c r="D116" s="63"/>
      <c r="E116" s="11"/>
      <c r="G116" s="11"/>
      <c r="H116" s="63"/>
      <c r="I116" s="63"/>
    </row>
    <row r="117" spans="1:9" x14ac:dyDescent="0.2">
      <c r="A117" s="63"/>
      <c r="B117" s="63"/>
      <c r="C117" s="63"/>
      <c r="D117" s="63"/>
      <c r="E117" s="11"/>
      <c r="G117" s="11"/>
      <c r="H117" s="63"/>
      <c r="I117" s="63"/>
    </row>
    <row r="118" spans="1:9" x14ac:dyDescent="0.2">
      <c r="A118" s="63"/>
      <c r="B118" s="63"/>
      <c r="C118" s="63"/>
      <c r="D118" s="63"/>
      <c r="E118" s="11"/>
      <c r="G118" s="11"/>
      <c r="H118" s="63"/>
      <c r="I118" s="63"/>
    </row>
    <row r="119" spans="1:9" x14ac:dyDescent="0.2">
      <c r="A119" s="63"/>
      <c r="B119" s="63"/>
      <c r="C119" s="63"/>
      <c r="D119" s="63"/>
      <c r="E119" s="11"/>
      <c r="G119" s="11"/>
      <c r="H119" s="63"/>
      <c r="I119" s="63"/>
    </row>
    <row r="120" spans="1:9" x14ac:dyDescent="0.2">
      <c r="A120" s="63"/>
      <c r="B120" s="63"/>
      <c r="C120" s="63"/>
      <c r="D120" s="63"/>
      <c r="E120" s="11"/>
      <c r="G120" s="11"/>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sheetData>
  <mergeCells count="4">
    <mergeCell ref="A1:F1"/>
    <mergeCell ref="A57:B57"/>
    <mergeCell ref="A58:B58"/>
    <mergeCell ref="A59:B59"/>
  </mergeCells>
  <conditionalFormatting sqref="F2:F3 F5:F66">
    <cfRule type="cellIs" dxfId="44" priority="3" stopIfTrue="1" operator="between">
      <formula>0.009</formula>
      <formula>-0.009</formula>
    </cfRule>
  </conditionalFormatting>
  <conditionalFormatting sqref="F204:F65536">
    <cfRule type="cellIs" dxfId="43" priority="2" stopIfTrue="1" operator="between">
      <formula>0.009</formula>
      <formula>-0.009</formula>
    </cfRule>
  </conditionalFormatting>
  <conditionalFormatting sqref="F67:G103">
    <cfRule type="cellIs" dxfId="42" priority="1" stopIfTrue="1" operator="between">
      <formula>0.009</formula>
      <formula>-0.009</formula>
    </cfRule>
  </conditionalFormatting>
  <hyperlinks>
    <hyperlink ref="A70"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49"/>
  <sheetViews>
    <sheetView workbookViewId="0">
      <selection sqref="A1:F1"/>
    </sheetView>
  </sheetViews>
  <sheetFormatPr defaultColWidth="9.140625" defaultRowHeight="11.25" x14ac:dyDescent="0.2"/>
  <cols>
    <col min="1" max="1" width="38.7109375" style="7" bestFit="1" customWidth="1"/>
    <col min="2" max="2" width="34.14062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7" s="1" customFormat="1" ht="15" x14ac:dyDescent="0.2">
      <c r="A1" s="104" t="s">
        <v>977</v>
      </c>
      <c r="B1" s="105"/>
      <c r="C1" s="105"/>
      <c r="D1" s="105"/>
      <c r="E1" s="105"/>
      <c r="F1" s="105"/>
    </row>
    <row r="2" spans="1:7" s="1" customFormat="1" ht="12" x14ac:dyDescent="0.2">
      <c r="E2" s="5"/>
      <c r="F2" s="9"/>
    </row>
    <row r="3" spans="1:7" s="1" customFormat="1" ht="12" x14ac:dyDescent="0.2">
      <c r="A3" s="8" t="s">
        <v>7</v>
      </c>
      <c r="B3" s="2"/>
      <c r="C3" s="3"/>
      <c r="D3" s="3"/>
      <c r="E3" s="4"/>
      <c r="F3" s="9"/>
    </row>
    <row r="4" spans="1:7" s="1" customFormat="1" ht="23.25" customHeight="1" x14ac:dyDescent="0.2">
      <c r="A4" s="6" t="s">
        <v>2</v>
      </c>
      <c r="B4" s="6" t="s">
        <v>0</v>
      </c>
      <c r="C4" s="13" t="s">
        <v>4</v>
      </c>
      <c r="D4" s="13" t="s">
        <v>1</v>
      </c>
      <c r="E4" s="52" t="s">
        <v>6</v>
      </c>
      <c r="F4" s="12" t="s">
        <v>3</v>
      </c>
      <c r="G4" s="55" t="s">
        <v>5</v>
      </c>
    </row>
    <row r="5" spans="1:7" x14ac:dyDescent="0.2">
      <c r="A5" s="16" t="s">
        <v>114</v>
      </c>
      <c r="B5" s="17"/>
      <c r="C5" s="17"/>
      <c r="D5" s="17"/>
      <c r="E5" s="18"/>
      <c r="F5" s="19"/>
      <c r="G5" s="19"/>
    </row>
    <row r="6" spans="1:7" x14ac:dyDescent="0.2">
      <c r="A6" s="20" t="s">
        <v>20</v>
      </c>
      <c r="B6" s="21"/>
      <c r="C6" s="21"/>
      <c r="D6" s="21"/>
      <c r="E6" s="22"/>
      <c r="F6" s="23"/>
      <c r="G6" s="23"/>
    </row>
    <row r="7" spans="1:7" x14ac:dyDescent="0.2">
      <c r="A7" s="21" t="s">
        <v>116</v>
      </c>
      <c r="B7" s="21" t="s">
        <v>115</v>
      </c>
      <c r="C7" s="21" t="s">
        <v>117</v>
      </c>
      <c r="D7" s="24">
        <v>16869284</v>
      </c>
      <c r="E7" s="22">
        <v>169974.90557999999</v>
      </c>
      <c r="F7" s="23">
        <v>8.4895149847349902</v>
      </c>
      <c r="G7" s="23"/>
    </row>
    <row r="8" spans="1:7" x14ac:dyDescent="0.2">
      <c r="A8" s="21" t="s">
        <v>119</v>
      </c>
      <c r="B8" s="21" t="s">
        <v>118</v>
      </c>
      <c r="C8" s="21" t="s">
        <v>117</v>
      </c>
      <c r="D8" s="24">
        <v>8891035</v>
      </c>
      <c r="E8" s="22">
        <v>123478.69408</v>
      </c>
      <c r="F8" s="23">
        <v>6.1672293337106101</v>
      </c>
      <c r="G8" s="23"/>
    </row>
    <row r="9" spans="1:7" x14ac:dyDescent="0.2">
      <c r="A9" s="21" t="s">
        <v>124</v>
      </c>
      <c r="B9" s="21" t="s">
        <v>123</v>
      </c>
      <c r="C9" s="21" t="s">
        <v>125</v>
      </c>
      <c r="D9" s="24">
        <v>4333252</v>
      </c>
      <c r="E9" s="22">
        <v>91067.624030000006</v>
      </c>
      <c r="F9" s="23">
        <v>4.5484358775714799</v>
      </c>
      <c r="G9" s="23"/>
    </row>
    <row r="10" spans="1:7" x14ac:dyDescent="0.2">
      <c r="A10" s="21" t="s">
        <v>121</v>
      </c>
      <c r="B10" s="21" t="s">
        <v>120</v>
      </c>
      <c r="C10" s="21" t="s">
        <v>122</v>
      </c>
      <c r="D10" s="24">
        <v>2131779</v>
      </c>
      <c r="E10" s="22">
        <v>86754.87818</v>
      </c>
      <c r="F10" s="23">
        <v>4.33303278383835</v>
      </c>
      <c r="G10" s="23"/>
    </row>
    <row r="11" spans="1:7" x14ac:dyDescent="0.2">
      <c r="A11" s="21" t="s">
        <v>133</v>
      </c>
      <c r="B11" s="21" t="s">
        <v>132</v>
      </c>
      <c r="C11" s="21" t="s">
        <v>117</v>
      </c>
      <c r="D11" s="24">
        <v>6761448</v>
      </c>
      <c r="E11" s="22">
        <v>86526.250060000006</v>
      </c>
      <c r="F11" s="23">
        <v>4.3216137932288303</v>
      </c>
      <c r="G11" s="23"/>
    </row>
    <row r="12" spans="1:7" x14ac:dyDescent="0.2">
      <c r="A12" s="21" t="s">
        <v>130</v>
      </c>
      <c r="B12" s="21" t="s">
        <v>129</v>
      </c>
      <c r="C12" s="21" t="s">
        <v>131</v>
      </c>
      <c r="D12" s="24">
        <v>4627000</v>
      </c>
      <c r="E12" s="22">
        <v>72185.827000000005</v>
      </c>
      <c r="F12" s="23">
        <v>3.6053713806215799</v>
      </c>
      <c r="G12" s="23"/>
    </row>
    <row r="13" spans="1:7" x14ac:dyDescent="0.2">
      <c r="A13" s="21" t="s">
        <v>127</v>
      </c>
      <c r="B13" s="21" t="s">
        <v>126</v>
      </c>
      <c r="C13" s="21" t="s">
        <v>128</v>
      </c>
      <c r="D13" s="24">
        <v>4493052</v>
      </c>
      <c r="E13" s="22">
        <v>70428.590100000001</v>
      </c>
      <c r="F13" s="23">
        <v>3.5176049603763402</v>
      </c>
      <c r="G13" s="23"/>
    </row>
    <row r="14" spans="1:7" x14ac:dyDescent="0.2">
      <c r="A14" s="21" t="s">
        <v>140</v>
      </c>
      <c r="B14" s="21" t="s">
        <v>139</v>
      </c>
      <c r="C14" s="21" t="s">
        <v>117</v>
      </c>
      <c r="D14" s="24">
        <v>6206362</v>
      </c>
      <c r="E14" s="22">
        <v>60760.28398</v>
      </c>
      <c r="F14" s="23">
        <v>3.03471468076319</v>
      </c>
      <c r="G14" s="23"/>
    </row>
    <row r="15" spans="1:7" x14ac:dyDescent="0.2">
      <c r="A15" s="21" t="s">
        <v>154</v>
      </c>
      <c r="B15" s="21" t="s">
        <v>153</v>
      </c>
      <c r="C15" s="21" t="s">
        <v>155</v>
      </c>
      <c r="D15" s="24">
        <v>1612271</v>
      </c>
      <c r="E15" s="22">
        <v>60577.85828</v>
      </c>
      <c r="F15" s="23">
        <v>3.0256033021837099</v>
      </c>
      <c r="G15" s="23"/>
    </row>
    <row r="16" spans="1:7" x14ac:dyDescent="0.2">
      <c r="A16" s="21" t="s">
        <v>135</v>
      </c>
      <c r="B16" s="21" t="s">
        <v>134</v>
      </c>
      <c r="C16" s="21" t="s">
        <v>131</v>
      </c>
      <c r="D16" s="24">
        <v>3555589</v>
      </c>
      <c r="E16" s="22">
        <v>57749.876539999997</v>
      </c>
      <c r="F16" s="23">
        <v>2.8843577855213298</v>
      </c>
      <c r="G16" s="23"/>
    </row>
    <row r="17" spans="1:7" x14ac:dyDescent="0.2">
      <c r="A17" s="21" t="s">
        <v>305</v>
      </c>
      <c r="B17" s="21" t="s">
        <v>304</v>
      </c>
      <c r="C17" s="21" t="s">
        <v>117</v>
      </c>
      <c r="D17" s="24">
        <v>2672494</v>
      </c>
      <c r="E17" s="22">
        <v>56774.46254</v>
      </c>
      <c r="F17" s="23">
        <v>2.83564005427115</v>
      </c>
      <c r="G17" s="23"/>
    </row>
    <row r="18" spans="1:7" x14ac:dyDescent="0.2">
      <c r="A18" s="21" t="s">
        <v>137</v>
      </c>
      <c r="B18" s="21" t="s">
        <v>136</v>
      </c>
      <c r="C18" s="21" t="s">
        <v>138</v>
      </c>
      <c r="D18" s="24">
        <v>18783160</v>
      </c>
      <c r="E18" s="22">
        <v>56368.263160000002</v>
      </c>
      <c r="F18" s="23">
        <v>2.8153521434673001</v>
      </c>
      <c r="G18" s="23"/>
    </row>
    <row r="19" spans="1:7" x14ac:dyDescent="0.2">
      <c r="A19" s="21" t="s">
        <v>492</v>
      </c>
      <c r="B19" s="21" t="s">
        <v>491</v>
      </c>
      <c r="C19" s="21" t="s">
        <v>143</v>
      </c>
      <c r="D19" s="24">
        <v>1649761</v>
      </c>
      <c r="E19" s="22">
        <v>45193.552830000001</v>
      </c>
      <c r="F19" s="23">
        <v>2.25722345692447</v>
      </c>
      <c r="G19" s="23"/>
    </row>
    <row r="20" spans="1:7" x14ac:dyDescent="0.2">
      <c r="A20" s="21" t="s">
        <v>148</v>
      </c>
      <c r="B20" s="21" t="s">
        <v>147</v>
      </c>
      <c r="C20" s="21" t="s">
        <v>149</v>
      </c>
      <c r="D20" s="24">
        <v>591846</v>
      </c>
      <c r="E20" s="22">
        <v>43414.86333</v>
      </c>
      <c r="F20" s="23">
        <v>2.1683855716383098</v>
      </c>
      <c r="G20" s="23"/>
    </row>
    <row r="21" spans="1:7" x14ac:dyDescent="0.2">
      <c r="A21" s="21" t="s">
        <v>169</v>
      </c>
      <c r="B21" s="21" t="s">
        <v>168</v>
      </c>
      <c r="C21" s="21" t="s">
        <v>170</v>
      </c>
      <c r="D21" s="24">
        <v>696111</v>
      </c>
      <c r="E21" s="22">
        <v>41080.990669999999</v>
      </c>
      <c r="F21" s="23">
        <v>2.0518186769433302</v>
      </c>
      <c r="G21" s="23"/>
    </row>
    <row r="22" spans="1:7" x14ac:dyDescent="0.2">
      <c r="A22" s="21" t="s">
        <v>175</v>
      </c>
      <c r="B22" s="21" t="s">
        <v>174</v>
      </c>
      <c r="C22" s="21" t="s">
        <v>176</v>
      </c>
      <c r="D22" s="24">
        <v>9365082</v>
      </c>
      <c r="E22" s="22">
        <v>38560.725140000002</v>
      </c>
      <c r="F22" s="23">
        <v>1.92594226060153</v>
      </c>
      <c r="G22" s="23"/>
    </row>
    <row r="23" spans="1:7" x14ac:dyDescent="0.2">
      <c r="A23" s="21" t="s">
        <v>257</v>
      </c>
      <c r="B23" s="21" t="s">
        <v>256</v>
      </c>
      <c r="C23" s="21" t="s">
        <v>146</v>
      </c>
      <c r="D23" s="24">
        <v>9245469</v>
      </c>
      <c r="E23" s="22">
        <v>36066.574569999997</v>
      </c>
      <c r="F23" s="23">
        <v>1.80137017411648</v>
      </c>
      <c r="G23" s="23"/>
    </row>
    <row r="24" spans="1:7" x14ac:dyDescent="0.2">
      <c r="A24" s="21" t="s">
        <v>207</v>
      </c>
      <c r="B24" s="21" t="s">
        <v>206</v>
      </c>
      <c r="C24" s="21" t="s">
        <v>208</v>
      </c>
      <c r="D24" s="24">
        <v>2420003</v>
      </c>
      <c r="E24" s="22">
        <v>35128.763550000003</v>
      </c>
      <c r="F24" s="23">
        <v>1.7545305498791699</v>
      </c>
      <c r="G24" s="23"/>
    </row>
    <row r="25" spans="1:7" x14ac:dyDescent="0.2">
      <c r="A25" s="21" t="s">
        <v>198</v>
      </c>
      <c r="B25" s="21" t="s">
        <v>197</v>
      </c>
      <c r="C25" s="21" t="s">
        <v>199</v>
      </c>
      <c r="D25" s="24">
        <v>4800948</v>
      </c>
      <c r="E25" s="22">
        <v>34442.000950000001</v>
      </c>
      <c r="F25" s="23">
        <v>1.72022971374244</v>
      </c>
      <c r="G25" s="23"/>
    </row>
    <row r="26" spans="1:7" x14ac:dyDescent="0.2">
      <c r="A26" s="21" t="s">
        <v>145</v>
      </c>
      <c r="B26" s="21" t="s">
        <v>144</v>
      </c>
      <c r="C26" s="21" t="s">
        <v>146</v>
      </c>
      <c r="D26" s="24">
        <v>9874772</v>
      </c>
      <c r="E26" s="22">
        <v>32236.193190000002</v>
      </c>
      <c r="F26" s="23">
        <v>1.61005910962846</v>
      </c>
      <c r="G26" s="23"/>
    </row>
    <row r="27" spans="1:7" x14ac:dyDescent="0.2">
      <c r="A27" s="21" t="s">
        <v>217</v>
      </c>
      <c r="B27" s="21" t="s">
        <v>216</v>
      </c>
      <c r="C27" s="21" t="s">
        <v>218</v>
      </c>
      <c r="D27" s="24">
        <v>1786393</v>
      </c>
      <c r="E27" s="22">
        <v>31011.782480000002</v>
      </c>
      <c r="F27" s="23">
        <v>1.54890506436192</v>
      </c>
      <c r="G27" s="23"/>
    </row>
    <row r="28" spans="1:7" x14ac:dyDescent="0.2">
      <c r="A28" s="21" t="s">
        <v>163</v>
      </c>
      <c r="B28" s="21" t="s">
        <v>162</v>
      </c>
      <c r="C28" s="21" t="s">
        <v>164</v>
      </c>
      <c r="D28" s="24">
        <v>514691</v>
      </c>
      <c r="E28" s="22">
        <v>30088.835859999999</v>
      </c>
      <c r="F28" s="23">
        <v>1.50280785293025</v>
      </c>
      <c r="G28" s="23"/>
    </row>
    <row r="29" spans="1:7" x14ac:dyDescent="0.2">
      <c r="A29" s="21" t="s">
        <v>157</v>
      </c>
      <c r="B29" s="21" t="s">
        <v>156</v>
      </c>
      <c r="C29" s="21" t="s">
        <v>158</v>
      </c>
      <c r="D29" s="24">
        <v>1618320</v>
      </c>
      <c r="E29" s="22">
        <v>29435.622480000002</v>
      </c>
      <c r="F29" s="23">
        <v>1.4701826559412201</v>
      </c>
      <c r="G29" s="23"/>
    </row>
    <row r="30" spans="1:7" x14ac:dyDescent="0.2">
      <c r="A30" s="21" t="s">
        <v>185</v>
      </c>
      <c r="B30" s="21" t="s">
        <v>184</v>
      </c>
      <c r="C30" s="21" t="s">
        <v>186</v>
      </c>
      <c r="D30" s="24">
        <v>2588891</v>
      </c>
      <c r="E30" s="22">
        <v>29121.14041</v>
      </c>
      <c r="F30" s="23">
        <v>1.45447563003298</v>
      </c>
      <c r="G30" s="23"/>
    </row>
    <row r="31" spans="1:7" x14ac:dyDescent="0.2">
      <c r="A31" s="21" t="s">
        <v>259</v>
      </c>
      <c r="B31" s="21" t="s">
        <v>258</v>
      </c>
      <c r="C31" s="21" t="s">
        <v>152</v>
      </c>
      <c r="D31" s="24">
        <v>1900000</v>
      </c>
      <c r="E31" s="22">
        <v>29094.7</v>
      </c>
      <c r="F31" s="23">
        <v>1.45315504534942</v>
      </c>
      <c r="G31" s="23"/>
    </row>
    <row r="32" spans="1:7" x14ac:dyDescent="0.2">
      <c r="A32" s="21" t="s">
        <v>266</v>
      </c>
      <c r="B32" s="21" t="s">
        <v>265</v>
      </c>
      <c r="C32" s="21" t="s">
        <v>267</v>
      </c>
      <c r="D32" s="24">
        <v>17710254</v>
      </c>
      <c r="E32" s="22">
        <v>28003.45362</v>
      </c>
      <c r="F32" s="23">
        <v>1.39865198524513</v>
      </c>
      <c r="G32" s="23"/>
    </row>
    <row r="33" spans="1:7" x14ac:dyDescent="0.2">
      <c r="A33" s="21" t="s">
        <v>160</v>
      </c>
      <c r="B33" s="21" t="s">
        <v>159</v>
      </c>
      <c r="C33" s="21" t="s">
        <v>161</v>
      </c>
      <c r="D33" s="24">
        <v>14768666</v>
      </c>
      <c r="E33" s="22">
        <v>26006.143960000001</v>
      </c>
      <c r="F33" s="23">
        <v>1.2988949638785601</v>
      </c>
      <c r="G33" s="23"/>
    </row>
    <row r="34" spans="1:7" x14ac:dyDescent="0.2">
      <c r="A34" s="21" t="s">
        <v>151</v>
      </c>
      <c r="B34" s="21" t="s">
        <v>150</v>
      </c>
      <c r="C34" s="21" t="s">
        <v>152</v>
      </c>
      <c r="D34" s="24">
        <v>1366222</v>
      </c>
      <c r="E34" s="22">
        <v>25023.722150000001</v>
      </c>
      <c r="F34" s="23">
        <v>1.2498272226795499</v>
      </c>
      <c r="G34" s="23"/>
    </row>
    <row r="35" spans="1:7" x14ac:dyDescent="0.2">
      <c r="A35" s="21" t="s">
        <v>240</v>
      </c>
      <c r="B35" s="21" t="s">
        <v>239</v>
      </c>
      <c r="C35" s="21" t="s">
        <v>125</v>
      </c>
      <c r="D35" s="24">
        <v>6148536</v>
      </c>
      <c r="E35" s="22">
        <v>24658.70363</v>
      </c>
      <c r="F35" s="23">
        <v>1.2315961185958499</v>
      </c>
      <c r="G35" s="23"/>
    </row>
    <row r="36" spans="1:7" x14ac:dyDescent="0.2">
      <c r="A36" s="21" t="s">
        <v>261</v>
      </c>
      <c r="B36" s="21" t="s">
        <v>260</v>
      </c>
      <c r="C36" s="21" t="s">
        <v>262</v>
      </c>
      <c r="D36" s="24">
        <v>10115272</v>
      </c>
      <c r="E36" s="22">
        <v>24605.399140000001</v>
      </c>
      <c r="F36" s="23">
        <v>1.2289337887356599</v>
      </c>
      <c r="G36" s="23"/>
    </row>
    <row r="37" spans="1:7" x14ac:dyDescent="0.2">
      <c r="A37" s="21" t="s">
        <v>210</v>
      </c>
      <c r="B37" s="21" t="s">
        <v>209</v>
      </c>
      <c r="C37" s="21" t="s">
        <v>211</v>
      </c>
      <c r="D37" s="24">
        <v>13882643</v>
      </c>
      <c r="E37" s="22">
        <v>23317.287179999999</v>
      </c>
      <c r="F37" s="23">
        <v>1.16459814019318</v>
      </c>
      <c r="G37" s="23"/>
    </row>
    <row r="38" spans="1:7" x14ac:dyDescent="0.2">
      <c r="A38" s="21" t="s">
        <v>204</v>
      </c>
      <c r="B38" s="21" t="s">
        <v>203</v>
      </c>
      <c r="C38" s="21" t="s">
        <v>205</v>
      </c>
      <c r="D38" s="24">
        <v>802084</v>
      </c>
      <c r="E38" s="22">
        <v>22333.226900000001</v>
      </c>
      <c r="F38" s="23">
        <v>1.1154485644694201</v>
      </c>
      <c r="G38" s="23"/>
    </row>
    <row r="39" spans="1:7" x14ac:dyDescent="0.2">
      <c r="A39" s="21" t="s">
        <v>172</v>
      </c>
      <c r="B39" s="21" t="s">
        <v>171</v>
      </c>
      <c r="C39" s="21" t="s">
        <v>173</v>
      </c>
      <c r="D39" s="24">
        <v>627740</v>
      </c>
      <c r="E39" s="22">
        <v>21315.53944</v>
      </c>
      <c r="F39" s="23">
        <v>1.0646194558315001</v>
      </c>
      <c r="G39" s="23"/>
    </row>
    <row r="40" spans="1:7" x14ac:dyDescent="0.2">
      <c r="A40" s="21" t="s">
        <v>229</v>
      </c>
      <c r="B40" s="21" t="s">
        <v>228</v>
      </c>
      <c r="C40" s="21" t="s">
        <v>176</v>
      </c>
      <c r="D40" s="24">
        <v>430329</v>
      </c>
      <c r="E40" s="22">
        <v>19547.264500000001</v>
      </c>
      <c r="F40" s="23">
        <v>0.97630173299448697</v>
      </c>
      <c r="G40" s="23"/>
    </row>
    <row r="41" spans="1:7" x14ac:dyDescent="0.2">
      <c r="A41" s="21" t="s">
        <v>181</v>
      </c>
      <c r="B41" s="21" t="s">
        <v>180</v>
      </c>
      <c r="C41" s="21" t="s">
        <v>152</v>
      </c>
      <c r="D41" s="24">
        <v>1224569</v>
      </c>
      <c r="E41" s="22">
        <v>19536.773829999998</v>
      </c>
      <c r="F41" s="23">
        <v>0.97577776917840997</v>
      </c>
      <c r="G41" s="23"/>
    </row>
    <row r="42" spans="1:7" x14ac:dyDescent="0.2">
      <c r="A42" s="21" t="s">
        <v>452</v>
      </c>
      <c r="B42" s="21" t="s">
        <v>451</v>
      </c>
      <c r="C42" s="21" t="s">
        <v>194</v>
      </c>
      <c r="D42" s="24">
        <v>3853784</v>
      </c>
      <c r="E42" s="22">
        <v>19475.097440000001</v>
      </c>
      <c r="F42" s="23">
        <v>0.97269729894474399</v>
      </c>
      <c r="G42" s="23"/>
    </row>
    <row r="43" spans="1:7" x14ac:dyDescent="0.2">
      <c r="A43" s="21" t="s">
        <v>166</v>
      </c>
      <c r="B43" s="21" t="s">
        <v>165</v>
      </c>
      <c r="C43" s="21" t="s">
        <v>167</v>
      </c>
      <c r="D43" s="24">
        <v>2516094</v>
      </c>
      <c r="E43" s="22">
        <v>19230.506440000001</v>
      </c>
      <c r="F43" s="23">
        <v>0.96048103118130101</v>
      </c>
      <c r="G43" s="23"/>
    </row>
    <row r="44" spans="1:7" x14ac:dyDescent="0.2">
      <c r="A44" s="21" t="s">
        <v>264</v>
      </c>
      <c r="B44" s="21" t="s">
        <v>263</v>
      </c>
      <c r="C44" s="21" t="s">
        <v>138</v>
      </c>
      <c r="D44" s="24">
        <v>434774</v>
      </c>
      <c r="E44" s="22">
        <v>18479.634099999999</v>
      </c>
      <c r="F44" s="23">
        <v>0.92297818945121501</v>
      </c>
      <c r="G44" s="23"/>
    </row>
    <row r="45" spans="1:7" x14ac:dyDescent="0.2">
      <c r="A45" s="21" t="s">
        <v>242</v>
      </c>
      <c r="B45" s="21" t="s">
        <v>241</v>
      </c>
      <c r="C45" s="21" t="s">
        <v>202</v>
      </c>
      <c r="D45" s="24">
        <v>975284</v>
      </c>
      <c r="E45" s="22">
        <v>16358.438529999999</v>
      </c>
      <c r="F45" s="23">
        <v>0.81703360006832604</v>
      </c>
      <c r="G45" s="23"/>
    </row>
    <row r="46" spans="1:7" x14ac:dyDescent="0.2">
      <c r="A46" s="21" t="s">
        <v>227</v>
      </c>
      <c r="B46" s="21" t="s">
        <v>226</v>
      </c>
      <c r="C46" s="21" t="s">
        <v>191</v>
      </c>
      <c r="D46" s="24">
        <v>9657403</v>
      </c>
      <c r="E46" s="22">
        <v>15284.77173</v>
      </c>
      <c r="F46" s="23">
        <v>0.76340856432490301</v>
      </c>
      <c r="G46" s="23"/>
    </row>
    <row r="47" spans="1:7" x14ac:dyDescent="0.2">
      <c r="A47" s="21" t="s">
        <v>533</v>
      </c>
      <c r="B47" s="21" t="s">
        <v>532</v>
      </c>
      <c r="C47" s="21" t="s">
        <v>131</v>
      </c>
      <c r="D47" s="24">
        <v>1370355</v>
      </c>
      <c r="E47" s="22">
        <v>15245.19938</v>
      </c>
      <c r="F47" s="23">
        <v>0.761432095756441</v>
      </c>
      <c r="G47" s="21"/>
    </row>
    <row r="48" spans="1:7" x14ac:dyDescent="0.2">
      <c r="A48" s="21" t="s">
        <v>271</v>
      </c>
      <c r="B48" s="21" t="s">
        <v>270</v>
      </c>
      <c r="C48" s="21" t="s">
        <v>194</v>
      </c>
      <c r="D48" s="24">
        <v>2509393</v>
      </c>
      <c r="E48" s="22">
        <v>14828.00324</v>
      </c>
      <c r="F48" s="23">
        <v>0.74059494411915605</v>
      </c>
      <c r="G48" s="21"/>
    </row>
    <row r="49" spans="1:9" x14ac:dyDescent="0.2">
      <c r="A49" s="21" t="s">
        <v>329</v>
      </c>
      <c r="B49" s="21" t="s">
        <v>328</v>
      </c>
      <c r="C49" s="21" t="s">
        <v>202</v>
      </c>
      <c r="D49" s="24">
        <v>674053</v>
      </c>
      <c r="E49" s="22">
        <v>14253.524740000001</v>
      </c>
      <c r="F49" s="23">
        <v>0.71190221552185895</v>
      </c>
      <c r="G49" s="21"/>
    </row>
    <row r="50" spans="1:9" x14ac:dyDescent="0.2">
      <c r="A50" s="21" t="s">
        <v>831</v>
      </c>
      <c r="B50" s="21" t="s">
        <v>830</v>
      </c>
      <c r="C50" s="21" t="s">
        <v>155</v>
      </c>
      <c r="D50" s="24">
        <v>590136</v>
      </c>
      <c r="E50" s="22">
        <v>13726.56336</v>
      </c>
      <c r="F50" s="23">
        <v>0.68558276256131001</v>
      </c>
      <c r="G50" s="21"/>
    </row>
    <row r="51" spans="1:9" x14ac:dyDescent="0.2">
      <c r="A51" s="21" t="s">
        <v>188</v>
      </c>
      <c r="B51" s="21" t="s">
        <v>187</v>
      </c>
      <c r="C51" s="21" t="s">
        <v>146</v>
      </c>
      <c r="D51" s="24">
        <v>8038760</v>
      </c>
      <c r="E51" s="22">
        <v>13704.47805</v>
      </c>
      <c r="F51" s="23">
        <v>0.68447969637899497</v>
      </c>
      <c r="G51" s="21"/>
    </row>
    <row r="52" spans="1:9" x14ac:dyDescent="0.2">
      <c r="A52" s="21" t="s">
        <v>656</v>
      </c>
      <c r="B52" s="21" t="s">
        <v>655</v>
      </c>
      <c r="C52" s="21" t="s">
        <v>657</v>
      </c>
      <c r="D52" s="24">
        <v>4112112</v>
      </c>
      <c r="E52" s="22">
        <v>12338.39206</v>
      </c>
      <c r="F52" s="23">
        <v>0.61624958062768398</v>
      </c>
      <c r="G52" s="21"/>
    </row>
    <row r="53" spans="1:9" x14ac:dyDescent="0.2">
      <c r="A53" s="21" t="s">
        <v>273</v>
      </c>
      <c r="B53" s="21" t="s">
        <v>272</v>
      </c>
      <c r="C53" s="21" t="s">
        <v>138</v>
      </c>
      <c r="D53" s="24">
        <v>1345795</v>
      </c>
      <c r="E53" s="22">
        <v>10884.78996</v>
      </c>
      <c r="F53" s="23">
        <v>0.54364841183936496</v>
      </c>
      <c r="G53" s="21"/>
    </row>
    <row r="54" spans="1:9" x14ac:dyDescent="0.2">
      <c r="A54" s="21" t="s">
        <v>220</v>
      </c>
      <c r="B54" s="21" t="s">
        <v>219</v>
      </c>
      <c r="C54" s="21" t="s">
        <v>205</v>
      </c>
      <c r="D54" s="24">
        <v>1124677</v>
      </c>
      <c r="E54" s="22">
        <v>10705.800359999999</v>
      </c>
      <c r="F54" s="23">
        <v>0.53470865166637505</v>
      </c>
      <c r="G54" s="21"/>
    </row>
    <row r="55" spans="1:9" x14ac:dyDescent="0.2">
      <c r="A55" s="21" t="s">
        <v>275</v>
      </c>
      <c r="B55" s="21" t="s">
        <v>274</v>
      </c>
      <c r="C55" s="21" t="s">
        <v>149</v>
      </c>
      <c r="D55" s="24">
        <v>1574517</v>
      </c>
      <c r="E55" s="22">
        <v>10207.593709999999</v>
      </c>
      <c r="F55" s="23">
        <v>0.50982537371285996</v>
      </c>
      <c r="G55" s="21"/>
    </row>
    <row r="56" spans="1:9" x14ac:dyDescent="0.2">
      <c r="A56" s="21" t="s">
        <v>190</v>
      </c>
      <c r="B56" s="21" t="s">
        <v>189</v>
      </c>
      <c r="C56" s="21" t="s">
        <v>191</v>
      </c>
      <c r="D56" s="24">
        <v>1576915</v>
      </c>
      <c r="E56" s="22">
        <v>9485.1437249999999</v>
      </c>
      <c r="F56" s="23">
        <v>0.473742106289056</v>
      </c>
      <c r="G56" s="20"/>
    </row>
    <row r="57" spans="1:9" x14ac:dyDescent="0.2">
      <c r="A57" s="21" t="s">
        <v>600</v>
      </c>
      <c r="B57" s="21" t="s">
        <v>599</v>
      </c>
      <c r="C57" s="21" t="s">
        <v>143</v>
      </c>
      <c r="D57" s="24">
        <v>838684</v>
      </c>
      <c r="E57" s="22">
        <v>8701.3464999999997</v>
      </c>
      <c r="F57" s="23">
        <v>0.43459480825746799</v>
      </c>
      <c r="G57" s="21"/>
    </row>
    <row r="58" spans="1:9" x14ac:dyDescent="0.2">
      <c r="A58" s="21" t="s">
        <v>776</v>
      </c>
      <c r="B58" s="21" t="s">
        <v>775</v>
      </c>
      <c r="C58" s="21" t="s">
        <v>194</v>
      </c>
      <c r="D58" s="24">
        <v>343540</v>
      </c>
      <c r="E58" s="22">
        <v>5700.3592200000003</v>
      </c>
      <c r="F58" s="23">
        <v>0.28470840946451098</v>
      </c>
      <c r="G58" s="21"/>
    </row>
    <row r="59" spans="1:9" x14ac:dyDescent="0.2">
      <c r="A59" s="21" t="s">
        <v>679</v>
      </c>
      <c r="B59" s="21" t="s">
        <v>678</v>
      </c>
      <c r="C59" s="21" t="s">
        <v>191</v>
      </c>
      <c r="D59" s="24">
        <v>3915361</v>
      </c>
      <c r="E59" s="22">
        <v>5310.7956599999998</v>
      </c>
      <c r="F59" s="23">
        <v>0.26525138627134198</v>
      </c>
      <c r="G59" s="21"/>
    </row>
    <row r="60" spans="1:9" x14ac:dyDescent="0.2">
      <c r="A60" s="21" t="s">
        <v>569</v>
      </c>
      <c r="B60" s="21" t="s">
        <v>568</v>
      </c>
      <c r="C60" s="21" t="s">
        <v>570</v>
      </c>
      <c r="D60" s="24">
        <v>456666</v>
      </c>
      <c r="E60" s="22">
        <v>3745.8028650000001</v>
      </c>
      <c r="F60" s="23">
        <v>0.18708673167824699</v>
      </c>
      <c r="G60" s="21"/>
    </row>
    <row r="61" spans="1:9" x14ac:dyDescent="0.2">
      <c r="A61" s="21" t="s">
        <v>222</v>
      </c>
      <c r="B61" s="21" t="s">
        <v>221</v>
      </c>
      <c r="C61" s="21" t="s">
        <v>223</v>
      </c>
      <c r="D61" s="24">
        <v>201314</v>
      </c>
      <c r="E61" s="22">
        <v>3316.2455220000002</v>
      </c>
      <c r="F61" s="23">
        <v>0.16563219115205599</v>
      </c>
      <c r="G61" s="20"/>
    </row>
    <row r="62" spans="1:9" x14ac:dyDescent="0.2">
      <c r="A62" s="20" t="s">
        <v>29</v>
      </c>
      <c r="B62" s="20"/>
      <c r="C62" s="20"/>
      <c r="D62" s="20"/>
      <c r="E62" s="25">
        <f>SUM(E7:E61)</f>
        <v>1922853.2599319995</v>
      </c>
      <c r="F62" s="26">
        <f>SUM(F7:F61)</f>
        <v>96.038244633447803</v>
      </c>
      <c r="G62" s="21"/>
      <c r="H62" s="14"/>
      <c r="I62" s="14"/>
    </row>
    <row r="63" spans="1:9" x14ac:dyDescent="0.2">
      <c r="A63" s="21"/>
      <c r="B63" s="21"/>
      <c r="C63" s="21"/>
      <c r="D63" s="21"/>
      <c r="E63" s="22"/>
      <c r="F63" s="23"/>
      <c r="G63" s="21"/>
    </row>
    <row r="64" spans="1:9" x14ac:dyDescent="0.2">
      <c r="A64" s="20" t="s">
        <v>371</v>
      </c>
      <c r="B64" s="21"/>
      <c r="C64" s="21"/>
      <c r="D64" s="21"/>
      <c r="E64" s="22"/>
      <c r="F64" s="23"/>
      <c r="G64" s="21"/>
    </row>
    <row r="65" spans="1:9" x14ac:dyDescent="0.2">
      <c r="A65" s="21"/>
      <c r="B65" s="21" t="s">
        <v>372</v>
      </c>
      <c r="C65" s="21" t="s">
        <v>218</v>
      </c>
      <c r="D65" s="24">
        <v>73500</v>
      </c>
      <c r="E65" s="22">
        <v>7.3499999999999998E-3</v>
      </c>
      <c r="F65" s="23">
        <v>3.6710086659488698E-7</v>
      </c>
      <c r="G65" s="57"/>
    </row>
    <row r="66" spans="1:9" x14ac:dyDescent="0.2">
      <c r="A66" s="20" t="s">
        <v>29</v>
      </c>
      <c r="B66" s="20"/>
      <c r="C66" s="20"/>
      <c r="D66" s="20"/>
      <c r="E66" s="25">
        <f>SUM(E64:E65)</f>
        <v>7.3499999999999998E-3</v>
      </c>
      <c r="F66" s="26">
        <f>SUM(F64:F65)</f>
        <v>3.6710086659488698E-7</v>
      </c>
      <c r="G66" s="57"/>
      <c r="H66" s="14"/>
      <c r="I66" s="14"/>
    </row>
    <row r="67" spans="1:9" x14ac:dyDescent="0.2">
      <c r="A67" s="21"/>
      <c r="B67" s="21"/>
      <c r="C67" s="21"/>
      <c r="D67" s="21"/>
      <c r="E67" s="22"/>
      <c r="F67" s="23"/>
      <c r="G67" s="57"/>
    </row>
    <row r="68" spans="1:9" x14ac:dyDescent="0.2">
      <c r="A68" s="20" t="s">
        <v>546</v>
      </c>
      <c r="B68" s="21"/>
      <c r="C68" s="21"/>
      <c r="D68" s="21"/>
      <c r="E68" s="22"/>
      <c r="F68" s="23"/>
      <c r="G68" s="57"/>
    </row>
    <row r="69" spans="1:9" x14ac:dyDescent="0.2">
      <c r="A69" s="21" t="s">
        <v>550</v>
      </c>
      <c r="B69" s="21" t="s">
        <v>549</v>
      </c>
      <c r="C69" s="21" t="s">
        <v>191</v>
      </c>
      <c r="D69" s="24">
        <v>139346</v>
      </c>
      <c r="E69" s="22">
        <v>8897.9089399999993</v>
      </c>
      <c r="F69" s="23">
        <v>0.44441225615733299</v>
      </c>
      <c r="G69" s="57"/>
    </row>
    <row r="70" spans="1:9" x14ac:dyDescent="0.2">
      <c r="A70" s="20" t="s">
        <v>29</v>
      </c>
      <c r="B70" s="20"/>
      <c r="C70" s="20"/>
      <c r="D70" s="20"/>
      <c r="E70" s="25">
        <f>SUM(E68:E69)</f>
        <v>8897.9089399999993</v>
      </c>
      <c r="F70" s="26">
        <f>SUM(F68:F69)</f>
        <v>0.44441225615733299</v>
      </c>
      <c r="G70" s="57"/>
      <c r="H70" s="14"/>
      <c r="I70" s="14"/>
    </row>
    <row r="71" spans="1:9" x14ac:dyDescent="0.2">
      <c r="A71" s="21"/>
      <c r="B71" s="21"/>
      <c r="C71" s="21"/>
      <c r="D71" s="21"/>
      <c r="E71" s="22"/>
      <c r="F71" s="23"/>
      <c r="G71" s="20"/>
    </row>
    <row r="72" spans="1:9" x14ac:dyDescent="0.2">
      <c r="A72" s="20" t="s">
        <v>30</v>
      </c>
      <c r="B72" s="21"/>
      <c r="C72" s="21"/>
      <c r="D72" s="21"/>
      <c r="E72" s="22"/>
      <c r="F72" s="23"/>
      <c r="G72" s="20"/>
    </row>
    <row r="73" spans="1:9" x14ac:dyDescent="0.2">
      <c r="A73" s="20" t="s">
        <v>37</v>
      </c>
      <c r="B73" s="21"/>
      <c r="C73" s="21"/>
      <c r="D73" s="21"/>
      <c r="E73" s="22"/>
      <c r="F73" s="23"/>
      <c r="G73" s="20"/>
    </row>
    <row r="74" spans="1:9" x14ac:dyDescent="0.2">
      <c r="A74" s="21" t="s">
        <v>292</v>
      </c>
      <c r="B74" s="21" t="s">
        <v>291</v>
      </c>
      <c r="C74" s="21" t="s">
        <v>39</v>
      </c>
      <c r="D74" s="24">
        <v>5000000</v>
      </c>
      <c r="E74" s="22">
        <v>4960.5150000000003</v>
      </c>
      <c r="F74" s="23">
        <v>0.247756374864889</v>
      </c>
      <c r="G74" s="57">
        <v>5.3803000000000001</v>
      </c>
    </row>
    <row r="75" spans="1:9" x14ac:dyDescent="0.2">
      <c r="A75" s="20" t="s">
        <v>29</v>
      </c>
      <c r="B75" s="20"/>
      <c r="C75" s="20"/>
      <c r="D75" s="20"/>
      <c r="E75" s="25">
        <f>SUM(E73:E74)</f>
        <v>4960.5150000000003</v>
      </c>
      <c r="F75" s="26">
        <f>SUM(F73:F74)</f>
        <v>0.247756374864889</v>
      </c>
      <c r="G75" s="20"/>
      <c r="H75" s="14"/>
      <c r="I75" s="14"/>
    </row>
    <row r="76" spans="1:9" x14ac:dyDescent="0.2">
      <c r="A76" s="21"/>
      <c r="B76" s="21"/>
      <c r="C76" s="21"/>
      <c r="D76" s="21"/>
      <c r="E76" s="22"/>
      <c r="F76" s="23"/>
      <c r="G76" s="20"/>
    </row>
    <row r="77" spans="1:9" x14ac:dyDescent="0.2">
      <c r="A77" s="20" t="s">
        <v>41</v>
      </c>
      <c r="B77" s="20"/>
      <c r="C77" s="20"/>
      <c r="D77" s="20"/>
      <c r="E77" s="25">
        <f>E62+E66+E70+E75</f>
        <v>1936711.6912219995</v>
      </c>
      <c r="F77" s="56">
        <f>F62+F66+F70+F75</f>
        <v>96.730413631570897</v>
      </c>
      <c r="G77" s="20"/>
      <c r="H77" s="14"/>
      <c r="I77" s="14"/>
    </row>
    <row r="78" spans="1:9" x14ac:dyDescent="0.2">
      <c r="A78" s="20"/>
      <c r="B78" s="20"/>
      <c r="C78" s="20"/>
      <c r="D78" s="20"/>
      <c r="E78" s="25"/>
      <c r="F78" s="56"/>
      <c r="G78" s="20"/>
      <c r="H78" s="14"/>
      <c r="I78" s="14"/>
    </row>
    <row r="79" spans="1:9" x14ac:dyDescent="0.2">
      <c r="A79" s="20" t="s">
        <v>43</v>
      </c>
      <c r="B79" s="20"/>
      <c r="C79" s="20"/>
      <c r="D79" s="20"/>
      <c r="E79" s="25">
        <f>E81-(E62+E66+E70+E75)</f>
        <v>65462.825056400616</v>
      </c>
      <c r="F79" s="56">
        <f>F81-(F62+F66+F70+F75)</f>
        <v>3.2695863684291027</v>
      </c>
      <c r="G79" s="20"/>
      <c r="H79" s="14"/>
      <c r="I79" s="14"/>
    </row>
    <row r="80" spans="1:9" x14ac:dyDescent="0.2">
      <c r="A80" s="20"/>
      <c r="B80" s="20"/>
      <c r="C80" s="20"/>
      <c r="D80" s="20"/>
      <c r="E80" s="25"/>
      <c r="F80" s="56"/>
      <c r="G80" s="20"/>
      <c r="H80" s="14"/>
      <c r="I80" s="14"/>
    </row>
    <row r="81" spans="1:9" x14ac:dyDescent="0.2">
      <c r="A81" s="27" t="s">
        <v>42</v>
      </c>
      <c r="B81" s="27"/>
      <c r="C81" s="27"/>
      <c r="D81" s="27"/>
      <c r="E81" s="28">
        <v>2002174.5162784001</v>
      </c>
      <c r="F81" s="29">
        <v>100</v>
      </c>
      <c r="G81" s="27"/>
      <c r="H81" s="14"/>
      <c r="I81" s="14"/>
    </row>
    <row r="82" spans="1:9" x14ac:dyDescent="0.2">
      <c r="F82" s="65" t="s">
        <v>952</v>
      </c>
    </row>
    <row r="83" spans="1:9" x14ac:dyDescent="0.2">
      <c r="A83" s="14" t="s">
        <v>45</v>
      </c>
    </row>
    <row r="84" spans="1:9" x14ac:dyDescent="0.2">
      <c r="A84" s="14" t="s">
        <v>379</v>
      </c>
    </row>
    <row r="86" spans="1:9" x14ac:dyDescent="0.2">
      <c r="A86" s="14" t="s">
        <v>46</v>
      </c>
    </row>
    <row r="87" spans="1:9" x14ac:dyDescent="0.2">
      <c r="A87" s="14" t="s">
        <v>47</v>
      </c>
    </row>
    <row r="88" spans="1:9" x14ac:dyDescent="0.2">
      <c r="A88" s="14" t="s">
        <v>48</v>
      </c>
      <c r="B88" s="14"/>
      <c r="C88" s="30" t="s">
        <v>50</v>
      </c>
      <c r="D88" s="14" t="s">
        <v>49</v>
      </c>
    </row>
    <row r="89" spans="1:9" x14ac:dyDescent="0.2">
      <c r="A89" s="7" t="s">
        <v>51</v>
      </c>
      <c r="C89" s="31">
        <v>1621.3770999999999</v>
      </c>
      <c r="D89" s="31">
        <v>1681.4336000000001</v>
      </c>
    </row>
    <row r="90" spans="1:9" x14ac:dyDescent="0.2">
      <c r="A90" s="7" t="s">
        <v>52</v>
      </c>
      <c r="C90" s="31">
        <v>66.852999999999994</v>
      </c>
      <c r="D90" s="31">
        <v>69.329300000000003</v>
      </c>
    </row>
    <row r="91" spans="1:9" x14ac:dyDescent="0.2">
      <c r="A91" s="7" t="s">
        <v>53</v>
      </c>
      <c r="C91" s="31">
        <v>1803.0145</v>
      </c>
      <c r="D91" s="31">
        <v>1877.2982999999999</v>
      </c>
    </row>
    <row r="92" spans="1:9" x14ac:dyDescent="0.2">
      <c r="A92" s="7" t="s">
        <v>54</v>
      </c>
      <c r="C92" s="31">
        <v>75.080100000000002</v>
      </c>
      <c r="D92" s="31">
        <v>78.171300000000002</v>
      </c>
    </row>
    <row r="94" spans="1:9" x14ac:dyDescent="0.2">
      <c r="A94" s="7" t="s">
        <v>59</v>
      </c>
    </row>
    <row r="96" spans="1:9" x14ac:dyDescent="0.2">
      <c r="A96" s="14" t="s">
        <v>55</v>
      </c>
      <c r="D96" s="30" t="s">
        <v>61</v>
      </c>
    </row>
    <row r="98" spans="1:9" x14ac:dyDescent="0.2">
      <c r="A98" s="14" t="s">
        <v>380</v>
      </c>
      <c r="D98" s="51">
        <v>9.5432738711575996E-2</v>
      </c>
    </row>
    <row r="100" spans="1:9" x14ac:dyDescent="0.2">
      <c r="A100" s="14" t="s">
        <v>1004</v>
      </c>
      <c r="D100" s="30" t="s">
        <v>61</v>
      </c>
    </row>
    <row r="102" spans="1:9" x14ac:dyDescent="0.2">
      <c r="A102" s="62" t="s">
        <v>1025</v>
      </c>
      <c r="B102" s="63"/>
      <c r="C102" s="63"/>
      <c r="D102" s="63"/>
      <c r="E102" s="11"/>
      <c r="G102" s="62"/>
      <c r="H102" s="63"/>
      <c r="I102" s="63"/>
    </row>
    <row r="103" spans="1:9" x14ac:dyDescent="0.2">
      <c r="A103" s="62"/>
      <c r="B103" s="63"/>
      <c r="C103" s="63"/>
      <c r="D103" s="63"/>
      <c r="E103" s="11"/>
      <c r="G103" s="62"/>
      <c r="H103" s="63"/>
      <c r="I103" s="63"/>
    </row>
    <row r="104" spans="1:9" x14ac:dyDescent="0.2">
      <c r="A104" s="62" t="s">
        <v>1486</v>
      </c>
      <c r="B104" s="63"/>
      <c r="C104" s="63"/>
      <c r="D104" s="63"/>
      <c r="E104" s="11"/>
      <c r="G104" s="62"/>
      <c r="H104" s="63"/>
      <c r="I104" s="63"/>
    </row>
    <row r="105" spans="1:9" x14ac:dyDescent="0.2">
      <c r="A105" s="66"/>
      <c r="B105" s="63"/>
      <c r="C105" s="63"/>
      <c r="D105" s="63"/>
      <c r="E105" s="11"/>
      <c r="G105" s="62"/>
      <c r="H105" s="63"/>
      <c r="I105" s="63"/>
    </row>
    <row r="106" spans="1:9" x14ac:dyDescent="0.2">
      <c r="A106" s="63"/>
      <c r="B106" s="63"/>
      <c r="C106" s="63"/>
      <c r="D106" s="63"/>
      <c r="E106" s="11"/>
      <c r="G106" s="62"/>
      <c r="H106" s="63"/>
      <c r="I106" s="63"/>
    </row>
    <row r="107" spans="1:9" x14ac:dyDescent="0.2">
      <c r="A107" s="63"/>
      <c r="B107" s="63"/>
      <c r="C107" s="63"/>
      <c r="D107" s="63"/>
      <c r="E107" s="11"/>
      <c r="G107" s="62"/>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2" t="s">
        <v>1026</v>
      </c>
      <c r="B123" s="63"/>
      <c r="C123" s="63"/>
      <c r="D123" s="63"/>
      <c r="E123" s="11"/>
      <c r="G123" s="63"/>
      <c r="H123" s="63"/>
      <c r="I123" s="63"/>
    </row>
    <row r="124" spans="1:9" x14ac:dyDescent="0.2">
      <c r="A124" s="63"/>
      <c r="B124" s="63"/>
      <c r="C124" s="63"/>
      <c r="D124" s="63"/>
      <c r="E124" s="11"/>
      <c r="G124" s="63"/>
      <c r="H124" s="63"/>
      <c r="I124" s="63"/>
    </row>
    <row r="125" spans="1:9" x14ac:dyDescent="0.2">
      <c r="A125" s="62" t="s">
        <v>1488</v>
      </c>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2" t="s">
        <v>1034</v>
      </c>
      <c r="B145" s="63"/>
      <c r="C145" s="63"/>
      <c r="D145" s="63"/>
      <c r="E145" s="11"/>
      <c r="G145" s="63"/>
      <c r="H145" s="63"/>
      <c r="I145" s="63"/>
    </row>
    <row r="146" spans="1:9" x14ac:dyDescent="0.2">
      <c r="A146" s="63"/>
      <c r="B146" s="63"/>
      <c r="C146" s="63"/>
      <c r="D146" s="63"/>
      <c r="E146" s="11"/>
      <c r="G146" s="63"/>
      <c r="H146" s="63"/>
      <c r="I146" s="63"/>
    </row>
    <row r="147" spans="1:9" x14ac:dyDescent="0.2">
      <c r="A147" s="63" t="s">
        <v>1014</v>
      </c>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row r="226" spans="1:9" x14ac:dyDescent="0.2">
      <c r="A226" s="63"/>
      <c r="B226" s="63"/>
      <c r="C226" s="63"/>
      <c r="D226" s="63"/>
      <c r="E226" s="11"/>
      <c r="G226" s="63"/>
      <c r="H226" s="63"/>
      <c r="I226" s="63"/>
    </row>
    <row r="227" spans="1:9" x14ac:dyDescent="0.2">
      <c r="A227" s="63"/>
      <c r="B227" s="63"/>
      <c r="C227" s="63"/>
      <c r="D227" s="63"/>
      <c r="E227" s="11"/>
      <c r="G227" s="63"/>
      <c r="H227" s="63"/>
      <c r="I227" s="63"/>
    </row>
    <row r="228" spans="1:9" x14ac:dyDescent="0.2">
      <c r="A228" s="63"/>
      <c r="B228" s="63"/>
      <c r="C228" s="63"/>
      <c r="D228" s="63"/>
      <c r="E228" s="11"/>
      <c r="G228" s="63"/>
      <c r="H228" s="63"/>
      <c r="I228" s="63"/>
    </row>
    <row r="229" spans="1:9" x14ac:dyDescent="0.2">
      <c r="A229" s="63"/>
      <c r="B229" s="63"/>
      <c r="C229" s="63"/>
      <c r="D229" s="63"/>
      <c r="E229" s="11"/>
      <c r="G229" s="63"/>
      <c r="H229" s="63"/>
      <c r="I229" s="63"/>
    </row>
    <row r="230" spans="1:9" x14ac:dyDescent="0.2">
      <c r="A230" s="63"/>
      <c r="B230" s="63"/>
      <c r="C230" s="63"/>
      <c r="D230" s="63"/>
      <c r="E230" s="11"/>
      <c r="G230" s="63"/>
      <c r="H230" s="63"/>
      <c r="I230" s="63"/>
    </row>
    <row r="231" spans="1:9" x14ac:dyDescent="0.2">
      <c r="A231" s="63"/>
      <c r="B231" s="63"/>
      <c r="C231" s="63"/>
      <c r="D231" s="63"/>
      <c r="E231" s="11"/>
      <c r="G231" s="63"/>
      <c r="H231" s="63"/>
      <c r="I231" s="63"/>
    </row>
    <row r="232" spans="1:9" x14ac:dyDescent="0.2">
      <c r="A232" s="63"/>
      <c r="B232" s="63"/>
      <c r="C232" s="63"/>
      <c r="D232" s="63"/>
      <c r="E232" s="11"/>
      <c r="G232" s="63"/>
      <c r="H232" s="63"/>
      <c r="I232" s="63"/>
    </row>
    <row r="233" spans="1:9" x14ac:dyDescent="0.2">
      <c r="A233" s="63"/>
      <c r="B233" s="63"/>
      <c r="C233" s="63"/>
      <c r="D233" s="63"/>
      <c r="E233" s="11"/>
      <c r="G233" s="63"/>
      <c r="H233" s="63"/>
      <c r="I233" s="63"/>
    </row>
    <row r="234" spans="1:9" x14ac:dyDescent="0.2">
      <c r="A234" s="63"/>
      <c r="B234" s="63"/>
      <c r="C234" s="63"/>
      <c r="D234" s="63"/>
      <c r="E234" s="11"/>
      <c r="G234" s="63"/>
      <c r="H234" s="63"/>
      <c r="I234" s="63"/>
    </row>
    <row r="235" spans="1:9" x14ac:dyDescent="0.2">
      <c r="A235" s="63"/>
      <c r="B235" s="63"/>
      <c r="C235" s="63"/>
      <c r="D235" s="63"/>
      <c r="E235" s="11"/>
      <c r="G235" s="63"/>
      <c r="H235" s="63"/>
      <c r="I235" s="63"/>
    </row>
    <row r="236" spans="1:9" x14ac:dyDescent="0.2">
      <c r="A236" s="63"/>
      <c r="B236" s="63"/>
      <c r="C236" s="63"/>
      <c r="D236" s="63"/>
      <c r="E236" s="11"/>
      <c r="G236" s="63"/>
      <c r="H236" s="63"/>
      <c r="I236" s="63"/>
    </row>
    <row r="237" spans="1:9" x14ac:dyDescent="0.2">
      <c r="A237" s="63"/>
      <c r="B237" s="63"/>
      <c r="C237" s="63"/>
      <c r="D237" s="63"/>
      <c r="E237" s="11"/>
      <c r="G237" s="63"/>
      <c r="H237" s="63"/>
      <c r="I237" s="63"/>
    </row>
    <row r="238" spans="1:9" x14ac:dyDescent="0.2">
      <c r="A238" s="63"/>
      <c r="B238" s="63"/>
      <c r="C238" s="63"/>
      <c r="D238" s="63"/>
      <c r="E238" s="11"/>
      <c r="G238" s="63"/>
      <c r="H238" s="63"/>
      <c r="I238" s="63"/>
    </row>
    <row r="239" spans="1:9" x14ac:dyDescent="0.2">
      <c r="A239" s="63"/>
      <c r="B239" s="63"/>
      <c r="C239" s="63"/>
      <c r="D239" s="63"/>
      <c r="E239" s="11"/>
      <c r="G239" s="63"/>
      <c r="H239" s="63"/>
      <c r="I239" s="63"/>
    </row>
    <row r="240" spans="1:9" x14ac:dyDescent="0.2">
      <c r="A240" s="63"/>
      <c r="B240" s="63"/>
      <c r="C240" s="63"/>
      <c r="D240" s="63"/>
      <c r="E240" s="11"/>
      <c r="G240" s="63"/>
      <c r="H240" s="63"/>
      <c r="I240" s="63"/>
    </row>
    <row r="241" spans="1:9" x14ac:dyDescent="0.2">
      <c r="A241" s="63"/>
      <c r="B241" s="63"/>
      <c r="C241" s="63"/>
      <c r="D241" s="63"/>
      <c r="E241" s="11"/>
      <c r="G241" s="63"/>
      <c r="H241" s="63"/>
      <c r="I241" s="63"/>
    </row>
    <row r="242" spans="1:9" x14ac:dyDescent="0.2">
      <c r="A242" s="63"/>
      <c r="B242" s="63"/>
      <c r="C242" s="63"/>
      <c r="D242" s="63"/>
      <c r="E242" s="11"/>
      <c r="G242" s="63"/>
      <c r="H242" s="63"/>
      <c r="I242" s="63"/>
    </row>
    <row r="243" spans="1:9" x14ac:dyDescent="0.2">
      <c r="A243" s="63"/>
      <c r="B243" s="63"/>
      <c r="C243" s="63"/>
      <c r="D243" s="63"/>
      <c r="E243" s="11"/>
      <c r="G243" s="63"/>
      <c r="H243" s="63"/>
      <c r="I243" s="63"/>
    </row>
    <row r="244" spans="1:9" x14ac:dyDescent="0.2">
      <c r="A244" s="63"/>
      <c r="B244" s="63"/>
      <c r="C244" s="63"/>
      <c r="D244" s="63"/>
      <c r="E244" s="11"/>
      <c r="G244" s="63"/>
      <c r="H244" s="63"/>
      <c r="I244" s="63"/>
    </row>
    <row r="245" spans="1:9" x14ac:dyDescent="0.2">
      <c r="A245" s="63"/>
      <c r="B245" s="63"/>
      <c r="C245" s="63"/>
      <c r="D245" s="63"/>
      <c r="E245" s="11"/>
      <c r="G245" s="63"/>
      <c r="H245" s="63"/>
      <c r="I245" s="63"/>
    </row>
    <row r="246" spans="1:9" x14ac:dyDescent="0.2">
      <c r="A246" s="63"/>
      <c r="B246" s="63"/>
      <c r="C246" s="63"/>
      <c r="D246" s="63"/>
      <c r="E246" s="11"/>
      <c r="G246" s="63"/>
      <c r="H246" s="63"/>
      <c r="I246" s="63"/>
    </row>
    <row r="247" spans="1:9" x14ac:dyDescent="0.2">
      <c r="A247" s="63"/>
      <c r="B247" s="63"/>
      <c r="C247" s="63"/>
      <c r="D247" s="63"/>
      <c r="E247" s="11"/>
      <c r="G247" s="63"/>
      <c r="H247" s="63"/>
      <c r="I247" s="63"/>
    </row>
    <row r="248" spans="1:9" x14ac:dyDescent="0.2">
      <c r="A248" s="63"/>
      <c r="B248" s="63"/>
      <c r="C248" s="63"/>
      <c r="D248" s="63"/>
      <c r="E248" s="11"/>
      <c r="G248" s="63"/>
      <c r="H248" s="63"/>
      <c r="I248" s="63"/>
    </row>
    <row r="249" spans="1:9" x14ac:dyDescent="0.2">
      <c r="A249" s="63"/>
      <c r="B249" s="63"/>
      <c r="C249" s="63"/>
      <c r="D249" s="63"/>
      <c r="E249" s="11"/>
      <c r="G249" s="63"/>
      <c r="H249" s="63"/>
      <c r="I249" s="63"/>
    </row>
  </sheetData>
  <mergeCells count="1">
    <mergeCell ref="A1:F1"/>
  </mergeCells>
  <conditionalFormatting sqref="F2:F3">
    <cfRule type="cellIs" dxfId="41" priority="6" stopIfTrue="1" operator="between">
      <formula>0.009</formula>
      <formula>-0.009</formula>
    </cfRule>
  </conditionalFormatting>
  <conditionalFormatting sqref="F5:F138">
    <cfRule type="cellIs" dxfId="40" priority="1" stopIfTrue="1" operator="between">
      <formula>0.009</formula>
      <formula>-0.009</formula>
    </cfRule>
  </conditionalFormatting>
  <conditionalFormatting sqref="F240:F241">
    <cfRule type="cellIs" dxfId="39" priority="2" stopIfTrue="1" operator="between">
      <formula>0.009</formula>
      <formula>-0.009</formula>
    </cfRule>
  </conditionalFormatting>
  <conditionalFormatting sqref="F244:F65536">
    <cfRule type="cellIs" dxfId="38" priority="3" stopIfTrue="1" operator="between">
      <formula>0.009</formula>
      <formula>-0.009</formula>
    </cfRule>
  </conditionalFormatting>
  <conditionalFormatting sqref="G76">
    <cfRule type="cellIs" dxfId="37" priority="5"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59"/>
  <sheetViews>
    <sheetView workbookViewId="0">
      <selection sqref="A1:F1"/>
    </sheetView>
  </sheetViews>
  <sheetFormatPr defaultColWidth="9.140625" defaultRowHeight="11.25" x14ac:dyDescent="0.2"/>
  <cols>
    <col min="1" max="1" width="40.5703125" style="7" bestFit="1" customWidth="1"/>
    <col min="2" max="2" width="33.8554687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978</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145</v>
      </c>
      <c r="B7" s="21" t="s">
        <v>144</v>
      </c>
      <c r="C7" s="21" t="s">
        <v>146</v>
      </c>
      <c r="D7" s="24">
        <v>3600000</v>
      </c>
      <c r="E7" s="22">
        <v>11752.2</v>
      </c>
      <c r="F7" s="23">
        <v>4.9288713634483496</v>
      </c>
    </row>
    <row r="8" spans="1:6" x14ac:dyDescent="0.2">
      <c r="A8" s="21" t="s">
        <v>130</v>
      </c>
      <c r="B8" s="21" t="s">
        <v>129</v>
      </c>
      <c r="C8" s="21" t="s">
        <v>131</v>
      </c>
      <c r="D8" s="24">
        <v>736814</v>
      </c>
      <c r="E8" s="22">
        <v>11495.03521</v>
      </c>
      <c r="F8" s="23">
        <v>4.8210164793314796</v>
      </c>
    </row>
    <row r="9" spans="1:6" x14ac:dyDescent="0.2">
      <c r="A9" s="21" t="s">
        <v>116</v>
      </c>
      <c r="B9" s="21" t="s">
        <v>115</v>
      </c>
      <c r="C9" s="21" t="s">
        <v>117</v>
      </c>
      <c r="D9" s="24">
        <v>1140000</v>
      </c>
      <c r="E9" s="22">
        <v>11486.64</v>
      </c>
      <c r="F9" s="23">
        <v>4.8174955291979602</v>
      </c>
    </row>
    <row r="10" spans="1:6" x14ac:dyDescent="0.2">
      <c r="A10" s="21" t="s">
        <v>160</v>
      </c>
      <c r="B10" s="21" t="s">
        <v>159</v>
      </c>
      <c r="C10" s="21" t="s">
        <v>161</v>
      </c>
      <c r="D10" s="24">
        <v>5300000</v>
      </c>
      <c r="E10" s="22">
        <v>9332.77</v>
      </c>
      <c r="F10" s="23">
        <v>3.9141626924873498</v>
      </c>
    </row>
    <row r="11" spans="1:6" x14ac:dyDescent="0.2">
      <c r="A11" s="21" t="s">
        <v>135</v>
      </c>
      <c r="B11" s="21" t="s">
        <v>134</v>
      </c>
      <c r="C11" s="21" t="s">
        <v>131</v>
      </c>
      <c r="D11" s="24">
        <v>560000</v>
      </c>
      <c r="E11" s="22">
        <v>9095.52</v>
      </c>
      <c r="F11" s="23">
        <v>3.8146600690655101</v>
      </c>
    </row>
    <row r="12" spans="1:6" x14ac:dyDescent="0.2">
      <c r="A12" s="21" t="s">
        <v>317</v>
      </c>
      <c r="B12" s="21" t="s">
        <v>316</v>
      </c>
      <c r="C12" s="21" t="s">
        <v>179</v>
      </c>
      <c r="D12" s="24">
        <v>2050000</v>
      </c>
      <c r="E12" s="22">
        <v>8287.125</v>
      </c>
      <c r="F12" s="23">
        <v>3.4756192966267498</v>
      </c>
    </row>
    <row r="13" spans="1:6" x14ac:dyDescent="0.2">
      <c r="A13" s="21" t="s">
        <v>261</v>
      </c>
      <c r="B13" s="21" t="s">
        <v>260</v>
      </c>
      <c r="C13" s="21" t="s">
        <v>262</v>
      </c>
      <c r="D13" s="24">
        <v>3168380</v>
      </c>
      <c r="E13" s="22">
        <v>7707.0843500000001</v>
      </c>
      <c r="F13" s="23">
        <v>3.23235031299637</v>
      </c>
    </row>
    <row r="14" spans="1:6" x14ac:dyDescent="0.2">
      <c r="A14" s="21" t="s">
        <v>188</v>
      </c>
      <c r="B14" s="21" t="s">
        <v>187</v>
      </c>
      <c r="C14" s="21" t="s">
        <v>146</v>
      </c>
      <c r="D14" s="24">
        <v>4220000</v>
      </c>
      <c r="E14" s="22">
        <v>7194.2560000000003</v>
      </c>
      <c r="F14" s="23">
        <v>3.01727016045646</v>
      </c>
    </row>
    <row r="15" spans="1:6" x14ac:dyDescent="0.2">
      <c r="A15" s="21" t="s">
        <v>175</v>
      </c>
      <c r="B15" s="21" t="s">
        <v>174</v>
      </c>
      <c r="C15" s="21" t="s">
        <v>176</v>
      </c>
      <c r="D15" s="24">
        <v>1700000</v>
      </c>
      <c r="E15" s="22">
        <v>6999.75</v>
      </c>
      <c r="F15" s="23">
        <v>2.93569436584619</v>
      </c>
    </row>
    <row r="16" spans="1:6" x14ac:dyDescent="0.2">
      <c r="A16" s="21" t="s">
        <v>837</v>
      </c>
      <c r="B16" s="21" t="s">
        <v>836</v>
      </c>
      <c r="C16" s="21" t="s">
        <v>838</v>
      </c>
      <c r="D16" s="24">
        <v>1713809</v>
      </c>
      <c r="E16" s="22">
        <v>6446.4925540000004</v>
      </c>
      <c r="F16" s="23">
        <v>2.7036582549729902</v>
      </c>
    </row>
    <row r="17" spans="1:6" x14ac:dyDescent="0.2">
      <c r="A17" s="21" t="s">
        <v>840</v>
      </c>
      <c r="B17" s="21" t="s">
        <v>839</v>
      </c>
      <c r="C17" s="21" t="s">
        <v>146</v>
      </c>
      <c r="D17" s="24">
        <v>8000000</v>
      </c>
      <c r="E17" s="22">
        <v>6139.2</v>
      </c>
      <c r="F17" s="23">
        <v>2.5747797922501401</v>
      </c>
    </row>
    <row r="18" spans="1:6" x14ac:dyDescent="0.2">
      <c r="A18" s="21" t="s">
        <v>333</v>
      </c>
      <c r="B18" s="21" t="s">
        <v>332</v>
      </c>
      <c r="C18" s="21" t="s">
        <v>131</v>
      </c>
      <c r="D18" s="24">
        <v>191460</v>
      </c>
      <c r="E18" s="22">
        <v>6007.0574999999999</v>
      </c>
      <c r="F18" s="23">
        <v>2.5193592425535298</v>
      </c>
    </row>
    <row r="19" spans="1:6" x14ac:dyDescent="0.2">
      <c r="A19" s="21" t="s">
        <v>140</v>
      </c>
      <c r="B19" s="21" t="s">
        <v>139</v>
      </c>
      <c r="C19" s="21" t="s">
        <v>117</v>
      </c>
      <c r="D19" s="24">
        <v>600000</v>
      </c>
      <c r="E19" s="22">
        <v>5874</v>
      </c>
      <c r="F19" s="23">
        <v>2.4635549419594298</v>
      </c>
    </row>
    <row r="20" spans="1:6" x14ac:dyDescent="0.2">
      <c r="A20" s="21" t="s">
        <v>323</v>
      </c>
      <c r="B20" s="21" t="s">
        <v>322</v>
      </c>
      <c r="C20" s="21" t="s">
        <v>128</v>
      </c>
      <c r="D20" s="24">
        <v>1200000</v>
      </c>
      <c r="E20" s="22">
        <v>5490</v>
      </c>
      <c r="F20" s="23">
        <v>2.3025053849774002</v>
      </c>
    </row>
    <row r="21" spans="1:6" x14ac:dyDescent="0.2">
      <c r="A21" s="21" t="s">
        <v>178</v>
      </c>
      <c r="B21" s="21" t="s">
        <v>177</v>
      </c>
      <c r="C21" s="21" t="s">
        <v>179</v>
      </c>
      <c r="D21" s="24">
        <v>200000</v>
      </c>
      <c r="E21" s="22">
        <v>4933.2</v>
      </c>
      <c r="F21" s="23">
        <v>2.0689835273534598</v>
      </c>
    </row>
    <row r="22" spans="1:6" x14ac:dyDescent="0.2">
      <c r="A22" s="21" t="s">
        <v>341</v>
      </c>
      <c r="B22" s="21" t="s">
        <v>340</v>
      </c>
      <c r="C22" s="21" t="s">
        <v>218</v>
      </c>
      <c r="D22" s="24">
        <v>1300800</v>
      </c>
      <c r="E22" s="22">
        <v>4694.5871999999999</v>
      </c>
      <c r="F22" s="23">
        <v>1.9689093457643001</v>
      </c>
    </row>
    <row r="23" spans="1:6" x14ac:dyDescent="0.2">
      <c r="A23" s="21" t="s">
        <v>163</v>
      </c>
      <c r="B23" s="21" t="s">
        <v>162</v>
      </c>
      <c r="C23" s="21" t="s">
        <v>164</v>
      </c>
      <c r="D23" s="24">
        <v>80000</v>
      </c>
      <c r="E23" s="22">
        <v>4676.8</v>
      </c>
      <c r="F23" s="23">
        <v>1.9614493960769199</v>
      </c>
    </row>
    <row r="24" spans="1:6" x14ac:dyDescent="0.2">
      <c r="A24" s="21" t="s">
        <v>196</v>
      </c>
      <c r="B24" s="21" t="s">
        <v>195</v>
      </c>
      <c r="C24" s="21" t="s">
        <v>155</v>
      </c>
      <c r="D24" s="24">
        <v>29000</v>
      </c>
      <c r="E24" s="22">
        <v>4611</v>
      </c>
      <c r="F24" s="23">
        <v>1.93385288344823</v>
      </c>
    </row>
    <row r="25" spans="1:6" x14ac:dyDescent="0.2">
      <c r="A25" s="21" t="s">
        <v>240</v>
      </c>
      <c r="B25" s="21" t="s">
        <v>239</v>
      </c>
      <c r="C25" s="21" t="s">
        <v>125</v>
      </c>
      <c r="D25" s="24">
        <v>1000000</v>
      </c>
      <c r="E25" s="22">
        <v>4010.5</v>
      </c>
      <c r="F25" s="23">
        <v>1.6820032507198299</v>
      </c>
    </row>
    <row r="26" spans="1:6" x14ac:dyDescent="0.2">
      <c r="A26" s="21" t="s">
        <v>842</v>
      </c>
      <c r="B26" s="21" t="s">
        <v>841</v>
      </c>
      <c r="C26" s="21" t="s">
        <v>128</v>
      </c>
      <c r="D26" s="24">
        <v>2000000</v>
      </c>
      <c r="E26" s="22">
        <v>3845</v>
      </c>
      <c r="F26" s="23">
        <v>1.6125925692601299</v>
      </c>
    </row>
    <row r="27" spans="1:6" x14ac:dyDescent="0.2">
      <c r="A27" s="21" t="s">
        <v>508</v>
      </c>
      <c r="B27" s="21" t="s">
        <v>507</v>
      </c>
      <c r="C27" s="21" t="s">
        <v>194</v>
      </c>
      <c r="D27" s="24">
        <v>115000</v>
      </c>
      <c r="E27" s="22">
        <v>3807.42</v>
      </c>
      <c r="F27" s="23">
        <v>1.5968315214700699</v>
      </c>
    </row>
    <row r="28" spans="1:6" x14ac:dyDescent="0.2">
      <c r="A28" s="21" t="s">
        <v>844</v>
      </c>
      <c r="B28" s="21" t="s">
        <v>843</v>
      </c>
      <c r="C28" s="21" t="s">
        <v>128</v>
      </c>
      <c r="D28" s="24">
        <v>2068000</v>
      </c>
      <c r="E28" s="22">
        <v>3344.99</v>
      </c>
      <c r="F28" s="23">
        <v>1.40288843127424</v>
      </c>
    </row>
    <row r="29" spans="1:6" x14ac:dyDescent="0.2">
      <c r="A29" s="21" t="s">
        <v>846</v>
      </c>
      <c r="B29" s="21" t="s">
        <v>845</v>
      </c>
      <c r="C29" s="21" t="s">
        <v>161</v>
      </c>
      <c r="D29" s="24">
        <v>275000</v>
      </c>
      <c r="E29" s="22">
        <v>3300.55</v>
      </c>
      <c r="F29" s="23">
        <v>1.38425030025267</v>
      </c>
    </row>
    <row r="30" spans="1:6" x14ac:dyDescent="0.2">
      <c r="A30" s="21" t="s">
        <v>714</v>
      </c>
      <c r="B30" s="21" t="s">
        <v>713</v>
      </c>
      <c r="C30" s="21" t="s">
        <v>218</v>
      </c>
      <c r="D30" s="24">
        <v>870000</v>
      </c>
      <c r="E30" s="22">
        <v>3235.0949999999998</v>
      </c>
      <c r="F30" s="23">
        <v>1.3567984805853299</v>
      </c>
    </row>
    <row r="31" spans="1:6" x14ac:dyDescent="0.2">
      <c r="A31" s="21" t="s">
        <v>266</v>
      </c>
      <c r="B31" s="21" t="s">
        <v>265</v>
      </c>
      <c r="C31" s="21" t="s">
        <v>267</v>
      </c>
      <c r="D31" s="24">
        <v>2000000</v>
      </c>
      <c r="E31" s="22">
        <v>3162.4</v>
      </c>
      <c r="F31" s="23">
        <v>1.3263102057290601</v>
      </c>
    </row>
    <row r="32" spans="1:6" x14ac:dyDescent="0.2">
      <c r="A32" s="21" t="s">
        <v>492</v>
      </c>
      <c r="B32" s="21" t="s">
        <v>491</v>
      </c>
      <c r="C32" s="21" t="s">
        <v>143</v>
      </c>
      <c r="D32" s="24">
        <v>103351</v>
      </c>
      <c r="E32" s="22">
        <v>2831.1972940000001</v>
      </c>
      <c r="F32" s="23">
        <v>1.18740382793596</v>
      </c>
    </row>
    <row r="33" spans="1:9" x14ac:dyDescent="0.2">
      <c r="A33" s="21" t="s">
        <v>762</v>
      </c>
      <c r="B33" s="21" t="s">
        <v>761</v>
      </c>
      <c r="C33" s="21" t="s">
        <v>155</v>
      </c>
      <c r="D33" s="24">
        <v>45000</v>
      </c>
      <c r="E33" s="22">
        <v>2778.5250000000001</v>
      </c>
      <c r="F33" s="23">
        <v>1.1653130737330299</v>
      </c>
    </row>
    <row r="34" spans="1:9" x14ac:dyDescent="0.2">
      <c r="A34" s="21" t="s">
        <v>485</v>
      </c>
      <c r="B34" s="21" t="s">
        <v>484</v>
      </c>
      <c r="C34" s="21" t="s">
        <v>486</v>
      </c>
      <c r="D34" s="24">
        <v>522050</v>
      </c>
      <c r="E34" s="22">
        <v>2769.47525</v>
      </c>
      <c r="F34" s="23">
        <v>1.16151760959684</v>
      </c>
    </row>
    <row r="35" spans="1:9" x14ac:dyDescent="0.2">
      <c r="A35" s="21" t="s">
        <v>229</v>
      </c>
      <c r="B35" s="21" t="s">
        <v>228</v>
      </c>
      <c r="C35" s="21" t="s">
        <v>176</v>
      </c>
      <c r="D35" s="24">
        <v>60000</v>
      </c>
      <c r="E35" s="22">
        <v>2725.44</v>
      </c>
      <c r="F35" s="23">
        <v>1.14304923067993</v>
      </c>
    </row>
    <row r="36" spans="1:9" x14ac:dyDescent="0.2">
      <c r="A36" s="21" t="s">
        <v>848</v>
      </c>
      <c r="B36" s="21" t="s">
        <v>847</v>
      </c>
      <c r="C36" s="21" t="s">
        <v>173</v>
      </c>
      <c r="D36" s="24">
        <v>579157</v>
      </c>
      <c r="E36" s="22">
        <v>2549.1595360000001</v>
      </c>
      <c r="F36" s="23">
        <v>1.06911722382632</v>
      </c>
    </row>
    <row r="37" spans="1:9" x14ac:dyDescent="0.2">
      <c r="A37" s="21" t="s">
        <v>210</v>
      </c>
      <c r="B37" s="21" t="s">
        <v>209</v>
      </c>
      <c r="C37" s="21" t="s">
        <v>211</v>
      </c>
      <c r="D37" s="24">
        <v>1400000</v>
      </c>
      <c r="E37" s="22">
        <v>2351.44</v>
      </c>
      <c r="F37" s="23">
        <v>0.98619367257764301</v>
      </c>
    </row>
    <row r="38" spans="1:9" x14ac:dyDescent="0.2">
      <c r="A38" s="21" t="s">
        <v>752</v>
      </c>
      <c r="B38" s="21" t="s">
        <v>751</v>
      </c>
      <c r="C38" s="21" t="s">
        <v>486</v>
      </c>
      <c r="D38" s="24">
        <v>17490</v>
      </c>
      <c r="E38" s="22">
        <v>2231.0243999999998</v>
      </c>
      <c r="F38" s="23">
        <v>0.93569138342731795</v>
      </c>
    </row>
    <row r="39" spans="1:9" x14ac:dyDescent="0.2">
      <c r="A39" s="21" t="s">
        <v>235</v>
      </c>
      <c r="B39" s="21" t="s">
        <v>234</v>
      </c>
      <c r="C39" s="21" t="s">
        <v>194</v>
      </c>
      <c r="D39" s="24">
        <v>700000</v>
      </c>
      <c r="E39" s="22">
        <v>1857.45</v>
      </c>
      <c r="F39" s="23">
        <v>0.77901432191735398</v>
      </c>
    </row>
    <row r="40" spans="1:9" x14ac:dyDescent="0.2">
      <c r="A40" s="21" t="s">
        <v>663</v>
      </c>
      <c r="B40" s="21" t="s">
        <v>662</v>
      </c>
      <c r="C40" s="21" t="s">
        <v>138</v>
      </c>
      <c r="D40" s="24">
        <v>300000</v>
      </c>
      <c r="E40" s="22">
        <v>1824.45</v>
      </c>
      <c r="F40" s="23">
        <v>0.76517412561421105</v>
      </c>
    </row>
    <row r="41" spans="1:9" x14ac:dyDescent="0.2">
      <c r="A41" s="21" t="s">
        <v>850</v>
      </c>
      <c r="B41" s="21" t="s">
        <v>849</v>
      </c>
      <c r="C41" s="21" t="s">
        <v>155</v>
      </c>
      <c r="D41" s="24">
        <v>20000</v>
      </c>
      <c r="E41" s="22">
        <v>1814.7</v>
      </c>
      <c r="F41" s="23">
        <v>0.76108497670646402</v>
      </c>
    </row>
    <row r="42" spans="1:9" x14ac:dyDescent="0.2">
      <c r="A42" s="21" t="s">
        <v>852</v>
      </c>
      <c r="B42" s="21" t="s">
        <v>851</v>
      </c>
      <c r="C42" s="21" t="s">
        <v>138</v>
      </c>
      <c r="D42" s="24">
        <v>225000</v>
      </c>
      <c r="E42" s="22">
        <v>1659.0374999999999</v>
      </c>
      <c r="F42" s="23">
        <v>0.69580014164470805</v>
      </c>
    </row>
    <row r="43" spans="1:9" x14ac:dyDescent="0.2">
      <c r="A43" s="21" t="s">
        <v>776</v>
      </c>
      <c r="B43" s="21" t="s">
        <v>775</v>
      </c>
      <c r="C43" s="21" t="s">
        <v>194</v>
      </c>
      <c r="D43" s="24">
        <v>90413</v>
      </c>
      <c r="E43" s="22">
        <v>1500.2229090000001</v>
      </c>
      <c r="F43" s="23">
        <v>0.62919331997066696</v>
      </c>
    </row>
    <row r="44" spans="1:9" x14ac:dyDescent="0.2">
      <c r="A44" s="21" t="s">
        <v>594</v>
      </c>
      <c r="B44" s="21" t="s">
        <v>593</v>
      </c>
      <c r="C44" s="21" t="s">
        <v>194</v>
      </c>
      <c r="D44" s="24">
        <v>132119</v>
      </c>
      <c r="E44" s="22">
        <v>1409.973968</v>
      </c>
      <c r="F44" s="23">
        <v>0.59134292422549295</v>
      </c>
    </row>
    <row r="45" spans="1:9" x14ac:dyDescent="0.2">
      <c r="A45" s="21" t="s">
        <v>244</v>
      </c>
      <c r="B45" s="21" t="s">
        <v>243</v>
      </c>
      <c r="C45" s="21" t="s">
        <v>245</v>
      </c>
      <c r="D45" s="24">
        <v>50000</v>
      </c>
      <c r="E45" s="22">
        <v>1351.9</v>
      </c>
      <c r="F45" s="23">
        <v>0.56698670855208499</v>
      </c>
    </row>
    <row r="46" spans="1:9" x14ac:dyDescent="0.2">
      <c r="A46" s="21" t="s">
        <v>522</v>
      </c>
      <c r="B46" s="21" t="s">
        <v>521</v>
      </c>
      <c r="C46" s="21" t="s">
        <v>170</v>
      </c>
      <c r="D46" s="24">
        <v>2260000</v>
      </c>
      <c r="E46" s="22">
        <v>1329.7840000000001</v>
      </c>
      <c r="F46" s="23">
        <v>0.55771126062965204</v>
      </c>
    </row>
    <row r="47" spans="1:9" x14ac:dyDescent="0.2">
      <c r="A47" s="21" t="s">
        <v>506</v>
      </c>
      <c r="B47" s="21" t="s">
        <v>505</v>
      </c>
      <c r="C47" s="21" t="s">
        <v>161</v>
      </c>
      <c r="D47" s="24">
        <v>408922</v>
      </c>
      <c r="E47" s="22">
        <v>1175.65075</v>
      </c>
      <c r="F47" s="23">
        <v>0.49306779284657898</v>
      </c>
    </row>
    <row r="48" spans="1:9" x14ac:dyDescent="0.2">
      <c r="A48" s="20" t="s">
        <v>29</v>
      </c>
      <c r="B48" s="20"/>
      <c r="C48" s="20"/>
      <c r="D48" s="20"/>
      <c r="E48" s="25">
        <f>SUM(E7:E47)</f>
        <v>189088.10342100001</v>
      </c>
      <c r="F48" s="26">
        <f>SUM(F7:F47)</f>
        <v>79.303529391988405</v>
      </c>
      <c r="G48" s="14"/>
      <c r="H48" s="14"/>
      <c r="I48" s="14"/>
    </row>
    <row r="49" spans="1:9" x14ac:dyDescent="0.2">
      <c r="A49" s="21"/>
      <c r="B49" s="21"/>
      <c r="C49" s="21"/>
      <c r="D49" s="21"/>
      <c r="E49" s="22"/>
      <c r="F49" s="23"/>
    </row>
    <row r="50" spans="1:9" x14ac:dyDescent="0.2">
      <c r="A50" s="20" t="s">
        <v>278</v>
      </c>
      <c r="B50" s="21"/>
      <c r="C50" s="21"/>
      <c r="D50" s="21"/>
      <c r="E50" s="22"/>
      <c r="F50" s="23"/>
    </row>
    <row r="51" spans="1:9" x14ac:dyDescent="0.2">
      <c r="A51" s="21" t="s">
        <v>854</v>
      </c>
      <c r="B51" s="21" t="s">
        <v>853</v>
      </c>
      <c r="C51" s="21" t="s">
        <v>202</v>
      </c>
      <c r="D51" s="24">
        <v>2166455</v>
      </c>
      <c r="E51" s="22">
        <v>9246.6465860000008</v>
      </c>
      <c r="F51" s="23">
        <v>3.8780425423038101</v>
      </c>
    </row>
    <row r="52" spans="1:9" x14ac:dyDescent="0.2">
      <c r="A52" s="21" t="s">
        <v>528</v>
      </c>
      <c r="B52" s="21" t="s">
        <v>527</v>
      </c>
      <c r="C52" s="21" t="s">
        <v>202</v>
      </c>
      <c r="D52" s="24">
        <v>1853209</v>
      </c>
      <c r="E52" s="22">
        <v>6161.5492830000003</v>
      </c>
      <c r="F52" s="23">
        <v>2.58415307903664</v>
      </c>
    </row>
    <row r="53" spans="1:9" x14ac:dyDescent="0.2">
      <c r="A53" s="21" t="s">
        <v>280</v>
      </c>
      <c r="B53" s="21" t="s">
        <v>279</v>
      </c>
      <c r="C53" s="21" t="s">
        <v>202</v>
      </c>
      <c r="D53" s="24">
        <v>3999900</v>
      </c>
      <c r="E53" s="22">
        <v>4763.4809100000002</v>
      </c>
      <c r="F53" s="23">
        <v>1.9978033600204099</v>
      </c>
    </row>
    <row r="54" spans="1:9" x14ac:dyDescent="0.2">
      <c r="A54" s="21" t="s">
        <v>378</v>
      </c>
      <c r="B54" s="21" t="s">
        <v>377</v>
      </c>
      <c r="C54" s="21" t="s">
        <v>202</v>
      </c>
      <c r="D54" s="24">
        <v>2220483</v>
      </c>
      <c r="E54" s="22">
        <v>3607.174634</v>
      </c>
      <c r="F54" s="23">
        <v>1.51284863740235</v>
      </c>
    </row>
    <row r="55" spans="1:9" x14ac:dyDescent="0.2">
      <c r="A55" s="20" t="s">
        <v>29</v>
      </c>
      <c r="B55" s="20"/>
      <c r="C55" s="20"/>
      <c r="D55" s="20"/>
      <c r="E55" s="25">
        <f>SUM(E50:E54)</f>
        <v>23778.851413</v>
      </c>
      <c r="F55" s="26">
        <f>SUM(F50:F54)</f>
        <v>9.9728476187632094</v>
      </c>
      <c r="G55" s="14"/>
      <c r="H55" s="14"/>
      <c r="I55" s="14"/>
    </row>
    <row r="56" spans="1:9" x14ac:dyDescent="0.2">
      <c r="A56" s="21"/>
      <c r="B56" s="21"/>
      <c r="C56" s="21"/>
      <c r="D56" s="21"/>
      <c r="E56" s="22"/>
      <c r="F56" s="23"/>
    </row>
    <row r="57" spans="1:9" x14ac:dyDescent="0.2">
      <c r="A57" s="20" t="s">
        <v>546</v>
      </c>
      <c r="B57" s="21"/>
      <c r="C57" s="21"/>
      <c r="D57" s="21"/>
      <c r="E57" s="22"/>
      <c r="F57" s="23"/>
    </row>
    <row r="58" spans="1:9" x14ac:dyDescent="0.2">
      <c r="A58" s="21" t="s">
        <v>856</v>
      </c>
      <c r="B58" s="21" t="s">
        <v>855</v>
      </c>
      <c r="C58" s="21" t="s">
        <v>164</v>
      </c>
      <c r="D58" s="24">
        <v>86900</v>
      </c>
      <c r="E58" s="22">
        <v>4709.5216460000001</v>
      </c>
      <c r="F58" s="23">
        <v>1.9751728507436499</v>
      </c>
    </row>
    <row r="59" spans="1:9" x14ac:dyDescent="0.2">
      <c r="A59" s="21" t="s">
        <v>858</v>
      </c>
      <c r="B59" s="21" t="s">
        <v>857</v>
      </c>
      <c r="C59" s="21" t="s">
        <v>555</v>
      </c>
      <c r="D59" s="24">
        <v>80000</v>
      </c>
      <c r="E59" s="22">
        <v>3174.0475059999999</v>
      </c>
      <c r="F59" s="23">
        <v>1.33119516844064</v>
      </c>
    </row>
    <row r="60" spans="1:9" x14ac:dyDescent="0.2">
      <c r="A60" s="21" t="s">
        <v>860</v>
      </c>
      <c r="B60" s="21" t="s">
        <v>859</v>
      </c>
      <c r="C60" s="21" t="s">
        <v>155</v>
      </c>
      <c r="D60" s="24">
        <v>12220</v>
      </c>
      <c r="E60" s="22">
        <v>1943.053768</v>
      </c>
      <c r="F60" s="23">
        <v>0.81491653262670904</v>
      </c>
    </row>
    <row r="61" spans="1:9" x14ac:dyDescent="0.2">
      <c r="A61" s="21" t="s">
        <v>548</v>
      </c>
      <c r="B61" s="21" t="s">
        <v>547</v>
      </c>
      <c r="C61" s="21" t="s">
        <v>375</v>
      </c>
      <c r="D61" s="24">
        <v>25300</v>
      </c>
      <c r="E61" s="22">
        <v>1758.5450499999999</v>
      </c>
      <c r="F61" s="23">
        <v>0.73753359696727705</v>
      </c>
    </row>
    <row r="62" spans="1:9" x14ac:dyDescent="0.2">
      <c r="A62" s="21" t="s">
        <v>862</v>
      </c>
      <c r="B62" s="21" t="s">
        <v>861</v>
      </c>
      <c r="C62" s="21" t="s">
        <v>194</v>
      </c>
      <c r="D62" s="24">
        <v>65000</v>
      </c>
      <c r="E62" s="22">
        <v>1689.6291570000001</v>
      </c>
      <c r="F62" s="23">
        <v>0.70863027916344701</v>
      </c>
    </row>
    <row r="63" spans="1:9" x14ac:dyDescent="0.2">
      <c r="A63" s="21" t="s">
        <v>864</v>
      </c>
      <c r="B63" s="21" t="s">
        <v>863</v>
      </c>
      <c r="C63" s="21" t="s">
        <v>570</v>
      </c>
      <c r="D63" s="24">
        <v>250000</v>
      </c>
      <c r="E63" s="22">
        <v>1603.3774920000001</v>
      </c>
      <c r="F63" s="23">
        <v>0.67245634052487402</v>
      </c>
    </row>
    <row r="64" spans="1:9" x14ac:dyDescent="0.2">
      <c r="A64" s="21" t="s">
        <v>866</v>
      </c>
      <c r="B64" s="21" t="s">
        <v>865</v>
      </c>
      <c r="C64" s="21" t="s">
        <v>194</v>
      </c>
      <c r="D64" s="24">
        <v>2297307</v>
      </c>
      <c r="E64" s="22">
        <v>1483.5432900000001</v>
      </c>
      <c r="F64" s="23">
        <v>0.62219788963061795</v>
      </c>
    </row>
    <row r="65" spans="1:9" x14ac:dyDescent="0.2">
      <c r="A65" s="20" t="s">
        <v>29</v>
      </c>
      <c r="B65" s="20"/>
      <c r="C65" s="20"/>
      <c r="D65" s="20"/>
      <c r="E65" s="25">
        <f>SUM(E57:E64)</f>
        <v>16361.717908999999</v>
      </c>
      <c r="F65" s="26">
        <f>SUM(F57:F64)</f>
        <v>6.862102658097216</v>
      </c>
      <c r="G65" s="14"/>
      <c r="H65" s="14"/>
      <c r="I65" s="14"/>
    </row>
    <row r="66" spans="1:9" x14ac:dyDescent="0.2">
      <c r="A66" s="21"/>
      <c r="B66" s="21"/>
      <c r="C66" s="21"/>
      <c r="D66" s="21"/>
      <c r="E66" s="22"/>
      <c r="F66" s="23"/>
    </row>
    <row r="67" spans="1:9" x14ac:dyDescent="0.2">
      <c r="A67" s="20" t="s">
        <v>984</v>
      </c>
      <c r="B67" s="21"/>
      <c r="C67" s="21"/>
      <c r="D67" s="21"/>
      <c r="E67" s="22"/>
      <c r="F67" s="23"/>
    </row>
    <row r="68" spans="1:9" x14ac:dyDescent="0.2">
      <c r="A68" s="21" t="s">
        <v>867</v>
      </c>
      <c r="B68" s="21" t="s">
        <v>985</v>
      </c>
      <c r="C68" s="21" t="s">
        <v>984</v>
      </c>
      <c r="D68" s="24">
        <v>1981000</v>
      </c>
      <c r="E68" s="22">
        <v>2029.445588</v>
      </c>
      <c r="F68" s="23">
        <v>0.851149252256581</v>
      </c>
    </row>
    <row r="69" spans="1:9" x14ac:dyDescent="0.2">
      <c r="A69" s="20" t="s">
        <v>29</v>
      </c>
      <c r="B69" s="20"/>
      <c r="C69" s="20"/>
      <c r="D69" s="20"/>
      <c r="E69" s="25">
        <f>SUM(E68:E68)</f>
        <v>2029.445588</v>
      </c>
      <c r="F69" s="26">
        <f>SUM(F68:F68)</f>
        <v>0.851149252256581</v>
      </c>
      <c r="G69" s="14"/>
      <c r="H69" s="14"/>
      <c r="I69" s="14"/>
    </row>
    <row r="70" spans="1:9" x14ac:dyDescent="0.2">
      <c r="A70" s="21"/>
      <c r="B70" s="21"/>
      <c r="C70" s="21"/>
      <c r="D70" s="21"/>
      <c r="E70" s="22"/>
      <c r="F70" s="23"/>
    </row>
    <row r="71" spans="1:9" x14ac:dyDescent="0.2">
      <c r="A71" s="20" t="s">
        <v>41</v>
      </c>
      <c r="B71" s="20"/>
      <c r="C71" s="20"/>
      <c r="D71" s="20"/>
      <c r="E71" s="25">
        <f>E48+E55+E65+E69</f>
        <v>231258.11833100001</v>
      </c>
      <c r="F71" s="26">
        <f>F48+F55+F65+F69</f>
        <v>96.989628921105407</v>
      </c>
      <c r="G71" s="14"/>
      <c r="H71" s="14"/>
      <c r="I71" s="14"/>
    </row>
    <row r="72" spans="1:9" x14ac:dyDescent="0.2">
      <c r="A72" s="20"/>
      <c r="B72" s="20"/>
      <c r="C72" s="20"/>
      <c r="D72" s="20"/>
      <c r="E72" s="25"/>
      <c r="F72" s="26"/>
      <c r="G72" s="14"/>
      <c r="H72" s="14"/>
      <c r="I72" s="14"/>
    </row>
    <row r="73" spans="1:9" x14ac:dyDescent="0.2">
      <c r="A73" s="20" t="s">
        <v>43</v>
      </c>
      <c r="B73" s="20"/>
      <c r="C73" s="20"/>
      <c r="D73" s="20"/>
      <c r="E73" s="25">
        <f>E75-(E48+E55+E65+E69)</f>
        <v>7177.8061110999843</v>
      </c>
      <c r="F73" s="26">
        <f>F75-(F48+F55+F65+F69)</f>
        <v>3.0103710788945932</v>
      </c>
      <c r="G73" s="14"/>
      <c r="H73" s="14"/>
      <c r="I73" s="14"/>
    </row>
    <row r="74" spans="1:9" x14ac:dyDescent="0.2">
      <c r="A74" s="20"/>
      <c r="B74" s="20"/>
      <c r="C74" s="20"/>
      <c r="D74" s="20"/>
      <c r="E74" s="25"/>
      <c r="F74" s="26"/>
      <c r="G74" s="14"/>
      <c r="H74" s="14"/>
      <c r="I74" s="14"/>
    </row>
    <row r="75" spans="1:9" x14ac:dyDescent="0.2">
      <c r="A75" s="27" t="s">
        <v>42</v>
      </c>
      <c r="B75" s="27"/>
      <c r="C75" s="27"/>
      <c r="D75" s="27"/>
      <c r="E75" s="28">
        <v>238435.92444209999</v>
      </c>
      <c r="F75" s="29">
        <v>100</v>
      </c>
      <c r="G75" s="14"/>
      <c r="H75" s="14"/>
      <c r="I75" s="14"/>
    </row>
    <row r="77" spans="1:9" x14ac:dyDescent="0.2">
      <c r="A77" s="14" t="s">
        <v>46</v>
      </c>
    </row>
    <row r="78" spans="1:9" x14ac:dyDescent="0.2">
      <c r="A78" s="14" t="s">
        <v>47</v>
      </c>
    </row>
    <row r="79" spans="1:9" x14ac:dyDescent="0.2">
      <c r="A79" s="14" t="s">
        <v>48</v>
      </c>
      <c r="B79" s="14"/>
      <c r="C79" s="30" t="s">
        <v>50</v>
      </c>
      <c r="D79" s="14" t="s">
        <v>49</v>
      </c>
    </row>
    <row r="80" spans="1:9" x14ac:dyDescent="0.2">
      <c r="A80" s="7" t="s">
        <v>51</v>
      </c>
      <c r="C80" s="31">
        <v>136.73699999999999</v>
      </c>
      <c r="D80" s="31">
        <v>139.08449999999999</v>
      </c>
    </row>
    <row r="81" spans="1:9" x14ac:dyDescent="0.2">
      <c r="A81" s="7" t="s">
        <v>52</v>
      </c>
      <c r="C81" s="31">
        <v>25.857600000000001</v>
      </c>
      <c r="D81" s="31">
        <v>25.2928</v>
      </c>
    </row>
    <row r="82" spans="1:9" x14ac:dyDescent="0.2">
      <c r="A82" s="7" t="s">
        <v>53</v>
      </c>
      <c r="C82" s="31">
        <v>149.48679999999999</v>
      </c>
      <c r="D82" s="31">
        <v>152.6986</v>
      </c>
    </row>
    <row r="83" spans="1:9" x14ac:dyDescent="0.2">
      <c r="A83" s="7" t="s">
        <v>54</v>
      </c>
      <c r="C83" s="31">
        <v>29.1905</v>
      </c>
      <c r="D83" s="31">
        <v>28.652799999999999</v>
      </c>
    </row>
    <row r="85" spans="1:9" x14ac:dyDescent="0.2">
      <c r="A85" s="14" t="s">
        <v>55</v>
      </c>
    </row>
    <row r="86" spans="1:9" x14ac:dyDescent="0.2">
      <c r="A86" s="106" t="s">
        <v>56</v>
      </c>
      <c r="B86" s="107"/>
      <c r="C86" s="32" t="s">
        <v>57</v>
      </c>
    </row>
    <row r="87" spans="1:9" x14ac:dyDescent="0.2">
      <c r="A87" s="102" t="s">
        <v>52</v>
      </c>
      <c r="B87" s="103"/>
      <c r="C87" s="33">
        <v>1</v>
      </c>
    </row>
    <row r="88" spans="1:9" x14ac:dyDescent="0.2">
      <c r="A88" s="102" t="s">
        <v>54</v>
      </c>
      <c r="B88" s="103"/>
      <c r="C88" s="33">
        <v>1.1499999999999999</v>
      </c>
    </row>
    <row r="89" spans="1:9" x14ac:dyDescent="0.2">
      <c r="A89" s="7" t="s">
        <v>58</v>
      </c>
    </row>
    <row r="90" spans="1:9" x14ac:dyDescent="0.2">
      <c r="A90" s="7" t="s">
        <v>59</v>
      </c>
    </row>
    <row r="92" spans="1:9" x14ac:dyDescent="0.2">
      <c r="A92" s="14" t="s">
        <v>380</v>
      </c>
      <c r="D92" s="51">
        <v>0.16870642109035899</v>
      </c>
    </row>
    <row r="94" spans="1:9" x14ac:dyDescent="0.2">
      <c r="A94" s="14" t="s">
        <v>1004</v>
      </c>
      <c r="D94" s="30" t="s">
        <v>61</v>
      </c>
    </row>
    <row r="96" spans="1:9" x14ac:dyDescent="0.2">
      <c r="A96" s="62" t="s">
        <v>1005</v>
      </c>
      <c r="B96" s="63"/>
      <c r="C96" s="63"/>
      <c r="D96" s="63"/>
      <c r="E96" s="11"/>
      <c r="G96" s="63"/>
      <c r="H96" s="63"/>
      <c r="I96" s="63"/>
    </row>
    <row r="97" spans="1:9" x14ac:dyDescent="0.2">
      <c r="A97" s="66"/>
      <c r="B97" s="63"/>
      <c r="C97" s="63"/>
      <c r="D97" s="63"/>
      <c r="E97" s="11"/>
      <c r="G97" s="63"/>
      <c r="H97" s="63"/>
      <c r="I97" s="63"/>
    </row>
    <row r="98" spans="1:9" x14ac:dyDescent="0.2">
      <c r="A98" s="62" t="s">
        <v>1486</v>
      </c>
      <c r="B98" s="63"/>
      <c r="C98" s="63"/>
      <c r="D98" s="63"/>
      <c r="E98" s="11"/>
      <c r="G98" s="63"/>
      <c r="H98" s="63"/>
      <c r="I98" s="63"/>
    </row>
    <row r="99" spans="1:9" x14ac:dyDescent="0.2">
      <c r="A99" s="66"/>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3"/>
      <c r="B102" s="63"/>
      <c r="C102" s="63"/>
      <c r="D102" s="63"/>
      <c r="E102" s="11"/>
      <c r="G102" s="63"/>
      <c r="H102" s="63"/>
      <c r="I102" s="63"/>
    </row>
    <row r="103" spans="1:9" x14ac:dyDescent="0.2">
      <c r="A103" s="63"/>
      <c r="B103" s="63"/>
      <c r="C103" s="63"/>
      <c r="D103" s="63"/>
      <c r="E103" s="11"/>
      <c r="G103" s="63"/>
      <c r="H103" s="63"/>
      <c r="I103" s="63"/>
    </row>
    <row r="104" spans="1:9" x14ac:dyDescent="0.2">
      <c r="A104" s="63"/>
      <c r="B104" s="63"/>
      <c r="C104" s="63"/>
      <c r="D104" s="63"/>
      <c r="E104" s="11"/>
      <c r="G104" s="63"/>
      <c r="H104" s="63"/>
      <c r="I104" s="63"/>
    </row>
    <row r="105" spans="1:9" x14ac:dyDescent="0.2">
      <c r="A105" s="63"/>
      <c r="B105" s="63"/>
      <c r="C105" s="63"/>
      <c r="D105" s="63"/>
      <c r="E105" s="11"/>
      <c r="G105" s="63"/>
      <c r="H105" s="63"/>
      <c r="I105" s="63"/>
    </row>
    <row r="106" spans="1:9" x14ac:dyDescent="0.2">
      <c r="A106" s="63"/>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2" t="s">
        <v>1035</v>
      </c>
      <c r="B116" s="63"/>
      <c r="C116" s="63"/>
      <c r="D116" s="63"/>
      <c r="E116" s="11"/>
      <c r="G116" s="63"/>
      <c r="H116" s="63"/>
      <c r="I116" s="63"/>
    </row>
    <row r="117" spans="1:9" x14ac:dyDescent="0.2">
      <c r="A117" s="63"/>
      <c r="B117" s="63"/>
      <c r="C117" s="63"/>
      <c r="D117" s="63"/>
      <c r="E117" s="11"/>
      <c r="G117" s="63"/>
      <c r="H117" s="63"/>
      <c r="I117" s="63"/>
    </row>
    <row r="118" spans="1:9" x14ac:dyDescent="0.2">
      <c r="A118" s="62" t="s">
        <v>1489</v>
      </c>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2" t="s">
        <v>1036</v>
      </c>
      <c r="B138" s="63"/>
      <c r="C138" s="63"/>
      <c r="D138" s="63"/>
      <c r="E138" s="11"/>
      <c r="G138" s="63"/>
      <c r="H138" s="63"/>
      <c r="I138" s="63"/>
    </row>
    <row r="139" spans="1:9" x14ac:dyDescent="0.2">
      <c r="A139" s="63"/>
      <c r="B139" s="63"/>
      <c r="C139" s="63"/>
      <c r="D139" s="63"/>
      <c r="E139" s="11"/>
      <c r="G139" s="63"/>
      <c r="H139" s="63"/>
      <c r="I139" s="63"/>
    </row>
    <row r="140" spans="1:9" x14ac:dyDescent="0.2">
      <c r="A140" s="62" t="s">
        <v>1490</v>
      </c>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7" t="s">
        <v>1037</v>
      </c>
      <c r="B157" s="63"/>
      <c r="C157" s="63"/>
      <c r="D157" s="63"/>
      <c r="E157" s="11"/>
      <c r="G157" s="63"/>
      <c r="H157" s="63"/>
      <c r="I157" s="63"/>
    </row>
    <row r="159" spans="1:9" x14ac:dyDescent="0.2">
      <c r="A159" s="63" t="s">
        <v>1014</v>
      </c>
    </row>
  </sheetData>
  <mergeCells count="4">
    <mergeCell ref="A1:F1"/>
    <mergeCell ref="A86:B86"/>
    <mergeCell ref="A87:B87"/>
    <mergeCell ref="A88:B88"/>
  </mergeCells>
  <conditionalFormatting sqref="F2:F3">
    <cfRule type="cellIs" dxfId="36" priority="3" stopIfTrue="1" operator="between">
      <formula>0.009</formula>
      <formula>-0.009</formula>
    </cfRule>
  </conditionalFormatting>
  <conditionalFormatting sqref="F5:F154">
    <cfRule type="cellIs" dxfId="35" priority="1" stopIfTrue="1" operator="between">
      <formula>0.009</formula>
      <formula>-0.009</formula>
    </cfRule>
  </conditionalFormatting>
  <conditionalFormatting sqref="F158:F65536">
    <cfRule type="cellIs" dxfId="34" priority="2" stopIfTrue="1" operator="between">
      <formula>0.009</formula>
      <formula>-0.009</formula>
    </cfRule>
  </conditionalFormatting>
  <hyperlinks>
    <hyperlink ref="A99"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13"/>
  <sheetViews>
    <sheetView workbookViewId="0">
      <selection sqref="A1:F1"/>
    </sheetView>
  </sheetViews>
  <sheetFormatPr defaultColWidth="9.140625" defaultRowHeight="11.25" x14ac:dyDescent="0.2"/>
  <cols>
    <col min="1" max="1" width="38.7109375" style="7" bestFit="1" customWidth="1"/>
    <col min="2" max="2" width="26.8554687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17</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121</v>
      </c>
      <c r="B7" s="21" t="s">
        <v>120</v>
      </c>
      <c r="C7" s="21" t="s">
        <v>122</v>
      </c>
      <c r="D7" s="24">
        <v>665000</v>
      </c>
      <c r="E7" s="22">
        <v>27062.84</v>
      </c>
      <c r="F7" s="23">
        <v>8.8200164140486308</v>
      </c>
    </row>
    <row r="8" spans="1:6" x14ac:dyDescent="0.2">
      <c r="A8" s="21" t="s">
        <v>127</v>
      </c>
      <c r="B8" s="21" t="s">
        <v>126</v>
      </c>
      <c r="C8" s="21" t="s">
        <v>128</v>
      </c>
      <c r="D8" s="24">
        <v>1200000</v>
      </c>
      <c r="E8" s="22">
        <v>18810</v>
      </c>
      <c r="F8" s="23">
        <v>6.1303436279509</v>
      </c>
    </row>
    <row r="9" spans="1:6" x14ac:dyDescent="0.2">
      <c r="A9" s="21" t="s">
        <v>169</v>
      </c>
      <c r="B9" s="21" t="s">
        <v>168</v>
      </c>
      <c r="C9" s="21" t="s">
        <v>170</v>
      </c>
      <c r="D9" s="24">
        <v>315000</v>
      </c>
      <c r="E9" s="22">
        <v>18589.724999999999</v>
      </c>
      <c r="F9" s="23">
        <v>6.0585540775709497</v>
      </c>
    </row>
    <row r="10" spans="1:6" x14ac:dyDescent="0.2">
      <c r="A10" s="21" t="s">
        <v>261</v>
      </c>
      <c r="B10" s="21" t="s">
        <v>260</v>
      </c>
      <c r="C10" s="21" t="s">
        <v>262</v>
      </c>
      <c r="D10" s="24">
        <v>6825000</v>
      </c>
      <c r="E10" s="22">
        <v>16601.8125</v>
      </c>
      <c r="F10" s="23">
        <v>5.4106759953115704</v>
      </c>
    </row>
    <row r="11" spans="1:6" x14ac:dyDescent="0.2">
      <c r="A11" s="21" t="s">
        <v>116</v>
      </c>
      <c r="B11" s="21" t="s">
        <v>115</v>
      </c>
      <c r="C11" s="21" t="s">
        <v>117</v>
      </c>
      <c r="D11" s="24">
        <v>1500000</v>
      </c>
      <c r="E11" s="22">
        <v>15114</v>
      </c>
      <c r="F11" s="23">
        <v>4.9257848800026496</v>
      </c>
    </row>
    <row r="12" spans="1:6" x14ac:dyDescent="0.2">
      <c r="A12" s="21" t="s">
        <v>124</v>
      </c>
      <c r="B12" s="21" t="s">
        <v>123</v>
      </c>
      <c r="C12" s="21" t="s">
        <v>125</v>
      </c>
      <c r="D12" s="24">
        <v>710000</v>
      </c>
      <c r="E12" s="22">
        <v>14921.36</v>
      </c>
      <c r="F12" s="23">
        <v>4.8630018179883798</v>
      </c>
    </row>
    <row r="13" spans="1:6" x14ac:dyDescent="0.2">
      <c r="A13" s="21" t="s">
        <v>145</v>
      </c>
      <c r="B13" s="21" t="s">
        <v>144</v>
      </c>
      <c r="C13" s="21" t="s">
        <v>146</v>
      </c>
      <c r="D13" s="24">
        <v>4350000</v>
      </c>
      <c r="E13" s="22">
        <v>14200.575000000001</v>
      </c>
      <c r="F13" s="23">
        <v>4.6280916780695804</v>
      </c>
    </row>
    <row r="14" spans="1:6" x14ac:dyDescent="0.2">
      <c r="A14" s="21" t="s">
        <v>133</v>
      </c>
      <c r="B14" s="21" t="s">
        <v>132</v>
      </c>
      <c r="C14" s="21" t="s">
        <v>117</v>
      </c>
      <c r="D14" s="24">
        <v>1000000</v>
      </c>
      <c r="E14" s="22">
        <v>12797</v>
      </c>
      <c r="F14" s="23">
        <v>4.1706543012699502</v>
      </c>
    </row>
    <row r="15" spans="1:6" x14ac:dyDescent="0.2">
      <c r="A15" s="21" t="s">
        <v>160</v>
      </c>
      <c r="B15" s="21" t="s">
        <v>159</v>
      </c>
      <c r="C15" s="21" t="s">
        <v>161</v>
      </c>
      <c r="D15" s="24">
        <v>5600000</v>
      </c>
      <c r="E15" s="22">
        <v>9861.0400000000009</v>
      </c>
      <c r="F15" s="23">
        <v>3.2137992413061598</v>
      </c>
    </row>
    <row r="16" spans="1:6" x14ac:dyDescent="0.2">
      <c r="A16" s="21" t="s">
        <v>140</v>
      </c>
      <c r="B16" s="21" t="s">
        <v>139</v>
      </c>
      <c r="C16" s="21" t="s">
        <v>117</v>
      </c>
      <c r="D16" s="24">
        <v>1000000</v>
      </c>
      <c r="E16" s="22">
        <v>9790</v>
      </c>
      <c r="F16" s="23">
        <v>3.19064668355339</v>
      </c>
    </row>
    <row r="17" spans="1:6" x14ac:dyDescent="0.2">
      <c r="A17" s="21" t="s">
        <v>327</v>
      </c>
      <c r="B17" s="21" t="s">
        <v>326</v>
      </c>
      <c r="C17" s="21" t="s">
        <v>146</v>
      </c>
      <c r="D17" s="24">
        <v>3600000</v>
      </c>
      <c r="E17" s="22">
        <v>9718.2000000000007</v>
      </c>
      <c r="F17" s="23">
        <v>3.1672464351489902</v>
      </c>
    </row>
    <row r="18" spans="1:6" x14ac:dyDescent="0.2">
      <c r="A18" s="21" t="s">
        <v>580</v>
      </c>
      <c r="B18" s="21" t="s">
        <v>579</v>
      </c>
      <c r="C18" s="21" t="s">
        <v>202</v>
      </c>
      <c r="D18" s="24">
        <v>547553</v>
      </c>
      <c r="E18" s="22">
        <v>8417.5322689999994</v>
      </c>
      <c r="F18" s="23">
        <v>2.74334743797636</v>
      </c>
    </row>
    <row r="19" spans="1:6" x14ac:dyDescent="0.2">
      <c r="A19" s="21" t="s">
        <v>257</v>
      </c>
      <c r="B19" s="21" t="s">
        <v>256</v>
      </c>
      <c r="C19" s="21" t="s">
        <v>146</v>
      </c>
      <c r="D19" s="24">
        <v>2000000</v>
      </c>
      <c r="E19" s="22">
        <v>7802</v>
      </c>
      <c r="F19" s="23">
        <v>2.5427400842782002</v>
      </c>
    </row>
    <row r="20" spans="1:6" x14ac:dyDescent="0.2">
      <c r="A20" s="21" t="s">
        <v>630</v>
      </c>
      <c r="B20" s="21" t="s">
        <v>629</v>
      </c>
      <c r="C20" s="21" t="s">
        <v>170</v>
      </c>
      <c r="D20" s="24">
        <v>1800000</v>
      </c>
      <c r="E20" s="22">
        <v>7671.6</v>
      </c>
      <c r="F20" s="23">
        <v>2.50024158299777</v>
      </c>
    </row>
    <row r="21" spans="1:6" x14ac:dyDescent="0.2">
      <c r="A21" s="21" t="s">
        <v>341</v>
      </c>
      <c r="B21" s="21" t="s">
        <v>340</v>
      </c>
      <c r="C21" s="21" t="s">
        <v>218</v>
      </c>
      <c r="D21" s="24">
        <v>2000000</v>
      </c>
      <c r="E21" s="22">
        <v>7218</v>
      </c>
      <c r="F21" s="23">
        <v>2.3524093730223101</v>
      </c>
    </row>
    <row r="22" spans="1:6" x14ac:dyDescent="0.2">
      <c r="A22" s="21" t="s">
        <v>185</v>
      </c>
      <c r="B22" s="21" t="s">
        <v>184</v>
      </c>
      <c r="C22" s="21" t="s">
        <v>186</v>
      </c>
      <c r="D22" s="24">
        <v>608356</v>
      </c>
      <c r="E22" s="22">
        <v>6843.0924660000001</v>
      </c>
      <c r="F22" s="23">
        <v>2.2302237264445499</v>
      </c>
    </row>
    <row r="23" spans="1:6" x14ac:dyDescent="0.2">
      <c r="A23" s="21" t="s">
        <v>833</v>
      </c>
      <c r="B23" s="21" t="s">
        <v>832</v>
      </c>
      <c r="C23" s="21" t="s">
        <v>186</v>
      </c>
      <c r="D23" s="24">
        <v>164610</v>
      </c>
      <c r="E23" s="22">
        <v>6824.0721599999997</v>
      </c>
      <c r="F23" s="23">
        <v>2.2240248422505702</v>
      </c>
    </row>
    <row r="24" spans="1:6" x14ac:dyDescent="0.2">
      <c r="A24" s="21" t="s">
        <v>210</v>
      </c>
      <c r="B24" s="21" t="s">
        <v>209</v>
      </c>
      <c r="C24" s="21" t="s">
        <v>211</v>
      </c>
      <c r="D24" s="24">
        <v>3950000</v>
      </c>
      <c r="E24" s="22">
        <v>6634.42</v>
      </c>
      <c r="F24" s="23">
        <v>2.1622155434423198</v>
      </c>
    </row>
    <row r="25" spans="1:6" x14ac:dyDescent="0.2">
      <c r="A25" s="21" t="s">
        <v>712</v>
      </c>
      <c r="B25" s="21" t="s">
        <v>711</v>
      </c>
      <c r="C25" s="21" t="s">
        <v>186</v>
      </c>
      <c r="D25" s="24">
        <v>140000</v>
      </c>
      <c r="E25" s="22">
        <v>6271.02</v>
      </c>
      <c r="F25" s="23">
        <v>2.0437803029108301</v>
      </c>
    </row>
    <row r="26" spans="1:6" x14ac:dyDescent="0.2">
      <c r="A26" s="21" t="s">
        <v>690</v>
      </c>
      <c r="B26" s="21" t="s">
        <v>689</v>
      </c>
      <c r="C26" s="21" t="s">
        <v>186</v>
      </c>
      <c r="D26" s="24">
        <v>335000</v>
      </c>
      <c r="E26" s="22">
        <v>5758.3149999999996</v>
      </c>
      <c r="F26" s="23">
        <v>1.8766852561395</v>
      </c>
    </row>
    <row r="27" spans="1:6" x14ac:dyDescent="0.2">
      <c r="A27" s="21" t="s">
        <v>240</v>
      </c>
      <c r="B27" s="21" t="s">
        <v>239</v>
      </c>
      <c r="C27" s="21" t="s">
        <v>125</v>
      </c>
      <c r="D27" s="24">
        <v>1425000</v>
      </c>
      <c r="E27" s="22">
        <v>5714.9624999999996</v>
      </c>
      <c r="F27" s="23">
        <v>1.8625562969619001</v>
      </c>
    </row>
    <row r="28" spans="1:6" x14ac:dyDescent="0.2">
      <c r="A28" s="21" t="s">
        <v>496</v>
      </c>
      <c r="B28" s="21" t="s">
        <v>495</v>
      </c>
      <c r="C28" s="21" t="s">
        <v>128</v>
      </c>
      <c r="D28" s="24">
        <v>1550000</v>
      </c>
      <c r="E28" s="22">
        <v>5566.05</v>
      </c>
      <c r="F28" s="23">
        <v>1.81402440990729</v>
      </c>
    </row>
    <row r="29" spans="1:6" x14ac:dyDescent="0.2">
      <c r="A29" s="21" t="s">
        <v>193</v>
      </c>
      <c r="B29" s="21" t="s">
        <v>192</v>
      </c>
      <c r="C29" s="21" t="s">
        <v>194</v>
      </c>
      <c r="D29" s="24">
        <v>75000</v>
      </c>
      <c r="E29" s="22">
        <v>5385.75</v>
      </c>
      <c r="F29" s="23">
        <v>1.7552630618945499</v>
      </c>
    </row>
    <row r="30" spans="1:6" x14ac:dyDescent="0.2">
      <c r="A30" s="21" t="s">
        <v>266</v>
      </c>
      <c r="B30" s="21" t="s">
        <v>265</v>
      </c>
      <c r="C30" s="21" t="s">
        <v>267</v>
      </c>
      <c r="D30" s="24">
        <v>3400000</v>
      </c>
      <c r="E30" s="22">
        <v>5376.08</v>
      </c>
      <c r="F30" s="23">
        <v>1.7521115242612599</v>
      </c>
    </row>
    <row r="31" spans="1:6" x14ac:dyDescent="0.2">
      <c r="A31" s="21" t="s">
        <v>869</v>
      </c>
      <c r="B31" s="21" t="s">
        <v>868</v>
      </c>
      <c r="C31" s="21" t="s">
        <v>122</v>
      </c>
      <c r="D31" s="24">
        <v>3100000</v>
      </c>
      <c r="E31" s="22">
        <v>5313.71</v>
      </c>
      <c r="F31" s="23">
        <v>1.73178459538963</v>
      </c>
    </row>
    <row r="32" spans="1:6" x14ac:dyDescent="0.2">
      <c r="A32" s="21" t="s">
        <v>569</v>
      </c>
      <c r="B32" s="21" t="s">
        <v>568</v>
      </c>
      <c r="C32" s="21" t="s">
        <v>570</v>
      </c>
      <c r="D32" s="24">
        <v>621377</v>
      </c>
      <c r="E32" s="22">
        <v>5096.8448429999999</v>
      </c>
      <c r="F32" s="23">
        <v>1.66110634268684</v>
      </c>
    </row>
    <row r="33" spans="1:9" x14ac:dyDescent="0.2">
      <c r="A33" s="21" t="s">
        <v>500</v>
      </c>
      <c r="B33" s="21" t="s">
        <v>499</v>
      </c>
      <c r="C33" s="21" t="s">
        <v>138</v>
      </c>
      <c r="D33" s="24">
        <v>180000</v>
      </c>
      <c r="E33" s="22">
        <v>4158</v>
      </c>
      <c r="F33" s="23">
        <v>1.3551285914417801</v>
      </c>
    </row>
    <row r="34" spans="1:9" x14ac:dyDescent="0.2">
      <c r="A34" s="21" t="s">
        <v>618</v>
      </c>
      <c r="B34" s="21" t="s">
        <v>617</v>
      </c>
      <c r="C34" s="21" t="s">
        <v>186</v>
      </c>
      <c r="D34" s="24">
        <v>375000</v>
      </c>
      <c r="E34" s="22">
        <v>4075.5</v>
      </c>
      <c r="F34" s="23">
        <v>1.32824111938936</v>
      </c>
    </row>
    <row r="35" spans="1:9" x14ac:dyDescent="0.2">
      <c r="A35" s="21" t="s">
        <v>634</v>
      </c>
      <c r="B35" s="21" t="s">
        <v>633</v>
      </c>
      <c r="C35" s="21" t="s">
        <v>635</v>
      </c>
      <c r="D35" s="24">
        <v>950000</v>
      </c>
      <c r="E35" s="22">
        <v>3329.75</v>
      </c>
      <c r="F35" s="23">
        <v>1.0851946674731301</v>
      </c>
    </row>
    <row r="36" spans="1:9" x14ac:dyDescent="0.2">
      <c r="A36" s="21" t="s">
        <v>768</v>
      </c>
      <c r="B36" s="21" t="s">
        <v>767</v>
      </c>
      <c r="C36" s="21" t="s">
        <v>170</v>
      </c>
      <c r="D36" s="24">
        <v>606250</v>
      </c>
      <c r="E36" s="22">
        <v>3099.453125</v>
      </c>
      <c r="F36" s="23">
        <v>1.0101389003177199</v>
      </c>
    </row>
    <row r="37" spans="1:9" x14ac:dyDescent="0.2">
      <c r="A37" s="21" t="s">
        <v>823</v>
      </c>
      <c r="B37" s="21" t="s">
        <v>1002</v>
      </c>
      <c r="C37" s="21" t="s">
        <v>186</v>
      </c>
      <c r="D37" s="24">
        <v>100000</v>
      </c>
      <c r="E37" s="22">
        <v>2742.3</v>
      </c>
      <c r="F37" s="23">
        <v>0.89373957102231505</v>
      </c>
    </row>
    <row r="38" spans="1:9" x14ac:dyDescent="0.2">
      <c r="A38" s="21" t="s">
        <v>512</v>
      </c>
      <c r="B38" s="21" t="s">
        <v>511</v>
      </c>
      <c r="C38" s="21" t="s">
        <v>143</v>
      </c>
      <c r="D38" s="24">
        <v>293904</v>
      </c>
      <c r="E38" s="22">
        <v>2230.2905040000001</v>
      </c>
      <c r="F38" s="23">
        <v>0.72687119509174902</v>
      </c>
    </row>
    <row r="39" spans="1:9" x14ac:dyDescent="0.2">
      <c r="A39" s="21" t="s">
        <v>871</v>
      </c>
      <c r="B39" s="21" t="s">
        <v>870</v>
      </c>
      <c r="C39" s="21" t="s">
        <v>122</v>
      </c>
      <c r="D39" s="24">
        <v>180000</v>
      </c>
      <c r="E39" s="22">
        <v>2169.54</v>
      </c>
      <c r="F39" s="23">
        <v>0.70707207414059503</v>
      </c>
    </row>
    <row r="40" spans="1:9" x14ac:dyDescent="0.2">
      <c r="A40" s="21" t="s">
        <v>522</v>
      </c>
      <c r="B40" s="21" t="s">
        <v>521</v>
      </c>
      <c r="C40" s="21" t="s">
        <v>170</v>
      </c>
      <c r="D40" s="24">
        <v>3500000</v>
      </c>
      <c r="E40" s="22">
        <v>2059.4</v>
      </c>
      <c r="F40" s="23">
        <v>0.67117648417873899</v>
      </c>
    </row>
    <row r="41" spans="1:9" x14ac:dyDescent="0.2">
      <c r="A41" s="21" t="s">
        <v>873</v>
      </c>
      <c r="B41" s="21" t="s">
        <v>872</v>
      </c>
      <c r="C41" s="21" t="s">
        <v>570</v>
      </c>
      <c r="D41" s="24">
        <v>615000</v>
      </c>
      <c r="E41" s="22">
        <v>1944.63</v>
      </c>
      <c r="F41" s="23">
        <v>0.633771936694426</v>
      </c>
    </row>
    <row r="42" spans="1:9" x14ac:dyDescent="0.2">
      <c r="A42" s="21" t="s">
        <v>825</v>
      </c>
      <c r="B42" s="21" t="s">
        <v>824</v>
      </c>
      <c r="C42" s="21" t="s">
        <v>205</v>
      </c>
      <c r="D42" s="24">
        <v>100000</v>
      </c>
      <c r="E42" s="22">
        <v>1915.6</v>
      </c>
      <c r="F42" s="23">
        <v>0.62431080561949703</v>
      </c>
    </row>
    <row r="43" spans="1:9" x14ac:dyDescent="0.2">
      <c r="A43" s="21" t="s">
        <v>188</v>
      </c>
      <c r="B43" s="21" t="s">
        <v>187</v>
      </c>
      <c r="C43" s="21" t="s">
        <v>146</v>
      </c>
      <c r="D43" s="24">
        <v>1000000</v>
      </c>
      <c r="E43" s="22">
        <v>1704.8</v>
      </c>
      <c r="F43" s="23">
        <v>0.55560924066617201</v>
      </c>
    </row>
    <row r="44" spans="1:9" x14ac:dyDescent="0.2">
      <c r="A44" s="21" t="s">
        <v>835</v>
      </c>
      <c r="B44" s="21" t="s">
        <v>834</v>
      </c>
      <c r="C44" s="21" t="s">
        <v>194</v>
      </c>
      <c r="D44" s="24">
        <v>317957</v>
      </c>
      <c r="E44" s="22">
        <v>1342.573433</v>
      </c>
      <c r="F44" s="23">
        <v>0.43755643221944301</v>
      </c>
    </row>
    <row r="45" spans="1:9" x14ac:dyDescent="0.2">
      <c r="A45" s="21" t="s">
        <v>567</v>
      </c>
      <c r="B45" s="21" t="s">
        <v>566</v>
      </c>
      <c r="C45" s="21" t="s">
        <v>202</v>
      </c>
      <c r="D45" s="24">
        <v>97590</v>
      </c>
      <c r="E45" s="22">
        <v>873.52809000000002</v>
      </c>
      <c r="F45" s="23">
        <v>0.284690449780309</v>
      </c>
    </row>
    <row r="46" spans="1:9" x14ac:dyDescent="0.2">
      <c r="A46" s="20" t="s">
        <v>29</v>
      </c>
      <c r="B46" s="20"/>
      <c r="C46" s="20"/>
      <c r="D46" s="20"/>
      <c r="E46" s="25">
        <f>SUM(E7:E45)</f>
        <v>295005.36688999995</v>
      </c>
      <c r="F46" s="26">
        <f>SUM(F7:F45)</f>
        <v>96.144831000820275</v>
      </c>
      <c r="G46" s="14"/>
      <c r="H46" s="14"/>
      <c r="I46" s="14"/>
    </row>
    <row r="47" spans="1:9" x14ac:dyDescent="0.2">
      <c r="A47" s="21"/>
      <c r="B47" s="21"/>
      <c r="C47" s="21"/>
      <c r="D47" s="21"/>
      <c r="E47" s="22"/>
      <c r="F47" s="23"/>
    </row>
    <row r="48" spans="1:9" x14ac:dyDescent="0.2">
      <c r="A48" s="20" t="s">
        <v>41</v>
      </c>
      <c r="B48" s="20"/>
      <c r="C48" s="20"/>
      <c r="D48" s="20"/>
      <c r="E48" s="25">
        <f>E46</f>
        <v>295005.36688999995</v>
      </c>
      <c r="F48" s="26">
        <f>F46</f>
        <v>96.144831000820275</v>
      </c>
      <c r="G48" s="14"/>
      <c r="H48" s="14"/>
      <c r="I48" s="14"/>
    </row>
    <row r="49" spans="1:9" x14ac:dyDescent="0.2">
      <c r="A49" s="20"/>
      <c r="B49" s="20"/>
      <c r="C49" s="20"/>
      <c r="D49" s="20"/>
      <c r="E49" s="25"/>
      <c r="F49" s="26"/>
      <c r="G49" s="14"/>
      <c r="H49" s="14"/>
      <c r="I49" s="14"/>
    </row>
    <row r="50" spans="1:9" x14ac:dyDescent="0.2">
      <c r="A50" s="20" t="s">
        <v>43</v>
      </c>
      <c r="B50" s="20"/>
      <c r="C50" s="20"/>
      <c r="D50" s="20"/>
      <c r="E50" s="25">
        <f>E52-(E46)</f>
        <v>11828.982725200069</v>
      </c>
      <c r="F50" s="26">
        <f>F52-(F46)</f>
        <v>3.8551689991797247</v>
      </c>
      <c r="G50" s="14"/>
      <c r="H50" s="14"/>
      <c r="I50" s="14"/>
    </row>
    <row r="51" spans="1:9" x14ac:dyDescent="0.2">
      <c r="A51" s="20"/>
      <c r="B51" s="20"/>
      <c r="C51" s="20"/>
      <c r="D51" s="20"/>
      <c r="E51" s="25"/>
      <c r="F51" s="26"/>
      <c r="G51" s="14"/>
      <c r="H51" s="14"/>
      <c r="I51" s="14"/>
    </row>
    <row r="52" spans="1:9" x14ac:dyDescent="0.2">
      <c r="A52" s="27" t="s">
        <v>42</v>
      </c>
      <c r="B52" s="27"/>
      <c r="C52" s="27"/>
      <c r="D52" s="27"/>
      <c r="E52" s="28">
        <v>306834.34961520002</v>
      </c>
      <c r="F52" s="29">
        <v>100</v>
      </c>
      <c r="G52" s="14"/>
      <c r="H52" s="14"/>
      <c r="I52" s="14"/>
    </row>
    <row r="54" spans="1:9" x14ac:dyDescent="0.2">
      <c r="A54" s="7" t="s">
        <v>1001</v>
      </c>
    </row>
    <row r="55" spans="1:9" x14ac:dyDescent="0.2">
      <c r="A55" s="14" t="s">
        <v>46</v>
      </c>
    </row>
    <row r="56" spans="1:9" x14ac:dyDescent="0.2">
      <c r="A56" s="14" t="s">
        <v>47</v>
      </c>
    </row>
    <row r="57" spans="1:9" x14ac:dyDescent="0.2">
      <c r="A57" s="14" t="s">
        <v>48</v>
      </c>
      <c r="B57" s="14"/>
      <c r="C57" s="30" t="s">
        <v>50</v>
      </c>
      <c r="D57" s="14" t="s">
        <v>49</v>
      </c>
    </row>
    <row r="58" spans="1:9" x14ac:dyDescent="0.2">
      <c r="A58" s="7" t="s">
        <v>51</v>
      </c>
      <c r="C58" s="31">
        <v>138.2927</v>
      </c>
      <c r="D58" s="31">
        <v>144.86920000000001</v>
      </c>
    </row>
    <row r="59" spans="1:9" x14ac:dyDescent="0.2">
      <c r="A59" s="7" t="s">
        <v>52</v>
      </c>
      <c r="C59" s="31">
        <v>43.241799999999998</v>
      </c>
      <c r="D59" s="31">
        <v>45.298099999999998</v>
      </c>
    </row>
    <row r="60" spans="1:9" x14ac:dyDescent="0.2">
      <c r="A60" s="7" t="s">
        <v>53</v>
      </c>
      <c r="C60" s="31">
        <v>158.80500000000001</v>
      </c>
      <c r="D60" s="31">
        <v>167.2106</v>
      </c>
    </row>
    <row r="61" spans="1:9" x14ac:dyDescent="0.2">
      <c r="A61" s="7" t="s">
        <v>54</v>
      </c>
      <c r="C61" s="31">
        <v>52.143599999999999</v>
      </c>
      <c r="D61" s="31">
        <v>54.902200000000001</v>
      </c>
    </row>
    <row r="63" spans="1:9" x14ac:dyDescent="0.2">
      <c r="A63" s="7" t="s">
        <v>59</v>
      </c>
    </row>
    <row r="65" spans="1:9" x14ac:dyDescent="0.2">
      <c r="A65" s="14" t="s">
        <v>55</v>
      </c>
      <c r="D65" s="30" t="s">
        <v>61</v>
      </c>
    </row>
    <row r="67" spans="1:9" x14ac:dyDescent="0.2">
      <c r="A67" s="14" t="s">
        <v>380</v>
      </c>
      <c r="D67" s="51">
        <v>0.11500819444114201</v>
      </c>
    </row>
    <row r="69" spans="1:9" x14ac:dyDescent="0.2">
      <c r="A69" s="14" t="s">
        <v>1004</v>
      </c>
      <c r="D69" s="30" t="s">
        <v>61</v>
      </c>
    </row>
    <row r="71" spans="1:9" x14ac:dyDescent="0.2">
      <c r="A71" s="62" t="s">
        <v>1005</v>
      </c>
      <c r="B71" s="63"/>
      <c r="C71" s="63"/>
      <c r="D71" s="63"/>
      <c r="E71" s="11"/>
      <c r="G71" s="63"/>
      <c r="H71" s="63"/>
      <c r="I71" s="63"/>
    </row>
    <row r="72" spans="1:9" x14ac:dyDescent="0.2">
      <c r="A72" s="66"/>
      <c r="B72" s="63"/>
      <c r="C72" s="63"/>
      <c r="D72" s="63"/>
      <c r="E72" s="11"/>
      <c r="G72" s="63"/>
      <c r="H72" s="63"/>
      <c r="I72" s="63"/>
    </row>
    <row r="73" spans="1:9" x14ac:dyDescent="0.2">
      <c r="A73" s="62" t="s">
        <v>1486</v>
      </c>
      <c r="B73" s="63"/>
      <c r="C73" s="63"/>
      <c r="D73" s="63"/>
      <c r="E73" s="11"/>
      <c r="G73" s="63"/>
      <c r="H73" s="63"/>
      <c r="I73" s="63"/>
    </row>
    <row r="74" spans="1:9" x14ac:dyDescent="0.2">
      <c r="A74" s="66"/>
      <c r="B74" s="63"/>
      <c r="C74" s="63"/>
      <c r="D74" s="63"/>
      <c r="E74" s="11"/>
      <c r="G74" s="63"/>
      <c r="H74" s="63"/>
      <c r="I74" s="63"/>
    </row>
    <row r="75" spans="1:9" x14ac:dyDescent="0.2">
      <c r="A75" s="63"/>
      <c r="B75" s="63"/>
      <c r="C75" s="63"/>
      <c r="D75" s="63"/>
      <c r="E75" s="11"/>
      <c r="G75" s="63"/>
      <c r="H75" s="63"/>
      <c r="I75" s="63"/>
    </row>
    <row r="76" spans="1:9" x14ac:dyDescent="0.2">
      <c r="A76" s="63"/>
      <c r="B76" s="63"/>
      <c r="C76" s="63"/>
      <c r="D76" s="63"/>
      <c r="E76" s="11"/>
      <c r="G76" s="63"/>
      <c r="H76" s="63"/>
      <c r="I76" s="63"/>
    </row>
    <row r="77" spans="1:9" x14ac:dyDescent="0.2">
      <c r="A77" s="63"/>
      <c r="B77" s="63"/>
      <c r="C77" s="63"/>
      <c r="D77" s="63"/>
      <c r="E77" s="11"/>
      <c r="G77" s="63"/>
      <c r="H77" s="63"/>
      <c r="I77" s="63"/>
    </row>
    <row r="78" spans="1:9" x14ac:dyDescent="0.2">
      <c r="A78" s="63"/>
      <c r="B78" s="63"/>
      <c r="C78" s="63"/>
      <c r="D78" s="63"/>
      <c r="E78" s="11"/>
      <c r="G78" s="63"/>
      <c r="H78" s="63"/>
      <c r="I78" s="63"/>
    </row>
    <row r="79" spans="1:9" x14ac:dyDescent="0.2">
      <c r="A79" s="63"/>
      <c r="B79" s="63"/>
      <c r="C79" s="63"/>
      <c r="D79" s="63"/>
      <c r="E79" s="11"/>
      <c r="G79" s="63"/>
      <c r="H79" s="63"/>
      <c r="I79" s="63"/>
    </row>
    <row r="80" spans="1:9" x14ac:dyDescent="0.2">
      <c r="A80" s="63"/>
      <c r="B80" s="63"/>
      <c r="C80" s="63"/>
      <c r="D80" s="63"/>
      <c r="E80" s="11"/>
      <c r="G80" s="63"/>
      <c r="H80" s="63"/>
      <c r="I80" s="63"/>
    </row>
    <row r="81" spans="1:9" x14ac:dyDescent="0.2">
      <c r="A81" s="63"/>
      <c r="B81" s="63"/>
      <c r="C81" s="63"/>
      <c r="D81" s="63"/>
      <c r="E81" s="11"/>
      <c r="G81" s="63"/>
      <c r="H81" s="63"/>
      <c r="I81" s="63"/>
    </row>
    <row r="82" spans="1:9" x14ac:dyDescent="0.2">
      <c r="A82" s="63"/>
      <c r="B82" s="63"/>
      <c r="C82" s="63"/>
      <c r="D82" s="63"/>
      <c r="E82" s="11"/>
      <c r="G82" s="63"/>
      <c r="H82" s="63"/>
      <c r="I82" s="63"/>
    </row>
    <row r="83" spans="1:9" x14ac:dyDescent="0.2">
      <c r="A83" s="63"/>
      <c r="B83" s="63"/>
      <c r="C83" s="63"/>
      <c r="D83" s="63"/>
      <c r="E83" s="11"/>
      <c r="G83" s="63"/>
      <c r="H83" s="63"/>
      <c r="I83" s="63"/>
    </row>
    <row r="84" spans="1:9" x14ac:dyDescent="0.2">
      <c r="A84" s="63"/>
      <c r="B84" s="63"/>
      <c r="C84" s="63"/>
      <c r="D84" s="63"/>
      <c r="E84" s="11"/>
      <c r="G84" s="63"/>
      <c r="H84" s="63"/>
      <c r="I84" s="63"/>
    </row>
    <row r="85" spans="1:9" x14ac:dyDescent="0.2">
      <c r="A85" s="63"/>
      <c r="B85" s="63"/>
      <c r="C85" s="63"/>
      <c r="D85" s="63"/>
      <c r="E85" s="11"/>
      <c r="G85" s="63"/>
      <c r="H85" s="63"/>
      <c r="I85" s="63"/>
    </row>
    <row r="86" spans="1:9" x14ac:dyDescent="0.2">
      <c r="A86" s="63"/>
      <c r="B86" s="63"/>
      <c r="C86" s="63"/>
      <c r="D86" s="63"/>
      <c r="E86" s="11"/>
      <c r="G86" s="63"/>
      <c r="H86" s="63"/>
      <c r="I86" s="63"/>
    </row>
    <row r="87" spans="1:9" x14ac:dyDescent="0.2">
      <c r="A87" s="63"/>
      <c r="B87" s="63"/>
      <c r="C87" s="63"/>
      <c r="D87" s="63"/>
      <c r="E87" s="11"/>
      <c r="G87" s="63"/>
      <c r="H87" s="63"/>
      <c r="I87" s="63"/>
    </row>
    <row r="88" spans="1:9" x14ac:dyDescent="0.2">
      <c r="A88" s="63"/>
      <c r="B88" s="63"/>
      <c r="C88" s="63"/>
      <c r="D88" s="63"/>
      <c r="E88" s="11"/>
      <c r="G88" s="63"/>
      <c r="H88" s="63"/>
      <c r="I88" s="63"/>
    </row>
    <row r="89" spans="1:9" x14ac:dyDescent="0.2">
      <c r="A89" s="63"/>
      <c r="B89" s="63"/>
      <c r="C89" s="63"/>
      <c r="D89" s="63"/>
      <c r="E89" s="11"/>
      <c r="G89" s="63"/>
      <c r="H89" s="63"/>
      <c r="I89" s="63"/>
    </row>
    <row r="90" spans="1:9" x14ac:dyDescent="0.2">
      <c r="A90" s="63"/>
      <c r="B90" s="63"/>
      <c r="C90" s="63"/>
      <c r="D90" s="63"/>
      <c r="E90" s="11"/>
      <c r="G90" s="63"/>
      <c r="H90" s="63"/>
      <c r="I90" s="63"/>
    </row>
    <row r="91" spans="1:9" x14ac:dyDescent="0.2">
      <c r="A91" s="62" t="s">
        <v>1038</v>
      </c>
      <c r="B91" s="63"/>
      <c r="C91" s="63"/>
      <c r="D91" s="63"/>
      <c r="E91" s="11"/>
      <c r="G91" s="63"/>
      <c r="H91" s="63"/>
      <c r="I91" s="63"/>
    </row>
    <row r="92" spans="1:9" x14ac:dyDescent="0.2">
      <c r="A92" s="63"/>
      <c r="B92" s="63"/>
      <c r="C92" s="63"/>
      <c r="D92" s="63"/>
      <c r="E92" s="11"/>
      <c r="G92" s="63"/>
      <c r="H92" s="63"/>
      <c r="I92" s="63"/>
    </row>
    <row r="93" spans="1:9" x14ac:dyDescent="0.2">
      <c r="A93" s="62" t="s">
        <v>1164</v>
      </c>
      <c r="B93" s="63"/>
      <c r="C93" s="63"/>
      <c r="D93" s="63"/>
      <c r="E93" s="11"/>
      <c r="G93" s="63"/>
      <c r="H93" s="63"/>
      <c r="I93" s="63"/>
    </row>
    <row r="94" spans="1:9" x14ac:dyDescent="0.2">
      <c r="A94" s="63"/>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3"/>
      <c r="B102" s="63"/>
      <c r="C102" s="63"/>
      <c r="D102" s="63"/>
      <c r="E102" s="11"/>
      <c r="G102" s="63"/>
      <c r="H102" s="63"/>
      <c r="I102" s="63"/>
    </row>
    <row r="103" spans="1:9" x14ac:dyDescent="0.2">
      <c r="A103" s="63"/>
      <c r="B103" s="63"/>
      <c r="C103" s="63"/>
      <c r="D103" s="63"/>
      <c r="E103" s="11"/>
      <c r="G103" s="63"/>
      <c r="H103" s="63"/>
      <c r="I103" s="63"/>
    </row>
    <row r="104" spans="1:9" x14ac:dyDescent="0.2">
      <c r="A104" s="63"/>
      <c r="B104" s="63"/>
      <c r="C104" s="63"/>
      <c r="D104" s="63"/>
      <c r="E104" s="11"/>
      <c r="G104" s="63"/>
      <c r="H104" s="63"/>
      <c r="I104" s="63"/>
    </row>
    <row r="105" spans="1:9" x14ac:dyDescent="0.2">
      <c r="A105" s="63"/>
      <c r="B105" s="63"/>
      <c r="C105" s="63"/>
      <c r="D105" s="63"/>
      <c r="E105" s="11"/>
      <c r="G105" s="63"/>
      <c r="H105" s="63"/>
      <c r="I105" s="63"/>
    </row>
    <row r="106" spans="1:9" x14ac:dyDescent="0.2">
      <c r="A106" s="63"/>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t="s">
        <v>1014</v>
      </c>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sheetData>
  <mergeCells count="1">
    <mergeCell ref="A1:F1"/>
  </mergeCells>
  <conditionalFormatting sqref="F2:F3">
    <cfRule type="cellIs" dxfId="33" priority="3" stopIfTrue="1" operator="between">
      <formula>0.009</formula>
      <formula>-0.009</formula>
    </cfRule>
  </conditionalFormatting>
  <conditionalFormatting sqref="F5:F107">
    <cfRule type="cellIs" dxfId="32" priority="1" stopIfTrue="1" operator="between">
      <formula>0.009</formula>
      <formula>-0.009</formula>
    </cfRule>
  </conditionalFormatting>
  <conditionalFormatting sqref="F208:F65536">
    <cfRule type="cellIs" dxfId="31" priority="2"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225"/>
  <sheetViews>
    <sheetView workbookViewId="0">
      <selection sqref="A1:F1"/>
    </sheetView>
  </sheetViews>
  <sheetFormatPr defaultColWidth="9.140625" defaultRowHeight="11.25" x14ac:dyDescent="0.2"/>
  <cols>
    <col min="1" max="1" width="38.7109375" style="7" bestFit="1" customWidth="1"/>
    <col min="2" max="2" width="33.140625" style="7" bestFit="1" customWidth="1"/>
    <col min="3" max="3" width="35.42578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18</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166</v>
      </c>
      <c r="B7" s="21" t="s">
        <v>165</v>
      </c>
      <c r="C7" s="21" t="s">
        <v>167</v>
      </c>
      <c r="D7" s="24">
        <v>99744</v>
      </c>
      <c r="E7" s="22">
        <v>762.34339199999999</v>
      </c>
      <c r="F7" s="23">
        <v>2.5643134530424199</v>
      </c>
    </row>
    <row r="8" spans="1:6" x14ac:dyDescent="0.2">
      <c r="A8" s="21" t="s">
        <v>458</v>
      </c>
      <c r="B8" s="21" t="s">
        <v>457</v>
      </c>
      <c r="C8" s="21" t="s">
        <v>191</v>
      </c>
      <c r="D8" s="24">
        <v>100242</v>
      </c>
      <c r="E8" s="22">
        <v>746.10120600000005</v>
      </c>
      <c r="F8" s="23">
        <v>2.5096792074994099</v>
      </c>
    </row>
    <row r="9" spans="1:6" x14ac:dyDescent="0.2">
      <c r="A9" s="21" t="s">
        <v>121</v>
      </c>
      <c r="B9" s="21" t="s">
        <v>120</v>
      </c>
      <c r="C9" s="21" t="s">
        <v>122</v>
      </c>
      <c r="D9" s="24">
        <v>17462</v>
      </c>
      <c r="E9" s="22">
        <v>710.63355200000001</v>
      </c>
      <c r="F9" s="23">
        <v>2.3903757764544502</v>
      </c>
    </row>
    <row r="10" spans="1:6" x14ac:dyDescent="0.2">
      <c r="A10" s="21" t="s">
        <v>137</v>
      </c>
      <c r="B10" s="21" t="s">
        <v>136</v>
      </c>
      <c r="C10" s="21" t="s">
        <v>138</v>
      </c>
      <c r="D10" s="24">
        <v>224495</v>
      </c>
      <c r="E10" s="22">
        <v>673.70949499999995</v>
      </c>
      <c r="F10" s="23">
        <v>2.2661734063681802</v>
      </c>
    </row>
    <row r="11" spans="1:6" x14ac:dyDescent="0.2">
      <c r="A11" s="21" t="s">
        <v>732</v>
      </c>
      <c r="B11" s="21" t="s">
        <v>731</v>
      </c>
      <c r="C11" s="21" t="s">
        <v>202</v>
      </c>
      <c r="D11" s="24">
        <v>38397</v>
      </c>
      <c r="E11" s="22">
        <v>632.47538399999996</v>
      </c>
      <c r="F11" s="23">
        <v>2.1274732003046801</v>
      </c>
    </row>
    <row r="12" spans="1:6" x14ac:dyDescent="0.2">
      <c r="A12" s="21" t="s">
        <v>808</v>
      </c>
      <c r="B12" s="21" t="s">
        <v>807</v>
      </c>
      <c r="C12" s="21" t="s">
        <v>205</v>
      </c>
      <c r="D12" s="24">
        <v>19136</v>
      </c>
      <c r="E12" s="22">
        <v>505.87929600000001</v>
      </c>
      <c r="F12" s="23">
        <v>1.70163878635473</v>
      </c>
    </row>
    <row r="13" spans="1:6" x14ac:dyDescent="0.2">
      <c r="A13" s="21" t="s">
        <v>446</v>
      </c>
      <c r="B13" s="21" t="s">
        <v>445</v>
      </c>
      <c r="C13" s="21" t="s">
        <v>149</v>
      </c>
      <c r="D13" s="24">
        <v>43087</v>
      </c>
      <c r="E13" s="22">
        <v>501.01563599999997</v>
      </c>
      <c r="F13" s="23">
        <v>1.68527877208832</v>
      </c>
    </row>
    <row r="14" spans="1:6" x14ac:dyDescent="0.2">
      <c r="A14" s="21" t="s">
        <v>154</v>
      </c>
      <c r="B14" s="21" t="s">
        <v>153</v>
      </c>
      <c r="C14" s="21" t="s">
        <v>155</v>
      </c>
      <c r="D14" s="24">
        <v>11753</v>
      </c>
      <c r="E14" s="22">
        <v>441.59546899999998</v>
      </c>
      <c r="F14" s="23">
        <v>1.4854056765527499</v>
      </c>
    </row>
    <row r="15" spans="1:6" x14ac:dyDescent="0.2">
      <c r="A15" s="21" t="s">
        <v>802</v>
      </c>
      <c r="B15" s="21" t="s">
        <v>801</v>
      </c>
      <c r="C15" s="21" t="s">
        <v>245</v>
      </c>
      <c r="D15" s="24">
        <v>35517</v>
      </c>
      <c r="E15" s="22">
        <v>420.237144</v>
      </c>
      <c r="F15" s="23">
        <v>1.4135621468432999</v>
      </c>
    </row>
    <row r="16" spans="1:6" x14ac:dyDescent="0.2">
      <c r="A16" s="21" t="s">
        <v>827</v>
      </c>
      <c r="B16" s="21" t="s">
        <v>826</v>
      </c>
      <c r="C16" s="21" t="s">
        <v>152</v>
      </c>
      <c r="D16" s="24">
        <v>10870</v>
      </c>
      <c r="E16" s="22">
        <v>404.42921999999999</v>
      </c>
      <c r="F16" s="23">
        <v>1.3603886392045399</v>
      </c>
    </row>
    <row r="17" spans="1:9" x14ac:dyDescent="0.2">
      <c r="A17" s="21" t="s">
        <v>257</v>
      </c>
      <c r="B17" s="21" t="s">
        <v>256</v>
      </c>
      <c r="C17" s="21" t="s">
        <v>146</v>
      </c>
      <c r="D17" s="24">
        <v>83278</v>
      </c>
      <c r="E17" s="22">
        <v>324.86747800000001</v>
      </c>
      <c r="F17" s="23">
        <v>1.09276482623642</v>
      </c>
    </row>
    <row r="18" spans="1:9" x14ac:dyDescent="0.2">
      <c r="A18" s="21" t="s">
        <v>875</v>
      </c>
      <c r="B18" s="21" t="s">
        <v>874</v>
      </c>
      <c r="C18" s="21" t="s">
        <v>202</v>
      </c>
      <c r="D18" s="24">
        <v>28150</v>
      </c>
      <c r="E18" s="22">
        <v>323.2183</v>
      </c>
      <c r="F18" s="23">
        <v>1.08721744512675</v>
      </c>
    </row>
    <row r="19" spans="1:9" x14ac:dyDescent="0.2">
      <c r="A19" s="21" t="s">
        <v>524</v>
      </c>
      <c r="B19" s="21" t="s">
        <v>523</v>
      </c>
      <c r="C19" s="21" t="s">
        <v>155</v>
      </c>
      <c r="D19" s="24">
        <v>78353</v>
      </c>
      <c r="E19" s="22">
        <v>279.56350400000002</v>
      </c>
      <c r="F19" s="23">
        <v>0.94037472064410199</v>
      </c>
    </row>
    <row r="20" spans="1:9" x14ac:dyDescent="0.2">
      <c r="A20" s="21" t="s">
        <v>392</v>
      </c>
      <c r="B20" s="21" t="s">
        <v>391</v>
      </c>
      <c r="C20" s="21" t="s">
        <v>393</v>
      </c>
      <c r="D20" s="24">
        <v>34171</v>
      </c>
      <c r="E20" s="22">
        <v>276.23836399999999</v>
      </c>
      <c r="F20" s="23">
        <v>0.92918986441693696</v>
      </c>
    </row>
    <row r="21" spans="1:9" x14ac:dyDescent="0.2">
      <c r="A21" s="21" t="s">
        <v>130</v>
      </c>
      <c r="B21" s="21" t="s">
        <v>129</v>
      </c>
      <c r="C21" s="21" t="s">
        <v>131</v>
      </c>
      <c r="D21" s="24">
        <v>16403</v>
      </c>
      <c r="E21" s="22">
        <v>255.90320299999999</v>
      </c>
      <c r="F21" s="23">
        <v>0.86078797693512998</v>
      </c>
    </row>
    <row r="22" spans="1:9" x14ac:dyDescent="0.2">
      <c r="A22" s="21" t="s">
        <v>526</v>
      </c>
      <c r="B22" s="21" t="s">
        <v>525</v>
      </c>
      <c r="C22" s="21" t="s">
        <v>267</v>
      </c>
      <c r="D22" s="24">
        <v>60370</v>
      </c>
      <c r="E22" s="22">
        <v>212.50239999999999</v>
      </c>
      <c r="F22" s="23">
        <v>0.71479961503201495</v>
      </c>
    </row>
    <row r="23" spans="1:9" x14ac:dyDescent="0.2">
      <c r="A23" s="20" t="s">
        <v>29</v>
      </c>
      <c r="B23" s="20"/>
      <c r="C23" s="20"/>
      <c r="D23" s="20"/>
      <c r="E23" s="25">
        <f>SUM(E7:E22)</f>
        <v>7470.7130429999997</v>
      </c>
      <c r="F23" s="26">
        <f>SUM(F7:F22)</f>
        <v>25.129423513104129</v>
      </c>
      <c r="G23" s="14"/>
      <c r="H23" s="14"/>
      <c r="I23" s="14"/>
    </row>
    <row r="24" spans="1:9" x14ac:dyDescent="0.2">
      <c r="A24" s="21"/>
      <c r="B24" s="21"/>
      <c r="C24" s="21"/>
      <c r="D24" s="21"/>
      <c r="E24" s="22"/>
      <c r="F24" s="23"/>
    </row>
    <row r="25" spans="1:9" x14ac:dyDescent="0.2">
      <c r="A25" s="20" t="s">
        <v>546</v>
      </c>
      <c r="B25" s="21"/>
      <c r="C25" s="21"/>
      <c r="D25" s="21"/>
      <c r="E25" s="22"/>
      <c r="F25" s="23"/>
    </row>
    <row r="26" spans="1:9" x14ac:dyDescent="0.2">
      <c r="A26" s="21" t="s">
        <v>877</v>
      </c>
      <c r="B26" s="21" t="s">
        <v>876</v>
      </c>
      <c r="C26" s="21" t="s">
        <v>555</v>
      </c>
      <c r="D26" s="24">
        <v>69000</v>
      </c>
      <c r="E26" s="22">
        <v>2825.9261660000002</v>
      </c>
      <c r="F26" s="23">
        <v>9.5056382213363193</v>
      </c>
    </row>
    <row r="27" spans="1:9" x14ac:dyDescent="0.2">
      <c r="A27" s="21" t="s">
        <v>879</v>
      </c>
      <c r="B27" s="21" t="s">
        <v>878</v>
      </c>
      <c r="C27" s="21" t="s">
        <v>131</v>
      </c>
      <c r="D27" s="24">
        <v>23500</v>
      </c>
      <c r="E27" s="22">
        <v>1651.2361800000001</v>
      </c>
      <c r="F27" s="23">
        <v>5.5543042609915698</v>
      </c>
    </row>
    <row r="28" spans="1:9" x14ac:dyDescent="0.2">
      <c r="A28" s="21" t="s">
        <v>881</v>
      </c>
      <c r="B28" s="21" t="s">
        <v>880</v>
      </c>
      <c r="C28" s="21" t="s">
        <v>555</v>
      </c>
      <c r="D28" s="24">
        <v>20911</v>
      </c>
      <c r="E28" s="22">
        <v>1277.8585499999999</v>
      </c>
      <c r="F28" s="23">
        <v>4.2983646283777004</v>
      </c>
    </row>
    <row r="29" spans="1:9" x14ac:dyDescent="0.2">
      <c r="A29" s="21" t="s">
        <v>883</v>
      </c>
      <c r="B29" s="21" t="s">
        <v>882</v>
      </c>
      <c r="C29" s="21" t="s">
        <v>555</v>
      </c>
      <c r="D29" s="24">
        <v>3567</v>
      </c>
      <c r="E29" s="22">
        <v>1149.5315579999999</v>
      </c>
      <c r="F29" s="23">
        <v>3.8667079295365698</v>
      </c>
    </row>
    <row r="30" spans="1:9" x14ac:dyDescent="0.2">
      <c r="A30" s="21" t="s">
        <v>885</v>
      </c>
      <c r="B30" s="21" t="s">
        <v>884</v>
      </c>
      <c r="C30" s="21" t="s">
        <v>138</v>
      </c>
      <c r="D30" s="24">
        <v>55304</v>
      </c>
      <c r="E30" s="22">
        <v>962.75115640000001</v>
      </c>
      <c r="F30" s="23">
        <v>3.2384300411023501</v>
      </c>
    </row>
    <row r="31" spans="1:9" x14ac:dyDescent="0.2">
      <c r="A31" s="21" t="s">
        <v>887</v>
      </c>
      <c r="B31" s="21" t="s">
        <v>886</v>
      </c>
      <c r="C31" s="21" t="s">
        <v>205</v>
      </c>
      <c r="D31" s="24">
        <v>18100</v>
      </c>
      <c r="E31" s="22">
        <v>853.96609169999999</v>
      </c>
      <c r="F31" s="23">
        <v>2.8725070097916801</v>
      </c>
    </row>
    <row r="32" spans="1:9" x14ac:dyDescent="0.2">
      <c r="A32" s="21" t="s">
        <v>858</v>
      </c>
      <c r="B32" s="21" t="s">
        <v>857</v>
      </c>
      <c r="C32" s="21" t="s">
        <v>555</v>
      </c>
      <c r="D32" s="24">
        <v>21000</v>
      </c>
      <c r="E32" s="22">
        <v>833.18747020000001</v>
      </c>
      <c r="F32" s="23">
        <v>2.8026134431820902</v>
      </c>
    </row>
    <row r="33" spans="1:6" x14ac:dyDescent="0.2">
      <c r="A33" s="21" t="s">
        <v>860</v>
      </c>
      <c r="B33" s="21" t="s">
        <v>859</v>
      </c>
      <c r="C33" s="21" t="s">
        <v>155</v>
      </c>
      <c r="D33" s="24">
        <v>4114</v>
      </c>
      <c r="E33" s="22">
        <v>654.15083489999995</v>
      </c>
      <c r="F33" s="23">
        <v>2.2003834543016501</v>
      </c>
    </row>
    <row r="34" spans="1:6" x14ac:dyDescent="0.2">
      <c r="A34" s="21" t="s">
        <v>889</v>
      </c>
      <c r="B34" s="21" t="s">
        <v>888</v>
      </c>
      <c r="C34" s="21" t="s">
        <v>164</v>
      </c>
      <c r="D34" s="24">
        <v>14358</v>
      </c>
      <c r="E34" s="22">
        <v>618.23858059999998</v>
      </c>
      <c r="F34" s="23">
        <v>2.0795845101552701</v>
      </c>
    </row>
    <row r="35" spans="1:6" x14ac:dyDescent="0.2">
      <c r="A35" s="21" t="s">
        <v>891</v>
      </c>
      <c r="B35" s="21" t="s">
        <v>890</v>
      </c>
      <c r="C35" s="21" t="s">
        <v>167</v>
      </c>
      <c r="D35" s="24">
        <v>56800</v>
      </c>
      <c r="E35" s="22">
        <v>526.05148359999998</v>
      </c>
      <c r="F35" s="23">
        <v>1.7694924761522699</v>
      </c>
    </row>
    <row r="36" spans="1:6" x14ac:dyDescent="0.2">
      <c r="A36" s="21" t="s">
        <v>893</v>
      </c>
      <c r="B36" s="21" t="s">
        <v>892</v>
      </c>
      <c r="C36" s="21" t="s">
        <v>131</v>
      </c>
      <c r="D36" s="24">
        <v>4000</v>
      </c>
      <c r="E36" s="22">
        <v>519.90670609999995</v>
      </c>
      <c r="F36" s="23">
        <v>1.74882313504621</v>
      </c>
    </row>
    <row r="37" spans="1:6" x14ac:dyDescent="0.2">
      <c r="A37" s="21" t="s">
        <v>895</v>
      </c>
      <c r="B37" s="21" t="s">
        <v>894</v>
      </c>
      <c r="C37" s="21" t="s">
        <v>191</v>
      </c>
      <c r="D37" s="24">
        <v>7750</v>
      </c>
      <c r="E37" s="22">
        <v>476.43137819999998</v>
      </c>
      <c r="F37" s="23">
        <v>1.6025840918809999</v>
      </c>
    </row>
    <row r="38" spans="1:6" x14ac:dyDescent="0.2">
      <c r="A38" s="21" t="s">
        <v>897</v>
      </c>
      <c r="B38" s="21" t="s">
        <v>896</v>
      </c>
      <c r="C38" s="21" t="s">
        <v>117</v>
      </c>
      <c r="D38" s="24">
        <v>1063700</v>
      </c>
      <c r="E38" s="22">
        <v>472.7141398</v>
      </c>
      <c r="F38" s="23">
        <v>1.59008032450095</v>
      </c>
    </row>
    <row r="39" spans="1:6" x14ac:dyDescent="0.2">
      <c r="A39" s="21" t="s">
        <v>899</v>
      </c>
      <c r="B39" s="21" t="s">
        <v>898</v>
      </c>
      <c r="C39" s="21" t="s">
        <v>186</v>
      </c>
      <c r="D39" s="24">
        <v>213000</v>
      </c>
      <c r="E39" s="22">
        <v>471.63517780000001</v>
      </c>
      <c r="F39" s="23">
        <v>1.5864509931511199</v>
      </c>
    </row>
    <row r="40" spans="1:6" x14ac:dyDescent="0.2">
      <c r="A40" s="21" t="s">
        <v>901</v>
      </c>
      <c r="B40" s="21" t="s">
        <v>900</v>
      </c>
      <c r="C40" s="21" t="s">
        <v>117</v>
      </c>
      <c r="D40" s="24">
        <v>68500</v>
      </c>
      <c r="E40" s="22">
        <v>411.65854300000001</v>
      </c>
      <c r="F40" s="23">
        <v>1.3847060930184301</v>
      </c>
    </row>
    <row r="41" spans="1:6" x14ac:dyDescent="0.2">
      <c r="A41" s="21" t="s">
        <v>903</v>
      </c>
      <c r="B41" s="21" t="s">
        <v>902</v>
      </c>
      <c r="C41" s="21" t="s">
        <v>555</v>
      </c>
      <c r="D41" s="24">
        <v>59000</v>
      </c>
      <c r="E41" s="22">
        <v>394.3384289</v>
      </c>
      <c r="F41" s="23">
        <v>1.32644599388077</v>
      </c>
    </row>
    <row r="42" spans="1:6" x14ac:dyDescent="0.2">
      <c r="A42" s="21" t="s">
        <v>905</v>
      </c>
      <c r="B42" s="21" t="s">
        <v>904</v>
      </c>
      <c r="C42" s="21" t="s">
        <v>117</v>
      </c>
      <c r="D42" s="24">
        <v>10540</v>
      </c>
      <c r="E42" s="22">
        <v>393.62966069999999</v>
      </c>
      <c r="F42" s="23">
        <v>1.3240618926353001</v>
      </c>
    </row>
    <row r="43" spans="1:6" x14ac:dyDescent="0.2">
      <c r="A43" s="21" t="s">
        <v>907</v>
      </c>
      <c r="B43" s="21" t="s">
        <v>906</v>
      </c>
      <c r="C43" s="21" t="s">
        <v>131</v>
      </c>
      <c r="D43" s="24">
        <v>75000</v>
      </c>
      <c r="E43" s="22">
        <v>339.1623343</v>
      </c>
      <c r="F43" s="23">
        <v>1.14084879037131</v>
      </c>
    </row>
    <row r="44" spans="1:6" x14ac:dyDescent="0.2">
      <c r="A44" s="21" t="s">
        <v>550</v>
      </c>
      <c r="B44" s="21" t="s">
        <v>549</v>
      </c>
      <c r="C44" s="21" t="s">
        <v>191</v>
      </c>
      <c r="D44" s="24">
        <v>5102</v>
      </c>
      <c r="E44" s="22">
        <v>325.78711559999999</v>
      </c>
      <c r="F44" s="23">
        <v>1.0958582341341601</v>
      </c>
    </row>
    <row r="45" spans="1:6" x14ac:dyDescent="0.2">
      <c r="A45" s="21" t="s">
        <v>909</v>
      </c>
      <c r="B45" s="21" t="s">
        <v>908</v>
      </c>
      <c r="C45" s="21" t="s">
        <v>152</v>
      </c>
      <c r="D45" s="24">
        <v>38200</v>
      </c>
      <c r="E45" s="22">
        <v>299.80266410000002</v>
      </c>
      <c r="F45" s="23">
        <v>1.0084536875077801</v>
      </c>
    </row>
    <row r="46" spans="1:6" x14ac:dyDescent="0.2">
      <c r="A46" s="21" t="s">
        <v>911</v>
      </c>
      <c r="B46" s="21" t="s">
        <v>910</v>
      </c>
      <c r="C46" s="21" t="s">
        <v>122</v>
      </c>
      <c r="D46" s="24">
        <v>2182</v>
      </c>
      <c r="E46" s="22">
        <v>298.52395300000001</v>
      </c>
      <c r="F46" s="23">
        <v>1.0041524551357299</v>
      </c>
    </row>
    <row r="47" spans="1:6" x14ac:dyDescent="0.2">
      <c r="A47" s="21" t="s">
        <v>913</v>
      </c>
      <c r="B47" s="21" t="s">
        <v>912</v>
      </c>
      <c r="C47" s="21" t="s">
        <v>117</v>
      </c>
      <c r="D47" s="24">
        <v>146533</v>
      </c>
      <c r="E47" s="22">
        <v>292.93837239999999</v>
      </c>
      <c r="F47" s="23">
        <v>0.985364098568417</v>
      </c>
    </row>
    <row r="48" spans="1:6" x14ac:dyDescent="0.2">
      <c r="A48" s="21" t="s">
        <v>915</v>
      </c>
      <c r="B48" s="21" t="s">
        <v>914</v>
      </c>
      <c r="C48" s="21" t="s">
        <v>138</v>
      </c>
      <c r="D48" s="24">
        <v>27500</v>
      </c>
      <c r="E48" s="22">
        <v>287.86969190000002</v>
      </c>
      <c r="F48" s="23">
        <v>0.96831445174033304</v>
      </c>
    </row>
    <row r="49" spans="1:9" x14ac:dyDescent="0.2">
      <c r="A49" s="21" t="s">
        <v>917</v>
      </c>
      <c r="B49" s="21" t="s">
        <v>916</v>
      </c>
      <c r="C49" s="21" t="s">
        <v>238</v>
      </c>
      <c r="D49" s="24">
        <v>40100</v>
      </c>
      <c r="E49" s="22">
        <v>269.747885</v>
      </c>
      <c r="F49" s="23">
        <v>0.90735767856598504</v>
      </c>
    </row>
    <row r="50" spans="1:9" x14ac:dyDescent="0.2">
      <c r="A50" s="21" t="s">
        <v>919</v>
      </c>
      <c r="B50" s="21" t="s">
        <v>918</v>
      </c>
      <c r="C50" s="21" t="s">
        <v>555</v>
      </c>
      <c r="D50" s="24">
        <v>32000</v>
      </c>
      <c r="E50" s="22">
        <v>256.65416390000001</v>
      </c>
      <c r="F50" s="23">
        <v>0.86331400281636195</v>
      </c>
    </row>
    <row r="51" spans="1:9" x14ac:dyDescent="0.2">
      <c r="A51" s="21" t="s">
        <v>921</v>
      </c>
      <c r="B51" s="21" t="s">
        <v>920</v>
      </c>
      <c r="C51" s="21" t="s">
        <v>570</v>
      </c>
      <c r="D51" s="24">
        <v>40400</v>
      </c>
      <c r="E51" s="22">
        <v>231.0507465</v>
      </c>
      <c r="F51" s="23">
        <v>0.77719115008141004</v>
      </c>
    </row>
    <row r="52" spans="1:9" x14ac:dyDescent="0.2">
      <c r="A52" s="21" t="s">
        <v>923</v>
      </c>
      <c r="B52" s="21" t="s">
        <v>922</v>
      </c>
      <c r="C52" s="21" t="s">
        <v>555</v>
      </c>
      <c r="D52" s="24">
        <v>31600</v>
      </c>
      <c r="E52" s="22">
        <v>230.57152930000001</v>
      </c>
      <c r="F52" s="23">
        <v>0.77557919525136199</v>
      </c>
    </row>
    <row r="53" spans="1:9" x14ac:dyDescent="0.2">
      <c r="A53" s="21" t="s">
        <v>925</v>
      </c>
      <c r="B53" s="21" t="s">
        <v>924</v>
      </c>
      <c r="C53" s="21" t="s">
        <v>191</v>
      </c>
      <c r="D53" s="24">
        <v>357587</v>
      </c>
      <c r="E53" s="22">
        <v>218.5606842</v>
      </c>
      <c r="F53" s="23">
        <v>0.73517801647084402</v>
      </c>
    </row>
    <row r="54" spans="1:9" x14ac:dyDescent="0.2">
      <c r="A54" s="21" t="s">
        <v>927</v>
      </c>
      <c r="B54" s="21" t="s">
        <v>926</v>
      </c>
      <c r="C54" s="21" t="s">
        <v>218</v>
      </c>
      <c r="D54" s="24">
        <v>4500</v>
      </c>
      <c r="E54" s="22">
        <v>212.5197067</v>
      </c>
      <c r="F54" s="23">
        <v>0.71485783000981096</v>
      </c>
    </row>
    <row r="55" spans="1:9" x14ac:dyDescent="0.2">
      <c r="A55" s="21" t="s">
        <v>929</v>
      </c>
      <c r="B55" s="21" t="s">
        <v>928</v>
      </c>
      <c r="C55" s="21" t="s">
        <v>393</v>
      </c>
      <c r="D55" s="24">
        <v>9900</v>
      </c>
      <c r="E55" s="22">
        <v>158.35045009999999</v>
      </c>
      <c r="F55" s="23">
        <v>0.53264735255520101</v>
      </c>
    </row>
    <row r="56" spans="1:9" x14ac:dyDescent="0.2">
      <c r="A56" s="21" t="s">
        <v>931</v>
      </c>
      <c r="B56" s="21" t="s">
        <v>930</v>
      </c>
      <c r="C56" s="21" t="s">
        <v>138</v>
      </c>
      <c r="D56" s="24">
        <v>9290</v>
      </c>
      <c r="E56" s="22">
        <v>109.4169114</v>
      </c>
      <c r="F56" s="23">
        <v>0.368048389790949</v>
      </c>
    </row>
    <row r="57" spans="1:9" x14ac:dyDescent="0.2">
      <c r="A57" s="21" t="s">
        <v>933</v>
      </c>
      <c r="B57" s="21" t="s">
        <v>932</v>
      </c>
      <c r="C57" s="21" t="s">
        <v>194</v>
      </c>
      <c r="D57" s="24">
        <v>21200</v>
      </c>
      <c r="E57" s="22">
        <v>99.925513600000002</v>
      </c>
      <c r="F57" s="23">
        <v>0.33612193863766399</v>
      </c>
    </row>
    <row r="58" spans="1:9" x14ac:dyDescent="0.2">
      <c r="A58" s="21" t="s">
        <v>935</v>
      </c>
      <c r="B58" s="21" t="s">
        <v>934</v>
      </c>
      <c r="C58" s="21" t="s">
        <v>555</v>
      </c>
      <c r="D58" s="24">
        <v>82000</v>
      </c>
      <c r="E58" s="22">
        <v>91.208241400000006</v>
      </c>
      <c r="F58" s="23">
        <v>0.30679943304389601</v>
      </c>
    </row>
    <row r="59" spans="1:9" x14ac:dyDescent="0.2">
      <c r="A59" s="21" t="s">
        <v>937</v>
      </c>
      <c r="B59" s="21" t="s">
        <v>936</v>
      </c>
      <c r="C59" s="21" t="s">
        <v>158</v>
      </c>
      <c r="D59" s="24">
        <v>4378</v>
      </c>
      <c r="E59" s="22">
        <v>57.6335774</v>
      </c>
      <c r="F59" s="23">
        <v>0.19386349960488899</v>
      </c>
    </row>
    <row r="60" spans="1:9" x14ac:dyDescent="0.2">
      <c r="A60" s="20" t="s">
        <v>29</v>
      </c>
      <c r="B60" s="20"/>
      <c r="C60" s="20"/>
      <c r="D60" s="20"/>
      <c r="E60" s="25">
        <f>SUM(E25:E59)</f>
        <v>18272.9356467</v>
      </c>
      <c r="F60" s="26">
        <f>SUM(F25:F59)</f>
        <v>61.465128703327366</v>
      </c>
      <c r="G60" s="14"/>
      <c r="H60" s="14"/>
      <c r="I60" s="14"/>
    </row>
    <row r="61" spans="1:9" x14ac:dyDescent="0.2">
      <c r="A61" s="21"/>
      <c r="B61" s="21"/>
      <c r="C61" s="21"/>
      <c r="D61" s="21"/>
      <c r="E61" s="22"/>
      <c r="F61" s="23"/>
    </row>
    <row r="62" spans="1:9" x14ac:dyDescent="0.2">
      <c r="A62" s="20" t="s">
        <v>41</v>
      </c>
      <c r="B62" s="20"/>
      <c r="C62" s="20"/>
      <c r="D62" s="20"/>
      <c r="E62" s="25">
        <f>E23+E60</f>
        <v>25743.6486897</v>
      </c>
      <c r="F62" s="26">
        <f>F23+F60</f>
        <v>86.594552216431495</v>
      </c>
      <c r="G62" s="14"/>
      <c r="H62" s="14"/>
      <c r="I62" s="14"/>
    </row>
    <row r="63" spans="1:9" x14ac:dyDescent="0.2">
      <c r="A63" s="20"/>
      <c r="B63" s="20"/>
      <c r="C63" s="20"/>
      <c r="D63" s="20"/>
      <c r="E63" s="25"/>
      <c r="F63" s="26"/>
      <c r="G63" s="14"/>
      <c r="H63" s="14"/>
      <c r="I63" s="14"/>
    </row>
    <row r="64" spans="1:9" x14ac:dyDescent="0.2">
      <c r="A64" s="20" t="s">
        <v>43</v>
      </c>
      <c r="B64" s="20"/>
      <c r="C64" s="20"/>
      <c r="D64" s="20"/>
      <c r="E64" s="25">
        <f>E66-(E23+E60)</f>
        <v>3985.2984909000006</v>
      </c>
      <c r="F64" s="26">
        <f>F66-(F23+F60)</f>
        <v>13.405447783568505</v>
      </c>
      <c r="G64" s="14"/>
      <c r="H64" s="14"/>
      <c r="I64" s="14"/>
    </row>
    <row r="65" spans="1:9" x14ac:dyDescent="0.2">
      <c r="A65" s="20"/>
      <c r="B65" s="20"/>
      <c r="C65" s="20"/>
      <c r="D65" s="20"/>
      <c r="E65" s="25"/>
      <c r="F65" s="26"/>
      <c r="G65" s="14"/>
      <c r="H65" s="14"/>
      <c r="I65" s="14"/>
    </row>
    <row r="66" spans="1:9" x14ac:dyDescent="0.2">
      <c r="A66" s="27" t="s">
        <v>42</v>
      </c>
      <c r="B66" s="27"/>
      <c r="C66" s="27"/>
      <c r="D66" s="27"/>
      <c r="E66" s="28">
        <v>29728.9471806</v>
      </c>
      <c r="F66" s="29">
        <v>100</v>
      </c>
      <c r="G66" s="14"/>
      <c r="H66" s="14"/>
      <c r="I66" s="14"/>
    </row>
    <row r="68" spans="1:9" x14ac:dyDescent="0.2">
      <c r="A68" s="14" t="s">
        <v>46</v>
      </c>
    </row>
    <row r="69" spans="1:9" x14ac:dyDescent="0.2">
      <c r="A69" s="14" t="s">
        <v>47</v>
      </c>
    </row>
    <row r="70" spans="1:9" x14ac:dyDescent="0.2">
      <c r="A70" s="14" t="s">
        <v>48</v>
      </c>
      <c r="B70" s="14"/>
      <c r="C70" s="30" t="s">
        <v>50</v>
      </c>
      <c r="D70" s="14" t="s">
        <v>49</v>
      </c>
    </row>
    <row r="71" spans="1:9" x14ac:dyDescent="0.2">
      <c r="A71" s="7" t="s">
        <v>51</v>
      </c>
      <c r="C71" s="31">
        <v>29.298400000000001</v>
      </c>
      <c r="D71" s="31">
        <v>34.602499999999999</v>
      </c>
    </row>
    <row r="72" spans="1:9" x14ac:dyDescent="0.2">
      <c r="A72" s="7" t="s">
        <v>52</v>
      </c>
      <c r="C72" s="31">
        <v>13.8294</v>
      </c>
      <c r="D72" s="31">
        <v>16.333100000000002</v>
      </c>
    </row>
    <row r="73" spans="1:9" x14ac:dyDescent="0.2">
      <c r="A73" s="7" t="s">
        <v>53</v>
      </c>
      <c r="C73" s="31">
        <v>32.001800000000003</v>
      </c>
      <c r="D73" s="31">
        <v>37.949599999999997</v>
      </c>
    </row>
    <row r="74" spans="1:9" x14ac:dyDescent="0.2">
      <c r="A74" s="7" t="s">
        <v>54</v>
      </c>
      <c r="C74" s="31">
        <v>14.6547</v>
      </c>
      <c r="D74" s="31">
        <v>17.377300000000002</v>
      </c>
    </row>
    <row r="76" spans="1:9" x14ac:dyDescent="0.2">
      <c r="A76" s="7" t="s">
        <v>59</v>
      </c>
    </row>
    <row r="78" spans="1:9" x14ac:dyDescent="0.2">
      <c r="A78" s="14" t="s">
        <v>55</v>
      </c>
      <c r="D78" s="30" t="s">
        <v>61</v>
      </c>
    </row>
    <row r="80" spans="1:9" x14ac:dyDescent="0.2">
      <c r="A80" s="14" t="s">
        <v>380</v>
      </c>
      <c r="D80" s="51">
        <v>0.29108787412555798</v>
      </c>
    </row>
    <row r="82" spans="1:9" x14ac:dyDescent="0.2">
      <c r="A82" s="14" t="s">
        <v>1004</v>
      </c>
      <c r="D82" s="30" t="s">
        <v>61</v>
      </c>
    </row>
    <row r="84" spans="1:9" x14ac:dyDescent="0.2">
      <c r="A84" s="62" t="s">
        <v>1005</v>
      </c>
      <c r="B84" s="63"/>
      <c r="C84" s="63"/>
      <c r="D84" s="63"/>
      <c r="E84" s="11"/>
      <c r="G84" s="63"/>
      <c r="H84" s="63"/>
      <c r="I84" s="63"/>
    </row>
    <row r="85" spans="1:9" x14ac:dyDescent="0.2">
      <c r="A85" s="66"/>
      <c r="B85" s="63"/>
      <c r="C85" s="63"/>
      <c r="D85" s="63"/>
      <c r="E85" s="11"/>
      <c r="G85" s="63"/>
      <c r="H85" s="63"/>
      <c r="I85" s="63"/>
    </row>
    <row r="86" spans="1:9" x14ac:dyDescent="0.2">
      <c r="A86" s="62" t="s">
        <v>1486</v>
      </c>
      <c r="B86" s="63"/>
      <c r="C86" s="63"/>
      <c r="D86" s="63"/>
      <c r="E86" s="11"/>
      <c r="G86" s="63"/>
      <c r="H86" s="63"/>
      <c r="I86" s="63"/>
    </row>
    <row r="87" spans="1:9" x14ac:dyDescent="0.2">
      <c r="A87" s="66"/>
      <c r="B87" s="63"/>
      <c r="C87" s="63"/>
      <c r="D87" s="63"/>
      <c r="E87" s="11"/>
      <c r="G87" s="63"/>
      <c r="H87" s="63"/>
      <c r="I87" s="63"/>
    </row>
    <row r="88" spans="1:9" x14ac:dyDescent="0.2">
      <c r="A88" s="63"/>
      <c r="B88" s="63"/>
      <c r="C88" s="63"/>
      <c r="D88" s="63"/>
      <c r="E88" s="11"/>
      <c r="G88" s="63"/>
      <c r="H88" s="63"/>
      <c r="I88" s="63"/>
    </row>
    <row r="89" spans="1:9" x14ac:dyDescent="0.2">
      <c r="A89" s="63"/>
      <c r="B89" s="63"/>
      <c r="C89" s="63"/>
      <c r="D89" s="63"/>
      <c r="E89" s="11"/>
      <c r="G89" s="63"/>
      <c r="H89" s="63"/>
      <c r="I89" s="63"/>
    </row>
    <row r="90" spans="1:9" x14ac:dyDescent="0.2">
      <c r="A90" s="63"/>
      <c r="B90" s="63"/>
      <c r="C90" s="63"/>
      <c r="D90" s="63"/>
      <c r="E90" s="11"/>
      <c r="G90" s="63"/>
      <c r="H90" s="63"/>
      <c r="I90" s="63"/>
    </row>
    <row r="91" spans="1:9" x14ac:dyDescent="0.2">
      <c r="A91" s="63"/>
      <c r="B91" s="63"/>
      <c r="C91" s="63"/>
      <c r="D91" s="63"/>
      <c r="E91" s="11"/>
      <c r="G91" s="63"/>
      <c r="H91" s="63"/>
      <c r="I91" s="63"/>
    </row>
    <row r="92" spans="1:9" x14ac:dyDescent="0.2">
      <c r="A92" s="63"/>
      <c r="B92" s="63"/>
      <c r="C92" s="63"/>
      <c r="D92" s="63"/>
      <c r="E92" s="11"/>
      <c r="G92" s="63"/>
      <c r="H92" s="63"/>
      <c r="I92" s="63"/>
    </row>
    <row r="93" spans="1:9" x14ac:dyDescent="0.2">
      <c r="A93" s="63"/>
      <c r="B93" s="63"/>
      <c r="C93" s="63"/>
      <c r="D93" s="63"/>
      <c r="E93" s="11"/>
      <c r="G93" s="63"/>
      <c r="H93" s="63"/>
      <c r="I93" s="63"/>
    </row>
    <row r="94" spans="1:9" x14ac:dyDescent="0.2">
      <c r="A94" s="63"/>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3"/>
      <c r="B102" s="63"/>
      <c r="C102" s="63"/>
      <c r="D102" s="63"/>
      <c r="E102" s="11"/>
      <c r="G102" s="63"/>
      <c r="H102" s="63"/>
      <c r="I102" s="63"/>
    </row>
    <row r="103" spans="1:9" x14ac:dyDescent="0.2">
      <c r="A103" s="63"/>
      <c r="B103" s="63"/>
      <c r="C103" s="63"/>
      <c r="D103" s="63"/>
      <c r="E103" s="11"/>
      <c r="G103" s="63"/>
      <c r="H103" s="63"/>
      <c r="I103" s="63"/>
    </row>
    <row r="104" spans="1:9" x14ac:dyDescent="0.2">
      <c r="A104" s="62" t="s">
        <v>1039</v>
      </c>
      <c r="B104" s="63"/>
      <c r="C104" s="63"/>
      <c r="D104" s="63"/>
      <c r="E104" s="11"/>
      <c r="G104" s="63"/>
      <c r="H104" s="63"/>
      <c r="I104" s="63"/>
    </row>
    <row r="105" spans="1:9" x14ac:dyDescent="0.2">
      <c r="A105" s="63"/>
      <c r="B105" s="63"/>
      <c r="C105" s="63"/>
      <c r="D105" s="63"/>
      <c r="E105" s="11"/>
      <c r="G105" s="63"/>
      <c r="H105" s="63"/>
      <c r="I105" s="63"/>
    </row>
    <row r="106" spans="1:9" x14ac:dyDescent="0.2">
      <c r="A106" s="62" t="s">
        <v>1164</v>
      </c>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t="s">
        <v>1014</v>
      </c>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sheetData>
  <mergeCells count="1">
    <mergeCell ref="A1:F1"/>
  </mergeCells>
  <conditionalFormatting sqref="F2:F3">
    <cfRule type="cellIs" dxfId="30" priority="3" stopIfTrue="1" operator="between">
      <formula>0.009</formula>
      <formula>-0.009</formula>
    </cfRule>
  </conditionalFormatting>
  <conditionalFormatting sqref="F5:F120">
    <cfRule type="cellIs" dxfId="29" priority="1" stopIfTrue="1" operator="between">
      <formula>0.009</formula>
      <formula>-0.009</formula>
    </cfRule>
  </conditionalFormatting>
  <conditionalFormatting sqref="F221:F65536">
    <cfRule type="cellIs" dxfId="28" priority="2" stopIfTrue="1" operator="between">
      <formula>0.009</formula>
      <formula>-0.009</formula>
    </cfRule>
  </conditionalFormatting>
  <hyperlinks>
    <hyperlink ref="A87"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225"/>
  <sheetViews>
    <sheetView workbookViewId="0">
      <selection sqref="A1:F1"/>
    </sheetView>
  </sheetViews>
  <sheetFormatPr defaultColWidth="9.140625" defaultRowHeight="11.25" x14ac:dyDescent="0.2"/>
  <cols>
    <col min="1" max="1" width="38.7109375" style="7" bestFit="1" customWidth="1"/>
    <col min="2" max="2" width="31.7109375" style="7" bestFit="1" customWidth="1"/>
    <col min="3" max="3" width="25.5703125" style="7" bestFit="1" customWidth="1"/>
    <col min="4" max="4" width="15.28515625" style="7" bestFit="1" customWidth="1"/>
    <col min="5" max="5" width="26.140625" style="10" customWidth="1"/>
    <col min="6" max="6" width="13.5703125" style="11" bestFit="1" customWidth="1"/>
    <col min="7" max="16384" width="9.140625" style="7"/>
  </cols>
  <sheetData>
    <row r="1" spans="1:6" s="1" customFormat="1" ht="15" x14ac:dyDescent="0.2">
      <c r="A1" s="104" t="s">
        <v>979</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116</v>
      </c>
      <c r="B7" s="21" t="s">
        <v>115</v>
      </c>
      <c r="C7" s="21" t="s">
        <v>117</v>
      </c>
      <c r="D7" s="24">
        <v>1005563</v>
      </c>
      <c r="E7" s="22">
        <v>10132.05279</v>
      </c>
      <c r="F7" s="23">
        <v>12.853079449947399</v>
      </c>
    </row>
    <row r="8" spans="1:6" x14ac:dyDescent="0.2">
      <c r="A8" s="21" t="s">
        <v>127</v>
      </c>
      <c r="B8" s="21" t="s">
        <v>126</v>
      </c>
      <c r="C8" s="21" t="s">
        <v>128</v>
      </c>
      <c r="D8" s="24">
        <v>445708</v>
      </c>
      <c r="E8" s="22">
        <v>6986.4728999999998</v>
      </c>
      <c r="F8" s="23">
        <v>8.8627342474203701</v>
      </c>
    </row>
    <row r="9" spans="1:6" x14ac:dyDescent="0.2">
      <c r="A9" s="21" t="s">
        <v>119</v>
      </c>
      <c r="B9" s="21" t="s">
        <v>118</v>
      </c>
      <c r="C9" s="21" t="s">
        <v>117</v>
      </c>
      <c r="D9" s="24">
        <v>469827</v>
      </c>
      <c r="E9" s="22">
        <v>6524.9573760000003</v>
      </c>
      <c r="F9" s="23">
        <v>8.2772758195674605</v>
      </c>
    </row>
    <row r="10" spans="1:6" x14ac:dyDescent="0.2">
      <c r="A10" s="21" t="s">
        <v>124</v>
      </c>
      <c r="B10" s="21" t="s">
        <v>123</v>
      </c>
      <c r="C10" s="21" t="s">
        <v>125</v>
      </c>
      <c r="D10" s="24">
        <v>179447</v>
      </c>
      <c r="E10" s="22">
        <v>3771.2581519999999</v>
      </c>
      <c r="F10" s="23">
        <v>4.7840533067255802</v>
      </c>
    </row>
    <row r="11" spans="1:6" x14ac:dyDescent="0.2">
      <c r="A11" s="21" t="s">
        <v>130</v>
      </c>
      <c r="B11" s="21" t="s">
        <v>129</v>
      </c>
      <c r="C11" s="21" t="s">
        <v>131</v>
      </c>
      <c r="D11" s="24">
        <v>237196</v>
      </c>
      <c r="E11" s="22">
        <v>3700.494796</v>
      </c>
      <c r="F11" s="23">
        <v>4.6942860053046296</v>
      </c>
    </row>
    <row r="12" spans="1:6" x14ac:dyDescent="0.2">
      <c r="A12" s="21" t="s">
        <v>121</v>
      </c>
      <c r="B12" s="21" t="s">
        <v>120</v>
      </c>
      <c r="C12" s="21" t="s">
        <v>122</v>
      </c>
      <c r="D12" s="24">
        <v>77319</v>
      </c>
      <c r="E12" s="22">
        <v>3146.574024</v>
      </c>
      <c r="F12" s="23">
        <v>3.9916063174807599</v>
      </c>
    </row>
    <row r="13" spans="1:6" x14ac:dyDescent="0.2">
      <c r="A13" s="21" t="s">
        <v>140</v>
      </c>
      <c r="B13" s="21" t="s">
        <v>139</v>
      </c>
      <c r="C13" s="21" t="s">
        <v>117</v>
      </c>
      <c r="D13" s="24">
        <v>273170</v>
      </c>
      <c r="E13" s="22">
        <v>2674.3343</v>
      </c>
      <c r="F13" s="23">
        <v>3.3925436381011398</v>
      </c>
    </row>
    <row r="14" spans="1:6" x14ac:dyDescent="0.2">
      <c r="A14" s="21" t="s">
        <v>317</v>
      </c>
      <c r="B14" s="21" t="s">
        <v>316</v>
      </c>
      <c r="C14" s="21" t="s">
        <v>179</v>
      </c>
      <c r="D14" s="24">
        <v>634340</v>
      </c>
      <c r="E14" s="22">
        <v>2564.31945</v>
      </c>
      <c r="F14" s="23">
        <v>3.2529836064834901</v>
      </c>
    </row>
    <row r="15" spans="1:6" x14ac:dyDescent="0.2">
      <c r="A15" s="21" t="s">
        <v>133</v>
      </c>
      <c r="B15" s="21" t="s">
        <v>132</v>
      </c>
      <c r="C15" s="21" t="s">
        <v>117</v>
      </c>
      <c r="D15" s="24">
        <v>188548</v>
      </c>
      <c r="E15" s="22">
        <v>2412.8487559999999</v>
      </c>
      <c r="F15" s="23">
        <v>3.0608345025780999</v>
      </c>
    </row>
    <row r="16" spans="1:6" x14ac:dyDescent="0.2">
      <c r="A16" s="21" t="s">
        <v>154</v>
      </c>
      <c r="B16" s="21" t="s">
        <v>153</v>
      </c>
      <c r="C16" s="21" t="s">
        <v>155</v>
      </c>
      <c r="D16" s="24">
        <v>58349</v>
      </c>
      <c r="E16" s="22">
        <v>2192.3469770000002</v>
      </c>
      <c r="F16" s="23">
        <v>2.7811155805508698</v>
      </c>
    </row>
    <row r="17" spans="1:6" x14ac:dyDescent="0.2">
      <c r="A17" s="21" t="s">
        <v>333</v>
      </c>
      <c r="B17" s="21" t="s">
        <v>332</v>
      </c>
      <c r="C17" s="21" t="s">
        <v>131</v>
      </c>
      <c r="D17" s="24">
        <v>67241</v>
      </c>
      <c r="E17" s="22">
        <v>2109.6863750000002</v>
      </c>
      <c r="F17" s="23">
        <v>2.6762559527037801</v>
      </c>
    </row>
    <row r="18" spans="1:6" x14ac:dyDescent="0.2">
      <c r="A18" s="21" t="s">
        <v>305</v>
      </c>
      <c r="B18" s="21" t="s">
        <v>304</v>
      </c>
      <c r="C18" s="21" t="s">
        <v>117</v>
      </c>
      <c r="D18" s="24">
        <v>96824</v>
      </c>
      <c r="E18" s="22">
        <v>2056.9290559999999</v>
      </c>
      <c r="F18" s="23">
        <v>2.6093303230483098</v>
      </c>
    </row>
    <row r="19" spans="1:6" x14ac:dyDescent="0.2">
      <c r="A19" s="21" t="s">
        <v>335</v>
      </c>
      <c r="B19" s="21" t="s">
        <v>334</v>
      </c>
      <c r="C19" s="21" t="s">
        <v>218</v>
      </c>
      <c r="D19" s="24">
        <v>175173</v>
      </c>
      <c r="E19" s="22">
        <v>1817.419875</v>
      </c>
      <c r="F19" s="23">
        <v>2.30549944137119</v>
      </c>
    </row>
    <row r="20" spans="1:6" x14ac:dyDescent="0.2">
      <c r="A20" s="21" t="s">
        <v>178</v>
      </c>
      <c r="B20" s="21" t="s">
        <v>177</v>
      </c>
      <c r="C20" s="21" t="s">
        <v>179</v>
      </c>
      <c r="D20" s="24">
        <v>58431</v>
      </c>
      <c r="E20" s="22">
        <v>1441.2590459999999</v>
      </c>
      <c r="F20" s="23">
        <v>1.8283182500269399</v>
      </c>
    </row>
    <row r="21" spans="1:6" x14ac:dyDescent="0.2">
      <c r="A21" s="21" t="s">
        <v>137</v>
      </c>
      <c r="B21" s="21" t="s">
        <v>136</v>
      </c>
      <c r="C21" s="21" t="s">
        <v>138</v>
      </c>
      <c r="D21" s="24">
        <v>458449</v>
      </c>
      <c r="E21" s="22">
        <v>1375.805449</v>
      </c>
      <c r="F21" s="23">
        <v>1.74528667686378</v>
      </c>
    </row>
    <row r="22" spans="1:6" x14ac:dyDescent="0.2">
      <c r="A22" s="21" t="s">
        <v>196</v>
      </c>
      <c r="B22" s="21" t="s">
        <v>195</v>
      </c>
      <c r="C22" s="21" t="s">
        <v>155</v>
      </c>
      <c r="D22" s="24">
        <v>8639</v>
      </c>
      <c r="E22" s="22">
        <v>1373.6010000000001</v>
      </c>
      <c r="F22" s="23">
        <v>1.74249020918565</v>
      </c>
    </row>
    <row r="23" spans="1:6" x14ac:dyDescent="0.2">
      <c r="A23" s="21" t="s">
        <v>151</v>
      </c>
      <c r="B23" s="21" t="s">
        <v>150</v>
      </c>
      <c r="C23" s="21" t="s">
        <v>152</v>
      </c>
      <c r="D23" s="24">
        <v>69383</v>
      </c>
      <c r="E23" s="22">
        <v>1270.8190279999999</v>
      </c>
      <c r="F23" s="23">
        <v>1.6121054905586301</v>
      </c>
    </row>
    <row r="24" spans="1:6" x14ac:dyDescent="0.2">
      <c r="A24" s="21" t="s">
        <v>135</v>
      </c>
      <c r="B24" s="21" t="s">
        <v>134</v>
      </c>
      <c r="C24" s="21" t="s">
        <v>131</v>
      </c>
      <c r="D24" s="24">
        <v>69754</v>
      </c>
      <c r="E24" s="22">
        <v>1132.9444679999999</v>
      </c>
      <c r="F24" s="23">
        <v>1.43720384816336</v>
      </c>
    </row>
    <row r="25" spans="1:6" x14ac:dyDescent="0.2">
      <c r="A25" s="21" t="s">
        <v>255</v>
      </c>
      <c r="B25" s="21" t="s">
        <v>254</v>
      </c>
      <c r="C25" s="21" t="s">
        <v>194</v>
      </c>
      <c r="D25" s="24">
        <v>27169</v>
      </c>
      <c r="E25" s="22">
        <v>1061.6830130000001</v>
      </c>
      <c r="F25" s="23">
        <v>1.3468046801154201</v>
      </c>
    </row>
    <row r="26" spans="1:6" x14ac:dyDescent="0.2">
      <c r="A26" s="21" t="s">
        <v>145</v>
      </c>
      <c r="B26" s="21" t="s">
        <v>144</v>
      </c>
      <c r="C26" s="21" t="s">
        <v>146</v>
      </c>
      <c r="D26" s="24">
        <v>312152</v>
      </c>
      <c r="E26" s="22">
        <v>1019.020204</v>
      </c>
      <c r="F26" s="23">
        <v>1.29268450476693</v>
      </c>
    </row>
    <row r="27" spans="1:6" x14ac:dyDescent="0.2">
      <c r="A27" s="21" t="s">
        <v>175</v>
      </c>
      <c r="B27" s="21" t="s">
        <v>174</v>
      </c>
      <c r="C27" s="21" t="s">
        <v>176</v>
      </c>
      <c r="D27" s="24">
        <v>235817</v>
      </c>
      <c r="E27" s="22">
        <v>970.97649750000005</v>
      </c>
      <c r="F27" s="23">
        <v>1.23173835796794</v>
      </c>
    </row>
    <row r="28" spans="1:6" x14ac:dyDescent="0.2">
      <c r="A28" s="21" t="s">
        <v>210</v>
      </c>
      <c r="B28" s="21" t="s">
        <v>209</v>
      </c>
      <c r="C28" s="21" t="s">
        <v>211</v>
      </c>
      <c r="D28" s="24">
        <v>544464</v>
      </c>
      <c r="E28" s="22">
        <v>914.48173440000005</v>
      </c>
      <c r="F28" s="23">
        <v>1.16007157003461</v>
      </c>
    </row>
    <row r="29" spans="1:6" x14ac:dyDescent="0.2">
      <c r="A29" s="21" t="s">
        <v>142</v>
      </c>
      <c r="B29" s="21" t="s">
        <v>141</v>
      </c>
      <c r="C29" s="21" t="s">
        <v>143</v>
      </c>
      <c r="D29" s="24">
        <v>7816</v>
      </c>
      <c r="E29" s="22">
        <v>906.65599999999995</v>
      </c>
      <c r="F29" s="23">
        <v>1.15014418531977</v>
      </c>
    </row>
    <row r="30" spans="1:6" x14ac:dyDescent="0.2">
      <c r="A30" s="21" t="s">
        <v>829</v>
      </c>
      <c r="B30" s="21" t="s">
        <v>828</v>
      </c>
      <c r="C30" s="21" t="s">
        <v>194</v>
      </c>
      <c r="D30" s="24">
        <v>29774</v>
      </c>
      <c r="E30" s="22">
        <v>855.82385599999998</v>
      </c>
      <c r="F30" s="23">
        <v>1.0856607485488901</v>
      </c>
    </row>
    <row r="31" spans="1:6" x14ac:dyDescent="0.2">
      <c r="A31" s="21" t="s">
        <v>169</v>
      </c>
      <c r="B31" s="21" t="s">
        <v>168</v>
      </c>
      <c r="C31" s="21" t="s">
        <v>170</v>
      </c>
      <c r="D31" s="24">
        <v>14383</v>
      </c>
      <c r="E31" s="22">
        <v>848.81274499999995</v>
      </c>
      <c r="F31" s="23">
        <v>1.07676675948437</v>
      </c>
    </row>
    <row r="32" spans="1:6" x14ac:dyDescent="0.2">
      <c r="A32" s="21" t="s">
        <v>327</v>
      </c>
      <c r="B32" s="21" t="s">
        <v>326</v>
      </c>
      <c r="C32" s="21" t="s">
        <v>146</v>
      </c>
      <c r="D32" s="24">
        <v>298227</v>
      </c>
      <c r="E32" s="22">
        <v>805.06378649999999</v>
      </c>
      <c r="F32" s="23">
        <v>1.02126874233942</v>
      </c>
    </row>
    <row r="33" spans="1:6" x14ac:dyDescent="0.2">
      <c r="A33" s="21" t="s">
        <v>337</v>
      </c>
      <c r="B33" s="21" t="s">
        <v>336</v>
      </c>
      <c r="C33" s="21" t="s">
        <v>218</v>
      </c>
      <c r="D33" s="24">
        <v>37581</v>
      </c>
      <c r="E33" s="22">
        <v>786.94614000000001</v>
      </c>
      <c r="F33" s="23">
        <v>0.99828548763901603</v>
      </c>
    </row>
    <row r="34" spans="1:6" x14ac:dyDescent="0.2">
      <c r="A34" s="21" t="s">
        <v>939</v>
      </c>
      <c r="B34" s="21" t="s">
        <v>938</v>
      </c>
      <c r="C34" s="21" t="s">
        <v>218</v>
      </c>
      <c r="D34" s="24">
        <v>92185</v>
      </c>
      <c r="E34" s="22">
        <v>785.09355249999999</v>
      </c>
      <c r="F34" s="23">
        <v>0.99593537608521698</v>
      </c>
    </row>
    <row r="35" spans="1:6" x14ac:dyDescent="0.2">
      <c r="A35" s="21" t="s">
        <v>392</v>
      </c>
      <c r="B35" s="21" t="s">
        <v>391</v>
      </c>
      <c r="C35" s="21" t="s">
        <v>393</v>
      </c>
      <c r="D35" s="24">
        <v>95358</v>
      </c>
      <c r="E35" s="22">
        <v>770.87407199999996</v>
      </c>
      <c r="F35" s="23">
        <v>0.97789716444227504</v>
      </c>
    </row>
    <row r="36" spans="1:6" x14ac:dyDescent="0.2">
      <c r="A36" s="21" t="s">
        <v>941</v>
      </c>
      <c r="B36" s="21" t="s">
        <v>940</v>
      </c>
      <c r="C36" s="21" t="s">
        <v>942</v>
      </c>
      <c r="D36" s="24">
        <v>48590</v>
      </c>
      <c r="E36" s="22">
        <v>737.06170999999995</v>
      </c>
      <c r="F36" s="23">
        <v>0.93500427943822995</v>
      </c>
    </row>
    <row r="37" spans="1:6" x14ac:dyDescent="0.2">
      <c r="A37" s="21" t="s">
        <v>345</v>
      </c>
      <c r="B37" s="21" t="s">
        <v>344</v>
      </c>
      <c r="C37" s="21" t="s">
        <v>211</v>
      </c>
      <c r="D37" s="24">
        <v>61676</v>
      </c>
      <c r="E37" s="22">
        <v>715.62662799999998</v>
      </c>
      <c r="F37" s="23">
        <v>0.90781267101766905</v>
      </c>
    </row>
    <row r="38" spans="1:6" x14ac:dyDescent="0.2">
      <c r="A38" s="21" t="s">
        <v>492</v>
      </c>
      <c r="B38" s="21" t="s">
        <v>491</v>
      </c>
      <c r="C38" s="21" t="s">
        <v>143</v>
      </c>
      <c r="D38" s="24">
        <v>25156</v>
      </c>
      <c r="E38" s="22">
        <v>689.12346400000001</v>
      </c>
      <c r="F38" s="23">
        <v>0.87419191522145101</v>
      </c>
    </row>
    <row r="39" spans="1:6" x14ac:dyDescent="0.2">
      <c r="A39" s="21" t="s">
        <v>850</v>
      </c>
      <c r="B39" s="21" t="s">
        <v>849</v>
      </c>
      <c r="C39" s="21" t="s">
        <v>155</v>
      </c>
      <c r="D39" s="24">
        <v>7298</v>
      </c>
      <c r="E39" s="22">
        <v>662.18403000000001</v>
      </c>
      <c r="F39" s="23">
        <v>0.84001772636602401</v>
      </c>
    </row>
    <row r="40" spans="1:6" x14ac:dyDescent="0.2">
      <c r="A40" s="21" t="s">
        <v>315</v>
      </c>
      <c r="B40" s="21" t="s">
        <v>314</v>
      </c>
      <c r="C40" s="21" t="s">
        <v>218</v>
      </c>
      <c r="D40" s="24">
        <v>215769</v>
      </c>
      <c r="E40" s="22">
        <v>660.68467799999996</v>
      </c>
      <c r="F40" s="23">
        <v>0.83811571393292095</v>
      </c>
    </row>
    <row r="41" spans="1:6" x14ac:dyDescent="0.2">
      <c r="A41" s="21" t="s">
        <v>944</v>
      </c>
      <c r="B41" s="21" t="s">
        <v>943</v>
      </c>
      <c r="C41" s="21" t="s">
        <v>155</v>
      </c>
      <c r="D41" s="24">
        <v>9060</v>
      </c>
      <c r="E41" s="22">
        <v>639.0471</v>
      </c>
      <c r="F41" s="23">
        <v>0.81066722793481005</v>
      </c>
    </row>
    <row r="42" spans="1:6" x14ac:dyDescent="0.2">
      <c r="A42" s="21" t="s">
        <v>311</v>
      </c>
      <c r="B42" s="21" t="s">
        <v>310</v>
      </c>
      <c r="C42" s="21" t="s">
        <v>131</v>
      </c>
      <c r="D42" s="24">
        <v>41798</v>
      </c>
      <c r="E42" s="22">
        <v>634.201054</v>
      </c>
      <c r="F42" s="23">
        <v>0.80451974572690299</v>
      </c>
    </row>
    <row r="43" spans="1:6" x14ac:dyDescent="0.2">
      <c r="A43" s="21" t="s">
        <v>261</v>
      </c>
      <c r="B43" s="21" t="s">
        <v>260</v>
      </c>
      <c r="C43" s="21" t="s">
        <v>262</v>
      </c>
      <c r="D43" s="24">
        <v>255750</v>
      </c>
      <c r="E43" s="22">
        <v>622.11187500000005</v>
      </c>
      <c r="F43" s="23">
        <v>0.78918394148346305</v>
      </c>
    </row>
    <row r="44" spans="1:6" x14ac:dyDescent="0.2">
      <c r="A44" s="21" t="s">
        <v>264</v>
      </c>
      <c r="B44" s="21" t="s">
        <v>263</v>
      </c>
      <c r="C44" s="21" t="s">
        <v>138</v>
      </c>
      <c r="D44" s="24">
        <v>14614</v>
      </c>
      <c r="E44" s="22">
        <v>621.15345600000001</v>
      </c>
      <c r="F44" s="23">
        <v>0.78796813301812496</v>
      </c>
    </row>
    <row r="45" spans="1:6" x14ac:dyDescent="0.2">
      <c r="A45" s="21" t="s">
        <v>388</v>
      </c>
      <c r="B45" s="21" t="s">
        <v>387</v>
      </c>
      <c r="C45" s="21" t="s">
        <v>164</v>
      </c>
      <c r="D45" s="24">
        <v>47206</v>
      </c>
      <c r="E45" s="22">
        <v>595.31486600000005</v>
      </c>
      <c r="F45" s="23">
        <v>0.75519042675978498</v>
      </c>
    </row>
    <row r="46" spans="1:6" x14ac:dyDescent="0.2">
      <c r="A46" s="21" t="s">
        <v>946</v>
      </c>
      <c r="B46" s="21" t="s">
        <v>945</v>
      </c>
      <c r="C46" s="21" t="s">
        <v>167</v>
      </c>
      <c r="D46" s="24">
        <v>29537</v>
      </c>
      <c r="E46" s="22">
        <v>580.69741999999997</v>
      </c>
      <c r="F46" s="23">
        <v>0.73664737347262199</v>
      </c>
    </row>
    <row r="47" spans="1:6" x14ac:dyDescent="0.2">
      <c r="A47" s="21" t="s">
        <v>446</v>
      </c>
      <c r="B47" s="21" t="s">
        <v>445</v>
      </c>
      <c r="C47" s="21" t="s">
        <v>149</v>
      </c>
      <c r="D47" s="24">
        <v>48940</v>
      </c>
      <c r="E47" s="22">
        <v>569.07431999999994</v>
      </c>
      <c r="F47" s="23">
        <v>0.72190281668328804</v>
      </c>
    </row>
    <row r="48" spans="1:6" x14ac:dyDescent="0.2">
      <c r="A48" s="21" t="s">
        <v>259</v>
      </c>
      <c r="B48" s="21" t="s">
        <v>258</v>
      </c>
      <c r="C48" s="21" t="s">
        <v>152</v>
      </c>
      <c r="D48" s="24">
        <v>37032</v>
      </c>
      <c r="E48" s="22">
        <v>567.07101599999999</v>
      </c>
      <c r="F48" s="23">
        <v>0.71936151276313798</v>
      </c>
    </row>
    <row r="49" spans="1:9" x14ac:dyDescent="0.2">
      <c r="A49" s="21" t="s">
        <v>837</v>
      </c>
      <c r="B49" s="21" t="s">
        <v>836</v>
      </c>
      <c r="C49" s="21" t="s">
        <v>838</v>
      </c>
      <c r="D49" s="24">
        <v>149518</v>
      </c>
      <c r="E49" s="22">
        <v>562.41195700000003</v>
      </c>
      <c r="F49" s="23">
        <v>0.71345123409304501</v>
      </c>
    </row>
    <row r="50" spans="1:9" x14ac:dyDescent="0.2">
      <c r="A50" s="21" t="s">
        <v>166</v>
      </c>
      <c r="B50" s="21" t="s">
        <v>165</v>
      </c>
      <c r="C50" s="21" t="s">
        <v>167</v>
      </c>
      <c r="D50" s="24">
        <v>70649</v>
      </c>
      <c r="E50" s="22">
        <v>539.97030700000005</v>
      </c>
      <c r="F50" s="23">
        <v>0.68498273748961302</v>
      </c>
    </row>
    <row r="51" spans="1:9" x14ac:dyDescent="0.2">
      <c r="A51" s="21" t="s">
        <v>490</v>
      </c>
      <c r="B51" s="21" t="s">
        <v>489</v>
      </c>
      <c r="C51" s="21" t="s">
        <v>152</v>
      </c>
      <c r="D51" s="24">
        <v>40111</v>
      </c>
      <c r="E51" s="22">
        <v>504.91726799999998</v>
      </c>
      <c r="F51" s="23">
        <v>0.64051598385467601</v>
      </c>
    </row>
    <row r="52" spans="1:9" x14ac:dyDescent="0.2">
      <c r="A52" s="21" t="s">
        <v>409</v>
      </c>
      <c r="B52" s="21" t="s">
        <v>408</v>
      </c>
      <c r="C52" s="21" t="s">
        <v>199</v>
      </c>
      <c r="D52" s="24">
        <v>42880</v>
      </c>
      <c r="E52" s="22">
        <v>502.72512</v>
      </c>
      <c r="F52" s="23">
        <v>0.63773512068765303</v>
      </c>
    </row>
    <row r="53" spans="1:9" x14ac:dyDescent="0.2">
      <c r="A53" s="21" t="s">
        <v>524</v>
      </c>
      <c r="B53" s="21" t="s">
        <v>523</v>
      </c>
      <c r="C53" s="21" t="s">
        <v>155</v>
      </c>
      <c r="D53" s="24">
        <v>137527</v>
      </c>
      <c r="E53" s="22">
        <v>490.69633599999997</v>
      </c>
      <c r="F53" s="23">
        <v>0.62247593090225795</v>
      </c>
    </row>
    <row r="54" spans="1:9" x14ac:dyDescent="0.2">
      <c r="A54" s="21" t="s">
        <v>148</v>
      </c>
      <c r="B54" s="21" t="s">
        <v>147</v>
      </c>
      <c r="C54" s="21" t="s">
        <v>149</v>
      </c>
      <c r="D54" s="24">
        <v>6652</v>
      </c>
      <c r="E54" s="22">
        <v>487.95746000000003</v>
      </c>
      <c r="F54" s="23">
        <v>0.61900151248368196</v>
      </c>
    </row>
    <row r="55" spans="1:9" x14ac:dyDescent="0.2">
      <c r="A55" s="21" t="s">
        <v>948</v>
      </c>
      <c r="B55" s="21" t="s">
        <v>947</v>
      </c>
      <c r="C55" s="21" t="s">
        <v>131</v>
      </c>
      <c r="D55" s="24">
        <v>187851</v>
      </c>
      <c r="E55" s="22">
        <v>468.7446003</v>
      </c>
      <c r="F55" s="23">
        <v>0.59462891817302899</v>
      </c>
    </row>
    <row r="56" spans="1:9" x14ac:dyDescent="0.2">
      <c r="A56" s="21" t="s">
        <v>950</v>
      </c>
      <c r="B56" s="21" t="s">
        <v>949</v>
      </c>
      <c r="C56" s="21" t="s">
        <v>951</v>
      </c>
      <c r="D56" s="24">
        <v>17150</v>
      </c>
      <c r="E56" s="22">
        <v>391.05430000000001</v>
      </c>
      <c r="F56" s="23">
        <v>0.49607439788551999</v>
      </c>
    </row>
    <row r="57" spans="1:9" x14ac:dyDescent="0.2">
      <c r="A57" s="20" t="s">
        <v>29</v>
      </c>
      <c r="B57" s="20"/>
      <c r="C57" s="20"/>
      <c r="D57" s="20"/>
      <c r="E57" s="25">
        <f>SUM(E7:E56)</f>
        <v>78651.384384200021</v>
      </c>
      <c r="F57" s="26">
        <f>SUM(F7:F56)</f>
        <v>99.773709562213185</v>
      </c>
      <c r="G57" s="14"/>
      <c r="H57" s="14"/>
      <c r="I57" s="14"/>
    </row>
    <row r="58" spans="1:9" x14ac:dyDescent="0.2">
      <c r="A58" s="21"/>
      <c r="B58" s="21"/>
      <c r="C58" s="21"/>
      <c r="D58" s="21"/>
      <c r="E58" s="22"/>
      <c r="F58" s="23"/>
    </row>
    <row r="59" spans="1:9" x14ac:dyDescent="0.2">
      <c r="A59" s="20" t="s">
        <v>41</v>
      </c>
      <c r="B59" s="20"/>
      <c r="C59" s="20"/>
      <c r="D59" s="20"/>
      <c r="E59" s="25">
        <f>E57</f>
        <v>78651.384384200021</v>
      </c>
      <c r="F59" s="26">
        <f>F57</f>
        <v>99.773709562213185</v>
      </c>
      <c r="G59" s="14"/>
      <c r="H59" s="14"/>
      <c r="I59" s="14"/>
    </row>
    <row r="60" spans="1:9" x14ac:dyDescent="0.2">
      <c r="A60" s="20"/>
      <c r="B60" s="20"/>
      <c r="C60" s="20"/>
      <c r="D60" s="20"/>
      <c r="E60" s="25"/>
      <c r="F60" s="26"/>
      <c r="G60" s="14"/>
      <c r="H60" s="14"/>
      <c r="I60" s="14"/>
    </row>
    <row r="61" spans="1:9" x14ac:dyDescent="0.2">
      <c r="A61" s="20" t="s">
        <v>43</v>
      </c>
      <c r="B61" s="20"/>
      <c r="C61" s="20"/>
      <c r="D61" s="20"/>
      <c r="E61" s="25">
        <f>E63-(E57)</f>
        <v>178.3842284999846</v>
      </c>
      <c r="F61" s="26">
        <f>F63-(F57)</f>
        <v>0.22629043778681535</v>
      </c>
      <c r="G61" s="14"/>
      <c r="H61" s="14"/>
      <c r="I61" s="14"/>
    </row>
    <row r="62" spans="1:9" x14ac:dyDescent="0.2">
      <c r="A62" s="20"/>
      <c r="B62" s="20"/>
      <c r="C62" s="20"/>
      <c r="D62" s="20"/>
      <c r="E62" s="25"/>
      <c r="F62" s="26"/>
      <c r="G62" s="14"/>
      <c r="H62" s="14"/>
      <c r="I62" s="14"/>
    </row>
    <row r="63" spans="1:9" x14ac:dyDescent="0.2">
      <c r="A63" s="27" t="s">
        <v>42</v>
      </c>
      <c r="B63" s="27"/>
      <c r="C63" s="27"/>
      <c r="D63" s="27"/>
      <c r="E63" s="28">
        <v>78829.768612700005</v>
      </c>
      <c r="F63" s="29">
        <v>100</v>
      </c>
      <c r="G63" s="14"/>
      <c r="H63" s="14"/>
      <c r="I63" s="14"/>
    </row>
    <row r="65" spans="1:4" x14ac:dyDescent="0.2">
      <c r="A65" s="14" t="s">
        <v>46</v>
      </c>
    </row>
    <row r="66" spans="1:4" x14ac:dyDescent="0.2">
      <c r="A66" s="14" t="s">
        <v>47</v>
      </c>
    </row>
    <row r="67" spans="1:4" x14ac:dyDescent="0.2">
      <c r="A67" s="14" t="s">
        <v>48</v>
      </c>
      <c r="B67" s="14"/>
      <c r="C67" s="30" t="s">
        <v>50</v>
      </c>
      <c r="D67" s="14" t="s">
        <v>49</v>
      </c>
    </row>
    <row r="68" spans="1:4" x14ac:dyDescent="0.2">
      <c r="A68" s="7" t="s">
        <v>51</v>
      </c>
      <c r="C68" s="31">
        <v>198.8715</v>
      </c>
      <c r="D68" s="31">
        <v>211.49430000000001</v>
      </c>
    </row>
    <row r="69" spans="1:4" x14ac:dyDescent="0.2">
      <c r="A69" s="7" t="s">
        <v>52</v>
      </c>
      <c r="C69" s="31">
        <v>180.17189999999999</v>
      </c>
      <c r="D69" s="31">
        <v>191.6078</v>
      </c>
    </row>
    <row r="70" spans="1:4" x14ac:dyDescent="0.2">
      <c r="A70" s="7" t="s">
        <v>53</v>
      </c>
      <c r="C70" s="31">
        <v>208.80609999999999</v>
      </c>
      <c r="D70" s="31">
        <v>222.4846</v>
      </c>
    </row>
    <row r="71" spans="1:4" x14ac:dyDescent="0.2">
      <c r="A71" s="7" t="s">
        <v>54</v>
      </c>
      <c r="C71" s="31">
        <v>190.06739999999999</v>
      </c>
      <c r="D71" s="31">
        <v>202.51730000000001</v>
      </c>
    </row>
    <row r="73" spans="1:4" x14ac:dyDescent="0.2">
      <c r="A73" s="7" t="s">
        <v>59</v>
      </c>
    </row>
    <row r="75" spans="1:4" x14ac:dyDescent="0.2">
      <c r="A75" s="14" t="s">
        <v>55</v>
      </c>
      <c r="D75" s="30" t="s">
        <v>61</v>
      </c>
    </row>
    <row r="77" spans="1:4" x14ac:dyDescent="0.2">
      <c r="A77" s="14" t="s">
        <v>380</v>
      </c>
      <c r="D77" s="51">
        <v>3.1465640782077302E-2</v>
      </c>
    </row>
    <row r="79" spans="1:4" x14ac:dyDescent="0.2">
      <c r="A79" s="14" t="s">
        <v>1004</v>
      </c>
      <c r="D79" s="30" t="s">
        <v>61</v>
      </c>
    </row>
    <row r="81" spans="1:9" x14ac:dyDescent="0.2">
      <c r="A81" s="62" t="s">
        <v>1005</v>
      </c>
      <c r="B81" s="63"/>
      <c r="C81" s="63"/>
      <c r="D81" s="63"/>
      <c r="E81" s="11"/>
      <c r="G81" s="63"/>
      <c r="H81" s="63"/>
      <c r="I81" s="63"/>
    </row>
    <row r="82" spans="1:9" x14ac:dyDescent="0.2">
      <c r="A82" s="62"/>
      <c r="B82" s="63"/>
      <c r="C82" s="63"/>
      <c r="D82" s="63"/>
      <c r="E82" s="11"/>
      <c r="G82" s="63"/>
      <c r="H82" s="63"/>
      <c r="I82" s="63"/>
    </row>
    <row r="83" spans="1:9" x14ac:dyDescent="0.2">
      <c r="A83" s="62" t="s">
        <v>1486</v>
      </c>
      <c r="B83" s="63"/>
      <c r="C83" s="63"/>
      <c r="D83" s="63"/>
      <c r="E83" s="11"/>
      <c r="G83" s="63"/>
      <c r="H83" s="63"/>
      <c r="I83" s="63"/>
    </row>
    <row r="84" spans="1:9" x14ac:dyDescent="0.2">
      <c r="A84" s="66"/>
      <c r="B84" s="63"/>
      <c r="C84" s="63"/>
      <c r="D84" s="63"/>
      <c r="E84" s="11"/>
      <c r="G84" s="63"/>
      <c r="H84" s="63"/>
      <c r="I84" s="63"/>
    </row>
    <row r="85" spans="1:9" x14ac:dyDescent="0.2">
      <c r="A85" s="63"/>
      <c r="B85" s="63"/>
      <c r="C85" s="63"/>
      <c r="D85" s="63"/>
      <c r="E85" s="11"/>
      <c r="G85" s="63"/>
      <c r="H85" s="63"/>
      <c r="I85" s="63"/>
    </row>
    <row r="86" spans="1:9" x14ac:dyDescent="0.2">
      <c r="A86" s="63"/>
      <c r="B86" s="63"/>
      <c r="C86" s="63"/>
      <c r="D86" s="63"/>
      <c r="E86" s="11"/>
      <c r="G86" s="63"/>
      <c r="H86" s="63"/>
      <c r="I86" s="63"/>
    </row>
    <row r="87" spans="1:9" x14ac:dyDescent="0.2">
      <c r="A87" s="63"/>
      <c r="B87" s="63"/>
      <c r="C87" s="63"/>
      <c r="D87" s="63"/>
      <c r="E87" s="11"/>
      <c r="G87" s="63"/>
      <c r="H87" s="63"/>
      <c r="I87" s="63"/>
    </row>
    <row r="88" spans="1:9" x14ac:dyDescent="0.2">
      <c r="A88" s="63"/>
      <c r="B88" s="63"/>
      <c r="C88" s="63"/>
      <c r="D88" s="63"/>
      <c r="E88" s="11"/>
      <c r="G88" s="63"/>
      <c r="H88" s="63"/>
      <c r="I88" s="63"/>
    </row>
    <row r="89" spans="1:9" x14ac:dyDescent="0.2">
      <c r="A89" s="63"/>
      <c r="B89" s="63"/>
      <c r="C89" s="63"/>
      <c r="D89" s="63"/>
      <c r="E89" s="11"/>
      <c r="G89" s="63"/>
      <c r="H89" s="63"/>
      <c r="I89" s="63"/>
    </row>
    <row r="90" spans="1:9" x14ac:dyDescent="0.2">
      <c r="A90" s="63"/>
      <c r="B90" s="63"/>
      <c r="C90" s="63"/>
      <c r="D90" s="63"/>
      <c r="E90" s="11"/>
      <c r="G90" s="63"/>
      <c r="H90" s="63"/>
      <c r="I90" s="63"/>
    </row>
    <row r="91" spans="1:9" x14ac:dyDescent="0.2">
      <c r="A91" s="63"/>
      <c r="B91" s="63"/>
      <c r="C91" s="63"/>
      <c r="D91" s="63"/>
      <c r="E91" s="11"/>
      <c r="G91" s="63"/>
      <c r="H91" s="63"/>
      <c r="I91" s="63"/>
    </row>
    <row r="92" spans="1:9" x14ac:dyDescent="0.2">
      <c r="A92" s="63"/>
      <c r="B92" s="63"/>
      <c r="C92" s="63"/>
      <c r="D92" s="63"/>
      <c r="E92" s="11"/>
      <c r="G92" s="63"/>
      <c r="H92" s="63"/>
      <c r="I92" s="63"/>
    </row>
    <row r="93" spans="1:9" x14ac:dyDescent="0.2">
      <c r="A93" s="63"/>
      <c r="B93" s="63"/>
      <c r="C93" s="63"/>
      <c r="D93" s="63"/>
      <c r="E93" s="11"/>
      <c r="G93" s="63"/>
      <c r="H93" s="63"/>
      <c r="I93" s="63"/>
    </row>
    <row r="94" spans="1:9" x14ac:dyDescent="0.2">
      <c r="A94" s="63"/>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2" t="s">
        <v>1040</v>
      </c>
      <c r="B101" s="63"/>
      <c r="C101" s="63"/>
      <c r="D101" s="63"/>
      <c r="E101" s="11"/>
      <c r="G101" s="63"/>
      <c r="H101" s="63"/>
      <c r="I101" s="63"/>
    </row>
    <row r="102" spans="1:9" x14ac:dyDescent="0.2">
      <c r="A102" s="63"/>
      <c r="B102" s="63"/>
      <c r="C102" s="63"/>
      <c r="D102" s="63"/>
      <c r="E102" s="11"/>
      <c r="G102" s="63"/>
      <c r="H102" s="63"/>
      <c r="I102" s="63"/>
    </row>
    <row r="103" spans="1:9" x14ac:dyDescent="0.2">
      <c r="A103" s="62" t="s">
        <v>1488</v>
      </c>
      <c r="B103" s="63"/>
      <c r="C103" s="63"/>
      <c r="D103" s="63"/>
      <c r="E103" s="11"/>
      <c r="G103" s="63"/>
      <c r="H103" s="63"/>
      <c r="I103" s="63"/>
    </row>
    <row r="104" spans="1:9" x14ac:dyDescent="0.2">
      <c r="A104" s="63"/>
      <c r="B104" s="63"/>
      <c r="C104" s="63"/>
      <c r="D104" s="63"/>
      <c r="E104" s="11"/>
      <c r="G104" s="63"/>
      <c r="H104" s="63"/>
      <c r="I104" s="63"/>
    </row>
    <row r="105" spans="1:9" x14ac:dyDescent="0.2">
      <c r="A105" s="63"/>
      <c r="B105" s="63"/>
      <c r="C105" s="63"/>
      <c r="D105" s="63"/>
      <c r="E105" s="11"/>
      <c r="G105" s="63"/>
      <c r="H105" s="63"/>
      <c r="I105" s="63"/>
    </row>
    <row r="106" spans="1:9" x14ac:dyDescent="0.2">
      <c r="A106" s="63"/>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3"/>
      <c r="B112" s="63"/>
      <c r="C112" s="63"/>
      <c r="D112" s="63"/>
      <c r="E112" s="11"/>
      <c r="G112" s="63"/>
      <c r="H112" s="63"/>
      <c r="I112" s="63"/>
    </row>
    <row r="113" spans="1:9" x14ac:dyDescent="0.2">
      <c r="A113" s="63"/>
      <c r="B113" s="63"/>
      <c r="C113" s="63"/>
      <c r="D113" s="63"/>
      <c r="E113" s="11"/>
      <c r="G113" s="63"/>
      <c r="H113" s="63"/>
      <c r="I113" s="63"/>
    </row>
    <row r="114" spans="1:9" x14ac:dyDescent="0.2">
      <c r="A114" s="63"/>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2" t="s">
        <v>1041</v>
      </c>
      <c r="B121" s="63"/>
      <c r="C121" s="63"/>
      <c r="D121" s="63"/>
      <c r="E121" s="11"/>
      <c r="G121" s="63"/>
      <c r="H121" s="63"/>
      <c r="I121" s="63"/>
    </row>
    <row r="122" spans="1:9" x14ac:dyDescent="0.2">
      <c r="A122" s="63"/>
      <c r="B122" s="63"/>
      <c r="C122" s="63"/>
      <c r="D122" s="63"/>
      <c r="E122" s="11"/>
      <c r="G122" s="63"/>
      <c r="H122" s="63"/>
      <c r="I122" s="63"/>
    </row>
    <row r="123" spans="1:9" x14ac:dyDescent="0.2">
      <c r="A123" s="63" t="s">
        <v>1014</v>
      </c>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3"/>
      <c r="B132" s="63"/>
      <c r="C132" s="63"/>
      <c r="D132" s="63"/>
      <c r="E132" s="11"/>
      <c r="G132" s="63"/>
      <c r="H132" s="63"/>
      <c r="I132" s="63"/>
    </row>
    <row r="133" spans="1:9" x14ac:dyDescent="0.2">
      <c r="A133" s="63"/>
      <c r="B133" s="63"/>
      <c r="C133" s="63"/>
      <c r="D133" s="63"/>
      <c r="E133" s="11"/>
      <c r="G133" s="63"/>
      <c r="H133" s="63"/>
      <c r="I133" s="63"/>
    </row>
    <row r="134" spans="1:9" x14ac:dyDescent="0.2">
      <c r="A134" s="63"/>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sheetData>
  <mergeCells count="1">
    <mergeCell ref="A1:F1"/>
  </mergeCells>
  <conditionalFormatting sqref="F2:F3">
    <cfRule type="cellIs" dxfId="27" priority="3" stopIfTrue="1" operator="between">
      <formula>0.009</formula>
      <formula>-0.009</formula>
    </cfRule>
  </conditionalFormatting>
  <conditionalFormatting sqref="F5:F120">
    <cfRule type="cellIs" dxfId="26" priority="1" stopIfTrue="1" operator="between">
      <formula>0.009</formula>
      <formula>-0.009</formula>
    </cfRule>
  </conditionalFormatting>
  <conditionalFormatting sqref="F221:F65536">
    <cfRule type="cellIs" dxfId="25" priority="2"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236"/>
  <sheetViews>
    <sheetView workbookViewId="0">
      <selection sqref="A1:F1"/>
    </sheetView>
  </sheetViews>
  <sheetFormatPr defaultColWidth="9.140625" defaultRowHeight="11.25" x14ac:dyDescent="0.2"/>
  <cols>
    <col min="1" max="1" width="38.7109375" style="7" bestFit="1" customWidth="1"/>
    <col min="2" max="2" width="34.140625" style="7" bestFit="1" customWidth="1"/>
    <col min="3" max="3" width="25.5703125" style="7" bestFit="1" customWidth="1"/>
    <col min="4" max="4" width="15.28515625" style="7" bestFit="1" customWidth="1"/>
    <col min="5" max="5" width="26.140625" style="10" customWidth="1"/>
    <col min="6" max="6" width="14.7109375" style="11" bestFit="1" customWidth="1"/>
    <col min="7" max="16384" width="9.140625" style="7"/>
  </cols>
  <sheetData>
    <row r="1" spans="1:6" s="1" customFormat="1" ht="15" x14ac:dyDescent="0.2">
      <c r="A1" s="104" t="s">
        <v>980</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529</v>
      </c>
      <c r="D4" s="13" t="s">
        <v>1</v>
      </c>
      <c r="E4" s="52" t="s">
        <v>6</v>
      </c>
      <c r="F4" s="12" t="s">
        <v>3</v>
      </c>
    </row>
    <row r="5" spans="1:6" x14ac:dyDescent="0.2">
      <c r="A5" s="16" t="s">
        <v>114</v>
      </c>
      <c r="B5" s="17"/>
      <c r="C5" s="17"/>
      <c r="D5" s="17"/>
      <c r="E5" s="18"/>
      <c r="F5" s="19"/>
    </row>
    <row r="6" spans="1:6" x14ac:dyDescent="0.2">
      <c r="A6" s="20" t="s">
        <v>20</v>
      </c>
      <c r="B6" s="21"/>
      <c r="C6" s="21"/>
      <c r="D6" s="21"/>
      <c r="E6" s="22"/>
      <c r="F6" s="23"/>
    </row>
    <row r="7" spans="1:6" x14ac:dyDescent="0.2">
      <c r="A7" s="21" t="s">
        <v>116</v>
      </c>
      <c r="B7" s="21" t="s">
        <v>115</v>
      </c>
      <c r="C7" s="21" t="s">
        <v>117</v>
      </c>
      <c r="D7" s="24">
        <v>6520834</v>
      </c>
      <c r="E7" s="22">
        <v>65703.923379999993</v>
      </c>
      <c r="F7" s="23">
        <v>9.6675623083609601</v>
      </c>
    </row>
    <row r="8" spans="1:6" x14ac:dyDescent="0.2">
      <c r="A8" s="21" t="s">
        <v>119</v>
      </c>
      <c r="B8" s="21" t="s">
        <v>118</v>
      </c>
      <c r="C8" s="21" t="s">
        <v>117</v>
      </c>
      <c r="D8" s="24">
        <v>3297903</v>
      </c>
      <c r="E8" s="22">
        <v>45801.276859999998</v>
      </c>
      <c r="F8" s="23">
        <v>6.7391211219712899</v>
      </c>
    </row>
    <row r="9" spans="1:6" x14ac:dyDescent="0.2">
      <c r="A9" s="21" t="s">
        <v>121</v>
      </c>
      <c r="B9" s="21" t="s">
        <v>120</v>
      </c>
      <c r="C9" s="21" t="s">
        <v>122</v>
      </c>
      <c r="D9" s="24">
        <v>883853</v>
      </c>
      <c r="E9" s="22">
        <v>35969.281690000003</v>
      </c>
      <c r="F9" s="23">
        <v>5.2924582587546301</v>
      </c>
    </row>
    <row r="10" spans="1:6" x14ac:dyDescent="0.2">
      <c r="A10" s="21" t="s">
        <v>133</v>
      </c>
      <c r="B10" s="21" t="s">
        <v>132</v>
      </c>
      <c r="C10" s="21" t="s">
        <v>117</v>
      </c>
      <c r="D10" s="24">
        <v>2477634</v>
      </c>
      <c r="E10" s="22">
        <v>31706.282299999999</v>
      </c>
      <c r="F10" s="23">
        <v>4.6652078587294303</v>
      </c>
    </row>
    <row r="11" spans="1:6" x14ac:dyDescent="0.2">
      <c r="A11" s="21" t="s">
        <v>124</v>
      </c>
      <c r="B11" s="21" t="s">
        <v>123</v>
      </c>
      <c r="C11" s="21" t="s">
        <v>125</v>
      </c>
      <c r="D11" s="24">
        <v>1471571</v>
      </c>
      <c r="E11" s="22">
        <v>30926.53614</v>
      </c>
      <c r="F11" s="23">
        <v>4.5504773495190802</v>
      </c>
    </row>
    <row r="12" spans="1:6" x14ac:dyDescent="0.2">
      <c r="A12" s="21" t="s">
        <v>130</v>
      </c>
      <c r="B12" s="21" t="s">
        <v>129</v>
      </c>
      <c r="C12" s="21" t="s">
        <v>131</v>
      </c>
      <c r="D12" s="24">
        <v>1922741</v>
      </c>
      <c r="E12" s="22">
        <v>29996.682339999999</v>
      </c>
      <c r="F12" s="23">
        <v>4.4136602602689301</v>
      </c>
    </row>
    <row r="13" spans="1:6" x14ac:dyDescent="0.2">
      <c r="A13" s="21" t="s">
        <v>140</v>
      </c>
      <c r="B13" s="21" t="s">
        <v>139</v>
      </c>
      <c r="C13" s="21" t="s">
        <v>117</v>
      </c>
      <c r="D13" s="24">
        <v>2833344</v>
      </c>
      <c r="E13" s="22">
        <v>27738.437760000001</v>
      </c>
      <c r="F13" s="23">
        <v>4.0813860358150302</v>
      </c>
    </row>
    <row r="14" spans="1:6" x14ac:dyDescent="0.2">
      <c r="A14" s="21" t="s">
        <v>135</v>
      </c>
      <c r="B14" s="21" t="s">
        <v>134</v>
      </c>
      <c r="C14" s="21" t="s">
        <v>131</v>
      </c>
      <c r="D14" s="24">
        <v>1462587</v>
      </c>
      <c r="E14" s="22">
        <v>23755.338049999998</v>
      </c>
      <c r="F14" s="23">
        <v>3.4953195934180599</v>
      </c>
    </row>
    <row r="15" spans="1:6" x14ac:dyDescent="0.2">
      <c r="A15" s="21" t="s">
        <v>127</v>
      </c>
      <c r="B15" s="21" t="s">
        <v>126</v>
      </c>
      <c r="C15" s="21" t="s">
        <v>128</v>
      </c>
      <c r="D15" s="24">
        <v>1472922</v>
      </c>
      <c r="E15" s="22">
        <v>23088.052350000002</v>
      </c>
      <c r="F15" s="23">
        <v>3.3971363229165599</v>
      </c>
    </row>
    <row r="16" spans="1:6" x14ac:dyDescent="0.2">
      <c r="A16" s="21" t="s">
        <v>137</v>
      </c>
      <c r="B16" s="21" t="s">
        <v>136</v>
      </c>
      <c r="C16" s="21" t="s">
        <v>138</v>
      </c>
      <c r="D16" s="24">
        <v>7500000</v>
      </c>
      <c r="E16" s="22">
        <v>22507.5</v>
      </c>
      <c r="F16" s="23">
        <v>3.31171484839623</v>
      </c>
    </row>
    <row r="17" spans="1:6" x14ac:dyDescent="0.2">
      <c r="A17" s="21" t="s">
        <v>305</v>
      </c>
      <c r="B17" s="21" t="s">
        <v>304</v>
      </c>
      <c r="C17" s="21" t="s">
        <v>117</v>
      </c>
      <c r="D17" s="24">
        <v>996211</v>
      </c>
      <c r="E17" s="22">
        <v>21163.50648</v>
      </c>
      <c r="F17" s="23">
        <v>3.1139619528577498</v>
      </c>
    </row>
    <row r="18" spans="1:6" x14ac:dyDescent="0.2">
      <c r="A18" s="21" t="s">
        <v>154</v>
      </c>
      <c r="B18" s="21" t="s">
        <v>153</v>
      </c>
      <c r="C18" s="21" t="s">
        <v>155</v>
      </c>
      <c r="D18" s="24">
        <v>517937</v>
      </c>
      <c r="E18" s="22">
        <v>19460.446899999999</v>
      </c>
      <c r="F18" s="23">
        <v>2.8633766946642898</v>
      </c>
    </row>
    <row r="19" spans="1:6" x14ac:dyDescent="0.2">
      <c r="A19" s="21" t="s">
        <v>492</v>
      </c>
      <c r="B19" s="21" t="s">
        <v>491</v>
      </c>
      <c r="C19" s="21" t="s">
        <v>143</v>
      </c>
      <c r="D19" s="24">
        <v>685013</v>
      </c>
      <c r="E19" s="22">
        <v>18765.24612</v>
      </c>
      <c r="F19" s="23">
        <v>2.7610860472915202</v>
      </c>
    </row>
    <row r="20" spans="1:6" x14ac:dyDescent="0.2">
      <c r="A20" s="21" t="s">
        <v>175</v>
      </c>
      <c r="B20" s="21" t="s">
        <v>174</v>
      </c>
      <c r="C20" s="21" t="s">
        <v>176</v>
      </c>
      <c r="D20" s="24">
        <v>4232579</v>
      </c>
      <c r="E20" s="22">
        <v>17427.644029999999</v>
      </c>
      <c r="F20" s="23">
        <v>2.5642735757731798</v>
      </c>
    </row>
    <row r="21" spans="1:6" x14ac:dyDescent="0.2">
      <c r="A21" s="21" t="s">
        <v>148</v>
      </c>
      <c r="B21" s="21" t="s">
        <v>147</v>
      </c>
      <c r="C21" s="21" t="s">
        <v>149</v>
      </c>
      <c r="D21" s="24">
        <v>194847</v>
      </c>
      <c r="E21" s="22">
        <v>14293.001689999999</v>
      </c>
      <c r="F21" s="23">
        <v>2.1030476918771699</v>
      </c>
    </row>
    <row r="22" spans="1:6" x14ac:dyDescent="0.2">
      <c r="A22" s="21" t="s">
        <v>207</v>
      </c>
      <c r="B22" s="21" t="s">
        <v>206</v>
      </c>
      <c r="C22" s="21" t="s">
        <v>208</v>
      </c>
      <c r="D22" s="24">
        <v>911101</v>
      </c>
      <c r="E22" s="22">
        <v>13225.54212</v>
      </c>
      <c r="F22" s="23">
        <v>1.9459835262420899</v>
      </c>
    </row>
    <row r="23" spans="1:6" x14ac:dyDescent="0.2">
      <c r="A23" s="21" t="s">
        <v>198</v>
      </c>
      <c r="B23" s="21" t="s">
        <v>197</v>
      </c>
      <c r="C23" s="21" t="s">
        <v>199</v>
      </c>
      <c r="D23" s="24">
        <v>1733734</v>
      </c>
      <c r="E23" s="22">
        <v>12437.807720000001</v>
      </c>
      <c r="F23" s="23">
        <v>1.8300776411338999</v>
      </c>
    </row>
    <row r="24" spans="1:6" x14ac:dyDescent="0.2">
      <c r="A24" s="21" t="s">
        <v>145</v>
      </c>
      <c r="B24" s="21" t="s">
        <v>144</v>
      </c>
      <c r="C24" s="21" t="s">
        <v>146</v>
      </c>
      <c r="D24" s="24">
        <v>3581067</v>
      </c>
      <c r="E24" s="22">
        <v>11690.39322</v>
      </c>
      <c r="F24" s="23">
        <v>1.72010435678172</v>
      </c>
    </row>
    <row r="25" spans="1:6" x14ac:dyDescent="0.2">
      <c r="A25" s="21" t="s">
        <v>185</v>
      </c>
      <c r="B25" s="21" t="s">
        <v>184</v>
      </c>
      <c r="C25" s="21" t="s">
        <v>186</v>
      </c>
      <c r="D25" s="24">
        <v>1012130</v>
      </c>
      <c r="E25" s="22">
        <v>11384.944310000001</v>
      </c>
      <c r="F25" s="23">
        <v>1.6751611293831501</v>
      </c>
    </row>
    <row r="26" spans="1:6" x14ac:dyDescent="0.2">
      <c r="A26" s="21" t="s">
        <v>257</v>
      </c>
      <c r="B26" s="21" t="s">
        <v>256</v>
      </c>
      <c r="C26" s="21" t="s">
        <v>146</v>
      </c>
      <c r="D26" s="24">
        <v>2901618</v>
      </c>
      <c r="E26" s="22">
        <v>11319.21182</v>
      </c>
      <c r="F26" s="23">
        <v>1.6654893638314401</v>
      </c>
    </row>
    <row r="27" spans="1:6" x14ac:dyDescent="0.2">
      <c r="A27" s="21" t="s">
        <v>157</v>
      </c>
      <c r="B27" s="21" t="s">
        <v>156</v>
      </c>
      <c r="C27" s="21" t="s">
        <v>158</v>
      </c>
      <c r="D27" s="24">
        <v>563385</v>
      </c>
      <c r="E27" s="22">
        <v>10247.40977</v>
      </c>
      <c r="F27" s="23">
        <v>1.50778625315604</v>
      </c>
    </row>
    <row r="28" spans="1:6" x14ac:dyDescent="0.2">
      <c r="A28" s="21" t="s">
        <v>163</v>
      </c>
      <c r="B28" s="21" t="s">
        <v>162</v>
      </c>
      <c r="C28" s="21" t="s">
        <v>164</v>
      </c>
      <c r="D28" s="24">
        <v>167038</v>
      </c>
      <c r="E28" s="22">
        <v>9765.0414799999999</v>
      </c>
      <c r="F28" s="23">
        <v>1.4368114123968101</v>
      </c>
    </row>
    <row r="29" spans="1:6" x14ac:dyDescent="0.2">
      <c r="A29" s="21" t="s">
        <v>160</v>
      </c>
      <c r="B29" s="21" t="s">
        <v>159</v>
      </c>
      <c r="C29" s="21" t="s">
        <v>161</v>
      </c>
      <c r="D29" s="24">
        <v>5478497</v>
      </c>
      <c r="E29" s="22">
        <v>9647.0853669999997</v>
      </c>
      <c r="F29" s="23">
        <v>1.4194555527553001</v>
      </c>
    </row>
    <row r="30" spans="1:6" x14ac:dyDescent="0.2">
      <c r="A30" s="21" t="s">
        <v>217</v>
      </c>
      <c r="B30" s="21" t="s">
        <v>216</v>
      </c>
      <c r="C30" s="21" t="s">
        <v>218</v>
      </c>
      <c r="D30" s="24">
        <v>534037</v>
      </c>
      <c r="E30" s="22">
        <v>9270.8823200000006</v>
      </c>
      <c r="F30" s="23">
        <v>1.36410168330015</v>
      </c>
    </row>
    <row r="31" spans="1:6" x14ac:dyDescent="0.2">
      <c r="A31" s="21" t="s">
        <v>151</v>
      </c>
      <c r="B31" s="21" t="s">
        <v>150</v>
      </c>
      <c r="C31" s="21" t="s">
        <v>152</v>
      </c>
      <c r="D31" s="24">
        <v>447035</v>
      </c>
      <c r="E31" s="22">
        <v>8187.8930600000003</v>
      </c>
      <c r="F31" s="23">
        <v>1.2047525057817401</v>
      </c>
    </row>
    <row r="32" spans="1:6" x14ac:dyDescent="0.2">
      <c r="A32" s="21" t="s">
        <v>452</v>
      </c>
      <c r="B32" s="21" t="s">
        <v>451</v>
      </c>
      <c r="C32" s="21" t="s">
        <v>194</v>
      </c>
      <c r="D32" s="24">
        <v>1436020</v>
      </c>
      <c r="E32" s="22">
        <v>7256.9270699999997</v>
      </c>
      <c r="F32" s="23">
        <v>1.0677717708073999</v>
      </c>
    </row>
    <row r="33" spans="1:6" x14ac:dyDescent="0.2">
      <c r="A33" s="21" t="s">
        <v>210</v>
      </c>
      <c r="B33" s="21" t="s">
        <v>209</v>
      </c>
      <c r="C33" s="21" t="s">
        <v>211</v>
      </c>
      <c r="D33" s="24">
        <v>4228993</v>
      </c>
      <c r="E33" s="22">
        <v>7103.0166429999999</v>
      </c>
      <c r="F33" s="23">
        <v>1.04512565522731</v>
      </c>
    </row>
    <row r="34" spans="1:6" x14ac:dyDescent="0.2">
      <c r="A34" s="21" t="s">
        <v>181</v>
      </c>
      <c r="B34" s="21" t="s">
        <v>180</v>
      </c>
      <c r="C34" s="21" t="s">
        <v>152</v>
      </c>
      <c r="D34" s="24">
        <v>443906</v>
      </c>
      <c r="E34" s="22">
        <v>7082.0763239999997</v>
      </c>
      <c r="F34" s="23">
        <v>1.04204453269649</v>
      </c>
    </row>
    <row r="35" spans="1:6" x14ac:dyDescent="0.2">
      <c r="A35" s="21" t="s">
        <v>169</v>
      </c>
      <c r="B35" s="21" t="s">
        <v>168</v>
      </c>
      <c r="C35" s="21" t="s">
        <v>170</v>
      </c>
      <c r="D35" s="24">
        <v>119073</v>
      </c>
      <c r="E35" s="22">
        <v>7027.0930950000002</v>
      </c>
      <c r="F35" s="23">
        <v>1.0339543949249901</v>
      </c>
    </row>
    <row r="36" spans="1:6" x14ac:dyDescent="0.2">
      <c r="A36" s="21" t="s">
        <v>204</v>
      </c>
      <c r="B36" s="21" t="s">
        <v>203</v>
      </c>
      <c r="C36" s="21" t="s">
        <v>205</v>
      </c>
      <c r="D36" s="24">
        <v>241214</v>
      </c>
      <c r="E36" s="22">
        <v>6716.3626160000003</v>
      </c>
      <c r="F36" s="23">
        <v>0.98823404654539904</v>
      </c>
    </row>
    <row r="37" spans="1:6" x14ac:dyDescent="0.2">
      <c r="A37" s="21" t="s">
        <v>259</v>
      </c>
      <c r="B37" s="21" t="s">
        <v>258</v>
      </c>
      <c r="C37" s="21" t="s">
        <v>152</v>
      </c>
      <c r="D37" s="24">
        <v>425000</v>
      </c>
      <c r="E37" s="22">
        <v>6508.0249999999996</v>
      </c>
      <c r="F37" s="23">
        <v>0.957579607963296</v>
      </c>
    </row>
    <row r="38" spans="1:6" x14ac:dyDescent="0.2">
      <c r="A38" s="21" t="s">
        <v>240</v>
      </c>
      <c r="B38" s="21" t="s">
        <v>239</v>
      </c>
      <c r="C38" s="21" t="s">
        <v>125</v>
      </c>
      <c r="D38" s="24">
        <v>1608586</v>
      </c>
      <c r="E38" s="22">
        <v>6451.2341530000003</v>
      </c>
      <c r="F38" s="23">
        <v>0.94922350038747005</v>
      </c>
    </row>
    <row r="39" spans="1:6" x14ac:dyDescent="0.2">
      <c r="A39" s="21" t="s">
        <v>233</v>
      </c>
      <c r="B39" s="21" t="s">
        <v>232</v>
      </c>
      <c r="C39" s="21" t="s">
        <v>194</v>
      </c>
      <c r="D39" s="24">
        <v>594528</v>
      </c>
      <c r="E39" s="22">
        <v>6373.9346880000003</v>
      </c>
      <c r="F39" s="23">
        <v>0.93784979002365498</v>
      </c>
    </row>
    <row r="40" spans="1:6" x14ac:dyDescent="0.2">
      <c r="A40" s="21" t="s">
        <v>227</v>
      </c>
      <c r="B40" s="21" t="s">
        <v>226</v>
      </c>
      <c r="C40" s="21" t="s">
        <v>191</v>
      </c>
      <c r="D40" s="24">
        <v>3645399</v>
      </c>
      <c r="E40" s="22">
        <v>5769.5729970000002</v>
      </c>
      <c r="F40" s="23">
        <v>0.848925050008702</v>
      </c>
    </row>
    <row r="41" spans="1:6" x14ac:dyDescent="0.2">
      <c r="A41" s="21" t="s">
        <v>533</v>
      </c>
      <c r="B41" s="21" t="s">
        <v>532</v>
      </c>
      <c r="C41" s="21" t="s">
        <v>131</v>
      </c>
      <c r="D41" s="24">
        <v>506717</v>
      </c>
      <c r="E41" s="22">
        <v>5637.2266250000002</v>
      </c>
      <c r="F41" s="23">
        <v>0.82945183240195797</v>
      </c>
    </row>
    <row r="42" spans="1:6" x14ac:dyDescent="0.2">
      <c r="A42" s="21" t="s">
        <v>329</v>
      </c>
      <c r="B42" s="21" t="s">
        <v>328</v>
      </c>
      <c r="C42" s="21" t="s">
        <v>202</v>
      </c>
      <c r="D42" s="24">
        <v>262365</v>
      </c>
      <c r="E42" s="22">
        <v>5547.9702900000002</v>
      </c>
      <c r="F42" s="23">
        <v>0.81631880874615803</v>
      </c>
    </row>
    <row r="43" spans="1:6" x14ac:dyDescent="0.2">
      <c r="A43" s="21" t="s">
        <v>190</v>
      </c>
      <c r="B43" s="21" t="s">
        <v>189</v>
      </c>
      <c r="C43" s="21" t="s">
        <v>191</v>
      </c>
      <c r="D43" s="24">
        <v>877175</v>
      </c>
      <c r="E43" s="22">
        <v>5276.207625</v>
      </c>
      <c r="F43" s="23">
        <v>0.77633211751344799</v>
      </c>
    </row>
    <row r="44" spans="1:6" x14ac:dyDescent="0.2">
      <c r="A44" s="21" t="s">
        <v>656</v>
      </c>
      <c r="B44" s="21" t="s">
        <v>655</v>
      </c>
      <c r="C44" s="21" t="s">
        <v>657</v>
      </c>
      <c r="D44" s="24">
        <v>1723096</v>
      </c>
      <c r="E44" s="22">
        <v>5170.1495480000003</v>
      </c>
      <c r="F44" s="23">
        <v>0.76072691443033102</v>
      </c>
    </row>
    <row r="45" spans="1:6" x14ac:dyDescent="0.2">
      <c r="A45" s="21" t="s">
        <v>172</v>
      </c>
      <c r="B45" s="21" t="s">
        <v>171</v>
      </c>
      <c r="C45" s="21" t="s">
        <v>173</v>
      </c>
      <c r="D45" s="24">
        <v>150449</v>
      </c>
      <c r="E45" s="22">
        <v>5108.6462439999996</v>
      </c>
      <c r="F45" s="23">
        <v>0.75167742403458604</v>
      </c>
    </row>
    <row r="46" spans="1:6" x14ac:dyDescent="0.2">
      <c r="A46" s="21" t="s">
        <v>242</v>
      </c>
      <c r="B46" s="21" t="s">
        <v>241</v>
      </c>
      <c r="C46" s="21" t="s">
        <v>202</v>
      </c>
      <c r="D46" s="24">
        <v>291138</v>
      </c>
      <c r="E46" s="22">
        <v>4883.2576740000004</v>
      </c>
      <c r="F46" s="23">
        <v>0.71851413740000702</v>
      </c>
    </row>
    <row r="47" spans="1:6" x14ac:dyDescent="0.2">
      <c r="A47" s="21" t="s">
        <v>831</v>
      </c>
      <c r="B47" s="21" t="s">
        <v>830</v>
      </c>
      <c r="C47" s="21" t="s">
        <v>155</v>
      </c>
      <c r="D47" s="24">
        <v>164905</v>
      </c>
      <c r="E47" s="22">
        <v>3835.6903000000002</v>
      </c>
      <c r="F47" s="23">
        <v>0.56437687527976899</v>
      </c>
    </row>
    <row r="48" spans="1:6" x14ac:dyDescent="0.2">
      <c r="A48" s="21" t="s">
        <v>600</v>
      </c>
      <c r="B48" s="21" t="s">
        <v>599</v>
      </c>
      <c r="C48" s="21" t="s">
        <v>143</v>
      </c>
      <c r="D48" s="24">
        <v>357700</v>
      </c>
      <c r="E48" s="22">
        <v>3711.1374999999998</v>
      </c>
      <c r="F48" s="23">
        <v>0.54605039045607395</v>
      </c>
    </row>
    <row r="49" spans="1:9" x14ac:dyDescent="0.2">
      <c r="A49" s="21" t="s">
        <v>220</v>
      </c>
      <c r="B49" s="21" t="s">
        <v>219</v>
      </c>
      <c r="C49" s="21" t="s">
        <v>205</v>
      </c>
      <c r="D49" s="24">
        <v>374730</v>
      </c>
      <c r="E49" s="22">
        <v>3567.0548699999999</v>
      </c>
      <c r="F49" s="23">
        <v>0.52485032002768395</v>
      </c>
    </row>
    <row r="50" spans="1:9" x14ac:dyDescent="0.2">
      <c r="A50" s="21" t="s">
        <v>679</v>
      </c>
      <c r="B50" s="21" t="s">
        <v>678</v>
      </c>
      <c r="C50" s="21" t="s">
        <v>191</v>
      </c>
      <c r="D50" s="24">
        <v>2483030</v>
      </c>
      <c r="E50" s="22">
        <v>3367.9818919999998</v>
      </c>
      <c r="F50" s="23">
        <v>0.495559064350374</v>
      </c>
    </row>
    <row r="51" spans="1:9" x14ac:dyDescent="0.2">
      <c r="A51" s="21" t="s">
        <v>512</v>
      </c>
      <c r="B51" s="21" t="s">
        <v>511</v>
      </c>
      <c r="C51" s="21" t="s">
        <v>143</v>
      </c>
      <c r="D51" s="24">
        <v>385188</v>
      </c>
      <c r="E51" s="22">
        <v>2922.9991380000001</v>
      </c>
      <c r="F51" s="23">
        <v>0.43008506707381899</v>
      </c>
    </row>
    <row r="52" spans="1:9" x14ac:dyDescent="0.2">
      <c r="A52" s="21" t="s">
        <v>488</v>
      </c>
      <c r="B52" s="21" t="s">
        <v>487</v>
      </c>
      <c r="C52" s="21" t="s">
        <v>218</v>
      </c>
      <c r="D52" s="24">
        <v>281374</v>
      </c>
      <c r="E52" s="22">
        <v>2158.7013280000001</v>
      </c>
      <c r="F52" s="23">
        <v>0.317627601519061</v>
      </c>
    </row>
    <row r="53" spans="1:9" x14ac:dyDescent="0.2">
      <c r="A53" s="21" t="s">
        <v>823</v>
      </c>
      <c r="B53" s="21" t="s">
        <v>1002</v>
      </c>
      <c r="C53" s="21" t="s">
        <v>186</v>
      </c>
      <c r="D53" s="24">
        <v>73724</v>
      </c>
      <c r="E53" s="22">
        <v>2021.733252</v>
      </c>
      <c r="F53" s="23">
        <v>0.29747435433276898</v>
      </c>
    </row>
    <row r="54" spans="1:9" x14ac:dyDescent="0.2">
      <c r="A54" s="21" t="s">
        <v>776</v>
      </c>
      <c r="B54" s="21" t="s">
        <v>775</v>
      </c>
      <c r="C54" s="21" t="s">
        <v>194</v>
      </c>
      <c r="D54" s="24">
        <v>117526</v>
      </c>
      <c r="E54" s="22">
        <v>1950.1089179999999</v>
      </c>
      <c r="F54" s="23">
        <v>0.28693567298591599</v>
      </c>
    </row>
    <row r="55" spans="1:9" x14ac:dyDescent="0.2">
      <c r="A55" s="21" t="s">
        <v>222</v>
      </c>
      <c r="B55" s="21" t="s">
        <v>221</v>
      </c>
      <c r="C55" s="21" t="s">
        <v>223</v>
      </c>
      <c r="D55" s="24">
        <v>110000</v>
      </c>
      <c r="E55" s="22">
        <v>1812.03</v>
      </c>
      <c r="F55" s="23">
        <v>0.266618978417835</v>
      </c>
    </row>
    <row r="56" spans="1:9" x14ac:dyDescent="0.2">
      <c r="A56" s="21" t="s">
        <v>825</v>
      </c>
      <c r="B56" s="21" t="s">
        <v>824</v>
      </c>
      <c r="C56" s="21" t="s">
        <v>205</v>
      </c>
      <c r="D56" s="24">
        <v>73724</v>
      </c>
      <c r="E56" s="22">
        <v>1412.256944</v>
      </c>
      <c r="F56" s="23">
        <v>0.20779705836701001</v>
      </c>
    </row>
    <row r="57" spans="1:9" x14ac:dyDescent="0.2">
      <c r="A57" s="21" t="s">
        <v>273</v>
      </c>
      <c r="B57" s="21" t="s">
        <v>272</v>
      </c>
      <c r="C57" s="21" t="s">
        <v>138</v>
      </c>
      <c r="D57" s="24">
        <v>128560</v>
      </c>
      <c r="E57" s="22">
        <v>1039.7932800000001</v>
      </c>
      <c r="F57" s="23">
        <v>0.15299339529661801</v>
      </c>
    </row>
    <row r="58" spans="1:9" x14ac:dyDescent="0.2">
      <c r="A58" s="20" t="s">
        <v>29</v>
      </c>
      <c r="B58" s="20"/>
      <c r="C58" s="20"/>
      <c r="D58" s="20"/>
      <c r="E58" s="25">
        <f>SUM(E7:E57)</f>
        <v>655190.55529100006</v>
      </c>
      <c r="F58" s="26">
        <f>SUM(F7:F57)</f>
        <v>96.403611706594575</v>
      </c>
      <c r="G58" s="14"/>
      <c r="H58" s="14"/>
      <c r="I58" s="14"/>
    </row>
    <row r="59" spans="1:9" x14ac:dyDescent="0.2">
      <c r="A59" s="21"/>
      <c r="B59" s="21"/>
      <c r="C59" s="21"/>
      <c r="D59" s="21"/>
      <c r="E59" s="22"/>
      <c r="F59" s="23"/>
    </row>
    <row r="60" spans="1:9" x14ac:dyDescent="0.2">
      <c r="A60" s="20" t="s">
        <v>371</v>
      </c>
      <c r="B60" s="21"/>
      <c r="C60" s="21"/>
      <c r="D60" s="21"/>
      <c r="E60" s="22"/>
      <c r="F60" s="23"/>
    </row>
    <row r="61" spans="1:9" x14ac:dyDescent="0.2">
      <c r="A61" s="21" t="s">
        <v>374</v>
      </c>
      <c r="B61" s="21" t="s">
        <v>373</v>
      </c>
      <c r="C61" s="21" t="s">
        <v>375</v>
      </c>
      <c r="D61" s="24">
        <v>3000</v>
      </c>
      <c r="E61" s="22">
        <v>2.9999999999999997E-4</v>
      </c>
      <c r="F61" s="23">
        <v>4.4141484150566201E-8</v>
      </c>
    </row>
    <row r="62" spans="1:9" x14ac:dyDescent="0.2">
      <c r="A62" s="21"/>
      <c r="B62" s="21" t="s">
        <v>372</v>
      </c>
      <c r="C62" s="21" t="s">
        <v>218</v>
      </c>
      <c r="D62" s="24">
        <v>2900</v>
      </c>
      <c r="E62" s="22">
        <v>2.9E-4</v>
      </c>
      <c r="F62" s="23">
        <v>4.2670101345547402E-8</v>
      </c>
    </row>
    <row r="63" spans="1:9" x14ac:dyDescent="0.2">
      <c r="A63" s="20" t="s">
        <v>29</v>
      </c>
      <c r="B63" s="20"/>
      <c r="C63" s="20"/>
      <c r="D63" s="20"/>
      <c r="E63" s="25">
        <f>SUM(E60:E62)</f>
        <v>5.9000000000000003E-4</v>
      </c>
      <c r="F63" s="26">
        <f>SUM(F60:F62)</f>
        <v>8.6811585496113603E-8</v>
      </c>
      <c r="G63" s="14"/>
      <c r="H63" s="14"/>
      <c r="I63" s="14"/>
    </row>
    <row r="64" spans="1:9" x14ac:dyDescent="0.2">
      <c r="A64" s="21"/>
      <c r="B64" s="21"/>
      <c r="C64" s="21"/>
      <c r="D64" s="21"/>
      <c r="E64" s="22"/>
      <c r="F64" s="23"/>
    </row>
    <row r="65" spans="1:9" x14ac:dyDescent="0.2">
      <c r="A65" s="20" t="s">
        <v>41</v>
      </c>
      <c r="B65" s="20"/>
      <c r="C65" s="20"/>
      <c r="D65" s="20"/>
      <c r="E65" s="25">
        <f>E58+E63</f>
        <v>655190.55588100001</v>
      </c>
      <c r="F65" s="26">
        <f>F58+F63</f>
        <v>96.403611793406156</v>
      </c>
      <c r="G65" s="14"/>
      <c r="H65" s="14"/>
      <c r="I65" s="14"/>
    </row>
    <row r="66" spans="1:9" x14ac:dyDescent="0.2">
      <c r="A66" s="20"/>
      <c r="B66" s="20"/>
      <c r="C66" s="20"/>
      <c r="D66" s="20"/>
      <c r="E66" s="25"/>
      <c r="F66" s="26"/>
      <c r="G66" s="14"/>
      <c r="H66" s="14"/>
      <c r="I66" s="14"/>
    </row>
    <row r="67" spans="1:9" x14ac:dyDescent="0.2">
      <c r="A67" s="20" t="s">
        <v>43</v>
      </c>
      <c r="B67" s="20"/>
      <c r="C67" s="20"/>
      <c r="D67" s="20"/>
      <c r="E67" s="25">
        <f>E69-(E58+E63)</f>
        <v>24442.233484899974</v>
      </c>
      <c r="F67" s="26">
        <f>F69-(F58+F63)</f>
        <v>3.5963882065938435</v>
      </c>
      <c r="G67" s="14"/>
      <c r="H67" s="14"/>
      <c r="I67" s="14"/>
    </row>
    <row r="68" spans="1:9" x14ac:dyDescent="0.2">
      <c r="A68" s="20"/>
      <c r="B68" s="20"/>
      <c r="C68" s="20"/>
      <c r="D68" s="20"/>
      <c r="E68" s="25"/>
      <c r="F68" s="26"/>
      <c r="G68" s="14"/>
      <c r="H68" s="14"/>
      <c r="I68" s="14"/>
    </row>
    <row r="69" spans="1:9" x14ac:dyDescent="0.2">
      <c r="A69" s="27" t="s">
        <v>42</v>
      </c>
      <c r="B69" s="27"/>
      <c r="C69" s="27"/>
      <c r="D69" s="27"/>
      <c r="E69" s="28">
        <v>679632.78936589998</v>
      </c>
      <c r="F69" s="29">
        <v>100</v>
      </c>
      <c r="G69" s="14"/>
      <c r="H69" s="14"/>
      <c r="I69" s="14"/>
    </row>
    <row r="70" spans="1:9" x14ac:dyDescent="0.2">
      <c r="F70" s="15" t="s">
        <v>952</v>
      </c>
    </row>
    <row r="71" spans="1:9" x14ac:dyDescent="0.2">
      <c r="A71" s="7" t="s">
        <v>1001</v>
      </c>
      <c r="F71" s="15"/>
    </row>
    <row r="72" spans="1:9" x14ac:dyDescent="0.2">
      <c r="A72" s="14" t="s">
        <v>45</v>
      </c>
    </row>
    <row r="73" spans="1:9" x14ac:dyDescent="0.2">
      <c r="A73" s="14" t="s">
        <v>379</v>
      </c>
    </row>
    <row r="75" spans="1:9" x14ac:dyDescent="0.2">
      <c r="A75" s="14" t="s">
        <v>46</v>
      </c>
    </row>
    <row r="76" spans="1:9" x14ac:dyDescent="0.2">
      <c r="A76" s="14" t="s">
        <v>47</v>
      </c>
    </row>
    <row r="77" spans="1:9" x14ac:dyDescent="0.2">
      <c r="A77" s="14" t="s">
        <v>48</v>
      </c>
      <c r="B77" s="14"/>
      <c r="C77" s="30" t="s">
        <v>50</v>
      </c>
      <c r="D77" s="14" t="s">
        <v>49</v>
      </c>
    </row>
    <row r="78" spans="1:9" x14ac:dyDescent="0.2">
      <c r="A78" s="7" t="s">
        <v>51</v>
      </c>
      <c r="C78" s="31">
        <v>1464.3837000000001</v>
      </c>
      <c r="D78" s="31">
        <v>1512.8434999999999</v>
      </c>
    </row>
    <row r="79" spans="1:9" x14ac:dyDescent="0.2">
      <c r="A79" s="7" t="s">
        <v>52</v>
      </c>
      <c r="C79" s="31">
        <v>66.375</v>
      </c>
      <c r="D79" s="31">
        <v>68.571399999999997</v>
      </c>
    </row>
    <row r="80" spans="1:9" x14ac:dyDescent="0.2">
      <c r="A80" s="7" t="s">
        <v>53</v>
      </c>
      <c r="C80" s="31">
        <v>1630.9293</v>
      </c>
      <c r="D80" s="31">
        <v>1691.5857000000001</v>
      </c>
    </row>
    <row r="81" spans="1:9" x14ac:dyDescent="0.2">
      <c r="A81" s="7" t="s">
        <v>54</v>
      </c>
      <c r="C81" s="31">
        <v>76.8643</v>
      </c>
      <c r="D81" s="31">
        <v>79.717699999999994</v>
      </c>
    </row>
    <row r="83" spans="1:9" x14ac:dyDescent="0.2">
      <c r="A83" s="7" t="s">
        <v>59</v>
      </c>
    </row>
    <row r="85" spans="1:9" x14ac:dyDescent="0.2">
      <c r="A85" s="14" t="s">
        <v>55</v>
      </c>
      <c r="D85" s="30" t="s">
        <v>61</v>
      </c>
    </row>
    <row r="87" spans="1:9" x14ac:dyDescent="0.2">
      <c r="A87" s="14" t="s">
        <v>380</v>
      </c>
      <c r="D87" s="51">
        <v>7.7877055846037602E-2</v>
      </c>
    </row>
    <row r="89" spans="1:9" x14ac:dyDescent="0.2">
      <c r="A89" s="14" t="s">
        <v>1004</v>
      </c>
      <c r="D89" s="30" t="s">
        <v>61</v>
      </c>
    </row>
    <row r="91" spans="1:9" x14ac:dyDescent="0.2">
      <c r="A91" s="62" t="s">
        <v>1025</v>
      </c>
      <c r="B91" s="63"/>
      <c r="C91" s="63"/>
      <c r="D91" s="63"/>
      <c r="E91" s="11"/>
      <c r="G91" s="63"/>
      <c r="H91" s="63"/>
      <c r="I91" s="63"/>
    </row>
    <row r="92" spans="1:9" x14ac:dyDescent="0.2">
      <c r="A92" s="66"/>
      <c r="B92" s="63"/>
      <c r="C92" s="63"/>
      <c r="D92" s="63"/>
      <c r="E92" s="11"/>
      <c r="G92" s="63"/>
      <c r="H92" s="63"/>
      <c r="I92" s="63"/>
    </row>
    <row r="93" spans="1:9" x14ac:dyDescent="0.2">
      <c r="A93" s="62" t="s">
        <v>1486</v>
      </c>
      <c r="B93" s="63"/>
      <c r="C93" s="63"/>
      <c r="D93" s="63"/>
      <c r="E93" s="11"/>
      <c r="G93" s="63"/>
      <c r="H93" s="63"/>
      <c r="I93" s="63"/>
    </row>
    <row r="94" spans="1:9" x14ac:dyDescent="0.2">
      <c r="A94" s="66"/>
      <c r="B94" s="63"/>
      <c r="C94" s="63"/>
      <c r="D94" s="63"/>
      <c r="E94" s="11"/>
      <c r="G94" s="63"/>
      <c r="H94" s="63"/>
      <c r="I94" s="63"/>
    </row>
    <row r="95" spans="1:9" x14ac:dyDescent="0.2">
      <c r="A95" s="63"/>
      <c r="B95" s="63"/>
      <c r="C95" s="63"/>
      <c r="D95" s="63"/>
      <c r="E95" s="11"/>
      <c r="G95" s="63"/>
      <c r="H95" s="63"/>
      <c r="I95" s="63"/>
    </row>
    <row r="96" spans="1:9" x14ac:dyDescent="0.2">
      <c r="A96" s="63"/>
      <c r="B96" s="63"/>
      <c r="C96" s="63"/>
      <c r="D96" s="63"/>
      <c r="E96" s="11"/>
      <c r="G96" s="63"/>
      <c r="H96" s="63"/>
      <c r="I96" s="63"/>
    </row>
    <row r="97" spans="1:9" x14ac:dyDescent="0.2">
      <c r="A97" s="63"/>
      <c r="B97" s="63"/>
      <c r="C97" s="63"/>
      <c r="D97" s="63"/>
      <c r="E97" s="11"/>
      <c r="G97" s="63"/>
      <c r="H97" s="63"/>
      <c r="I97" s="63"/>
    </row>
    <row r="98" spans="1:9" x14ac:dyDescent="0.2">
      <c r="A98" s="63"/>
      <c r="B98" s="63"/>
      <c r="C98" s="63"/>
      <c r="D98" s="63"/>
      <c r="E98" s="11"/>
      <c r="G98" s="63"/>
      <c r="H98" s="63"/>
      <c r="I98" s="63"/>
    </row>
    <row r="99" spans="1:9" x14ac:dyDescent="0.2">
      <c r="A99" s="63"/>
      <c r="B99" s="63"/>
      <c r="C99" s="63"/>
      <c r="D99" s="63"/>
      <c r="E99" s="11"/>
      <c r="G99" s="63"/>
      <c r="H99" s="63"/>
      <c r="I99" s="63"/>
    </row>
    <row r="100" spans="1:9" x14ac:dyDescent="0.2">
      <c r="A100" s="63"/>
      <c r="B100" s="63"/>
      <c r="C100" s="63"/>
      <c r="D100" s="63"/>
      <c r="E100" s="11"/>
      <c r="G100" s="63"/>
      <c r="H100" s="63"/>
      <c r="I100" s="63"/>
    </row>
    <row r="101" spans="1:9" x14ac:dyDescent="0.2">
      <c r="A101" s="63"/>
      <c r="B101" s="63"/>
      <c r="C101" s="63"/>
      <c r="D101" s="63"/>
      <c r="E101" s="11"/>
      <c r="G101" s="63"/>
      <c r="H101" s="63"/>
      <c r="I101" s="63"/>
    </row>
    <row r="102" spans="1:9" x14ac:dyDescent="0.2">
      <c r="A102" s="63"/>
      <c r="B102" s="63"/>
      <c r="C102" s="63"/>
      <c r="D102" s="63"/>
      <c r="E102" s="11"/>
      <c r="G102" s="63"/>
      <c r="H102" s="63"/>
      <c r="I102" s="63"/>
    </row>
    <row r="103" spans="1:9" x14ac:dyDescent="0.2">
      <c r="A103" s="63"/>
      <c r="B103" s="63"/>
      <c r="C103" s="63"/>
      <c r="D103" s="63"/>
      <c r="E103" s="11"/>
      <c r="G103" s="63"/>
      <c r="H103" s="63"/>
      <c r="I103" s="63"/>
    </row>
    <row r="104" spans="1:9" x14ac:dyDescent="0.2">
      <c r="A104" s="63"/>
      <c r="B104" s="63"/>
      <c r="C104" s="63"/>
      <c r="D104" s="63"/>
      <c r="E104" s="11"/>
      <c r="G104" s="63"/>
      <c r="H104" s="63"/>
      <c r="I104" s="63"/>
    </row>
    <row r="105" spans="1:9" x14ac:dyDescent="0.2">
      <c r="A105" s="63"/>
      <c r="B105" s="63"/>
      <c r="C105" s="63"/>
      <c r="D105" s="63"/>
      <c r="E105" s="11"/>
      <c r="G105" s="63"/>
      <c r="H105" s="63"/>
      <c r="I105" s="63"/>
    </row>
    <row r="106" spans="1:9" x14ac:dyDescent="0.2">
      <c r="A106" s="63"/>
      <c r="B106" s="63"/>
      <c r="C106" s="63"/>
      <c r="D106" s="63"/>
      <c r="E106" s="11"/>
      <c r="G106" s="63"/>
      <c r="H106" s="63"/>
      <c r="I106" s="63"/>
    </row>
    <row r="107" spans="1:9" x14ac:dyDescent="0.2">
      <c r="A107" s="63"/>
      <c r="B107" s="63"/>
      <c r="C107" s="63"/>
      <c r="D107" s="63"/>
      <c r="E107" s="11"/>
      <c r="G107" s="63"/>
      <c r="H107" s="63"/>
      <c r="I107" s="63"/>
    </row>
    <row r="108" spans="1:9" x14ac:dyDescent="0.2">
      <c r="A108" s="63"/>
      <c r="B108" s="63"/>
      <c r="C108" s="63"/>
      <c r="D108" s="63"/>
      <c r="E108" s="11"/>
      <c r="G108" s="63"/>
      <c r="H108" s="63"/>
      <c r="I108" s="63"/>
    </row>
    <row r="109" spans="1:9" x14ac:dyDescent="0.2">
      <c r="A109" s="63"/>
      <c r="B109" s="63"/>
      <c r="C109" s="63"/>
      <c r="D109" s="63"/>
      <c r="E109" s="11"/>
      <c r="G109" s="63"/>
      <c r="H109" s="63"/>
      <c r="I109" s="63"/>
    </row>
    <row r="110" spans="1:9" x14ac:dyDescent="0.2">
      <c r="A110" s="63"/>
      <c r="B110" s="63"/>
      <c r="C110" s="63"/>
      <c r="D110" s="63"/>
      <c r="E110" s="11"/>
      <c r="G110" s="63"/>
      <c r="H110" s="63"/>
      <c r="I110" s="63"/>
    </row>
    <row r="111" spans="1:9" x14ac:dyDescent="0.2">
      <c r="A111" s="63"/>
      <c r="B111" s="63"/>
      <c r="C111" s="63"/>
      <c r="D111" s="63"/>
      <c r="E111" s="11"/>
      <c r="G111" s="63"/>
      <c r="H111" s="63"/>
      <c r="I111" s="63"/>
    </row>
    <row r="112" spans="1:9" x14ac:dyDescent="0.2">
      <c r="A112" s="62" t="s">
        <v>1026</v>
      </c>
      <c r="B112" s="63"/>
      <c r="C112" s="63"/>
      <c r="D112" s="63"/>
      <c r="E112" s="11"/>
      <c r="G112" s="63"/>
      <c r="H112" s="63"/>
      <c r="I112" s="63"/>
    </row>
    <row r="113" spans="1:9" x14ac:dyDescent="0.2">
      <c r="A113" s="63"/>
      <c r="B113" s="63"/>
      <c r="C113" s="63"/>
      <c r="D113" s="63"/>
      <c r="E113" s="11"/>
      <c r="G113" s="63"/>
      <c r="H113" s="63"/>
      <c r="I113" s="63"/>
    </row>
    <row r="114" spans="1:9" x14ac:dyDescent="0.2">
      <c r="A114" s="62" t="s">
        <v>1488</v>
      </c>
      <c r="B114" s="63"/>
      <c r="C114" s="63"/>
      <c r="D114" s="63"/>
      <c r="E114" s="11"/>
      <c r="G114" s="63"/>
      <c r="H114" s="63"/>
      <c r="I114" s="63"/>
    </row>
    <row r="115" spans="1:9" x14ac:dyDescent="0.2">
      <c r="A115" s="63"/>
      <c r="B115" s="63"/>
      <c r="C115" s="63"/>
      <c r="D115" s="63"/>
      <c r="E115" s="11"/>
      <c r="G115" s="63"/>
      <c r="H115" s="63"/>
      <c r="I115" s="63"/>
    </row>
    <row r="116" spans="1:9" x14ac:dyDescent="0.2">
      <c r="A116" s="63"/>
      <c r="B116" s="63"/>
      <c r="C116" s="63"/>
      <c r="D116" s="63"/>
      <c r="E116" s="11"/>
      <c r="G116" s="63"/>
      <c r="H116" s="63"/>
      <c r="I116" s="63"/>
    </row>
    <row r="117" spans="1:9" x14ac:dyDescent="0.2">
      <c r="A117" s="63"/>
      <c r="B117" s="63"/>
      <c r="C117" s="63"/>
      <c r="D117" s="63"/>
      <c r="E117" s="11"/>
      <c r="G117" s="63"/>
      <c r="H117" s="63"/>
      <c r="I117" s="63"/>
    </row>
    <row r="118" spans="1:9" x14ac:dyDescent="0.2">
      <c r="A118" s="63"/>
      <c r="B118" s="63"/>
      <c r="C118" s="63"/>
      <c r="D118" s="63"/>
      <c r="E118" s="11"/>
      <c r="G118" s="63"/>
      <c r="H118" s="63"/>
      <c r="I118" s="63"/>
    </row>
    <row r="119" spans="1:9" x14ac:dyDescent="0.2">
      <c r="A119" s="63"/>
      <c r="B119" s="63"/>
      <c r="C119" s="63"/>
      <c r="D119" s="63"/>
      <c r="E119" s="11"/>
      <c r="G119" s="63"/>
      <c r="H119" s="63"/>
      <c r="I119" s="63"/>
    </row>
    <row r="120" spans="1:9" x14ac:dyDescent="0.2">
      <c r="A120" s="63"/>
      <c r="B120" s="63"/>
      <c r="C120" s="63"/>
      <c r="D120" s="63"/>
      <c r="E120" s="11"/>
      <c r="G120" s="63"/>
      <c r="H120" s="63"/>
      <c r="I120" s="63"/>
    </row>
    <row r="121" spans="1:9" x14ac:dyDescent="0.2">
      <c r="A121" s="63"/>
      <c r="B121" s="63"/>
      <c r="C121" s="63"/>
      <c r="D121" s="63"/>
      <c r="E121" s="11"/>
      <c r="G121" s="63"/>
      <c r="H121" s="63"/>
      <c r="I121" s="63"/>
    </row>
    <row r="122" spans="1:9" x14ac:dyDescent="0.2">
      <c r="A122" s="63"/>
      <c r="B122" s="63"/>
      <c r="C122" s="63"/>
      <c r="D122" s="63"/>
      <c r="E122" s="11"/>
      <c r="G122" s="63"/>
      <c r="H122" s="63"/>
      <c r="I122" s="63"/>
    </row>
    <row r="123" spans="1:9" x14ac:dyDescent="0.2">
      <c r="A123" s="63"/>
      <c r="B123" s="63"/>
      <c r="C123" s="63"/>
      <c r="D123" s="63"/>
      <c r="E123" s="11"/>
      <c r="G123" s="63"/>
      <c r="H123" s="63"/>
      <c r="I123" s="63"/>
    </row>
    <row r="124" spans="1:9" x14ac:dyDescent="0.2">
      <c r="A124" s="63"/>
      <c r="B124" s="63"/>
      <c r="C124" s="63"/>
      <c r="D124" s="63"/>
      <c r="E124" s="11"/>
      <c r="G124" s="63"/>
      <c r="H124" s="63"/>
      <c r="I124" s="63"/>
    </row>
    <row r="125" spans="1:9" x14ac:dyDescent="0.2">
      <c r="A125" s="63"/>
      <c r="B125" s="63"/>
      <c r="C125" s="63"/>
      <c r="D125" s="63"/>
      <c r="E125" s="11"/>
      <c r="G125" s="63"/>
      <c r="H125" s="63"/>
      <c r="I125" s="63"/>
    </row>
    <row r="126" spans="1:9" x14ac:dyDescent="0.2">
      <c r="A126" s="63"/>
      <c r="B126" s="63"/>
      <c r="C126" s="63"/>
      <c r="D126" s="63"/>
      <c r="E126" s="11"/>
      <c r="G126" s="63"/>
      <c r="H126" s="63"/>
      <c r="I126" s="63"/>
    </row>
    <row r="127" spans="1:9" x14ac:dyDescent="0.2">
      <c r="A127" s="63"/>
      <c r="B127" s="63"/>
      <c r="C127" s="63"/>
      <c r="D127" s="63"/>
      <c r="E127" s="11"/>
      <c r="G127" s="63"/>
      <c r="H127" s="63"/>
      <c r="I127" s="63"/>
    </row>
    <row r="128" spans="1:9" x14ac:dyDescent="0.2">
      <c r="A128" s="63"/>
      <c r="B128" s="63"/>
      <c r="C128" s="63"/>
      <c r="D128" s="63"/>
      <c r="E128" s="11"/>
      <c r="G128" s="63"/>
      <c r="H128" s="63"/>
      <c r="I128" s="63"/>
    </row>
    <row r="129" spans="1:9" x14ac:dyDescent="0.2">
      <c r="A129" s="63"/>
      <c r="B129" s="63"/>
      <c r="C129" s="63"/>
      <c r="D129" s="63"/>
      <c r="E129" s="11"/>
      <c r="G129" s="63"/>
      <c r="H129" s="63"/>
      <c r="I129" s="63"/>
    </row>
    <row r="130" spans="1:9" x14ac:dyDescent="0.2">
      <c r="A130" s="63"/>
      <c r="B130" s="63"/>
      <c r="C130" s="63"/>
      <c r="D130" s="63"/>
      <c r="E130" s="11"/>
      <c r="G130" s="63"/>
      <c r="H130" s="63"/>
      <c r="I130" s="63"/>
    </row>
    <row r="131" spans="1:9" x14ac:dyDescent="0.2">
      <c r="A131" s="63"/>
      <c r="B131" s="63"/>
      <c r="C131" s="63"/>
      <c r="D131" s="63"/>
      <c r="E131" s="11"/>
      <c r="G131" s="63"/>
      <c r="H131" s="63"/>
      <c r="I131" s="63"/>
    </row>
    <row r="132" spans="1:9" x14ac:dyDescent="0.2">
      <c r="A132" s="62" t="s">
        <v>1042</v>
      </c>
      <c r="B132" s="63"/>
      <c r="C132" s="63"/>
      <c r="D132" s="63"/>
      <c r="E132" s="11"/>
      <c r="G132" s="63"/>
      <c r="H132" s="63"/>
      <c r="I132" s="63"/>
    </row>
    <row r="133" spans="1:9" x14ac:dyDescent="0.2">
      <c r="A133" s="63"/>
      <c r="B133" s="63"/>
      <c r="C133" s="63"/>
      <c r="D133" s="63"/>
      <c r="E133" s="11"/>
      <c r="G133" s="63"/>
      <c r="H133" s="63"/>
      <c r="I133" s="63"/>
    </row>
    <row r="134" spans="1:9" x14ac:dyDescent="0.2">
      <c r="A134" s="63" t="s">
        <v>1014</v>
      </c>
      <c r="B134" s="63"/>
      <c r="C134" s="63"/>
      <c r="D134" s="63"/>
      <c r="E134" s="11"/>
      <c r="G134" s="63"/>
      <c r="H134" s="63"/>
      <c r="I134" s="63"/>
    </row>
    <row r="135" spans="1:9" x14ac:dyDescent="0.2">
      <c r="A135" s="63"/>
      <c r="B135" s="63"/>
      <c r="C135" s="63"/>
      <c r="D135" s="63"/>
      <c r="E135" s="11"/>
      <c r="G135" s="63"/>
      <c r="H135" s="63"/>
      <c r="I135" s="63"/>
    </row>
    <row r="136" spans="1:9" x14ac:dyDescent="0.2">
      <c r="A136" s="63"/>
      <c r="B136" s="63"/>
      <c r="C136" s="63"/>
      <c r="D136" s="63"/>
      <c r="E136" s="11"/>
      <c r="G136" s="63"/>
      <c r="H136" s="63"/>
      <c r="I136" s="63"/>
    </row>
    <row r="137" spans="1:9" x14ac:dyDescent="0.2">
      <c r="A137" s="63"/>
      <c r="B137" s="63"/>
      <c r="C137" s="63"/>
      <c r="D137" s="63"/>
      <c r="E137" s="11"/>
      <c r="G137" s="63"/>
      <c r="H137" s="63"/>
      <c r="I137" s="63"/>
    </row>
    <row r="138" spans="1:9" x14ac:dyDescent="0.2">
      <c r="A138" s="63"/>
      <c r="B138" s="63"/>
      <c r="C138" s="63"/>
      <c r="D138" s="63"/>
      <c r="E138" s="11"/>
      <c r="G138" s="63"/>
      <c r="H138" s="63"/>
      <c r="I138" s="63"/>
    </row>
    <row r="139" spans="1:9" x14ac:dyDescent="0.2">
      <c r="A139" s="63"/>
      <c r="B139" s="63"/>
      <c r="C139" s="63"/>
      <c r="D139" s="63"/>
      <c r="E139" s="11"/>
      <c r="G139" s="63"/>
      <c r="H139" s="63"/>
      <c r="I139" s="63"/>
    </row>
    <row r="140" spans="1:9" x14ac:dyDescent="0.2">
      <c r="A140" s="63"/>
      <c r="B140" s="63"/>
      <c r="C140" s="63"/>
      <c r="D140" s="63"/>
      <c r="E140" s="11"/>
      <c r="G140" s="63"/>
      <c r="H140" s="63"/>
      <c r="I140" s="63"/>
    </row>
    <row r="141" spans="1:9" x14ac:dyDescent="0.2">
      <c r="A141" s="63"/>
      <c r="B141" s="63"/>
      <c r="C141" s="63"/>
      <c r="D141" s="63"/>
      <c r="E141" s="11"/>
      <c r="G141" s="63"/>
      <c r="H141" s="63"/>
      <c r="I141" s="63"/>
    </row>
    <row r="142" spans="1:9" x14ac:dyDescent="0.2">
      <c r="A142" s="63"/>
      <c r="B142" s="63"/>
      <c r="C142" s="63"/>
      <c r="D142" s="63"/>
      <c r="E142" s="11"/>
      <c r="G142" s="63"/>
      <c r="H142" s="63"/>
      <c r="I142" s="63"/>
    </row>
    <row r="143" spans="1:9" x14ac:dyDescent="0.2">
      <c r="A143" s="63"/>
      <c r="B143" s="63"/>
      <c r="C143" s="63"/>
      <c r="D143" s="63"/>
      <c r="E143" s="11"/>
      <c r="G143" s="63"/>
      <c r="H143" s="63"/>
      <c r="I143" s="63"/>
    </row>
    <row r="144" spans="1:9" x14ac:dyDescent="0.2">
      <c r="A144" s="63"/>
      <c r="B144" s="63"/>
      <c r="C144" s="63"/>
      <c r="D144" s="63"/>
      <c r="E144" s="11"/>
      <c r="G144" s="63"/>
      <c r="H144" s="63"/>
      <c r="I144" s="63"/>
    </row>
    <row r="145" spans="1:9" x14ac:dyDescent="0.2">
      <c r="A145" s="63"/>
      <c r="B145" s="63"/>
      <c r="C145" s="63"/>
      <c r="D145" s="63"/>
      <c r="E145" s="11"/>
      <c r="G145" s="63"/>
      <c r="H145" s="63"/>
      <c r="I145" s="63"/>
    </row>
    <row r="146" spans="1:9" x14ac:dyDescent="0.2">
      <c r="A146" s="63"/>
      <c r="B146" s="63"/>
      <c r="C146" s="63"/>
      <c r="D146" s="63"/>
      <c r="E146" s="11"/>
      <c r="G146" s="63"/>
      <c r="H146" s="63"/>
      <c r="I146" s="63"/>
    </row>
    <row r="147" spans="1:9" x14ac:dyDescent="0.2">
      <c r="A147" s="63"/>
      <c r="B147" s="63"/>
      <c r="C147" s="63"/>
      <c r="D147" s="63"/>
      <c r="E147" s="11"/>
      <c r="G147" s="63"/>
      <c r="H147" s="63"/>
      <c r="I147" s="63"/>
    </row>
    <row r="148" spans="1:9" x14ac:dyDescent="0.2">
      <c r="A148" s="63"/>
      <c r="B148" s="63"/>
      <c r="C148" s="63"/>
      <c r="D148" s="63"/>
      <c r="E148" s="11"/>
      <c r="G148" s="63"/>
      <c r="H148" s="63"/>
      <c r="I148" s="63"/>
    </row>
    <row r="149" spans="1:9" x14ac:dyDescent="0.2">
      <c r="A149" s="63"/>
      <c r="B149" s="63"/>
      <c r="C149" s="63"/>
      <c r="D149" s="63"/>
      <c r="E149" s="11"/>
      <c r="G149" s="63"/>
      <c r="H149" s="63"/>
      <c r="I149" s="63"/>
    </row>
    <row r="150" spans="1:9" x14ac:dyDescent="0.2">
      <c r="A150" s="63"/>
      <c r="B150" s="63"/>
      <c r="C150" s="63"/>
      <c r="D150" s="63"/>
      <c r="E150" s="11"/>
      <c r="G150" s="63"/>
      <c r="H150" s="63"/>
      <c r="I150" s="63"/>
    </row>
    <row r="151" spans="1:9" x14ac:dyDescent="0.2">
      <c r="A151" s="63"/>
      <c r="B151" s="63"/>
      <c r="C151" s="63"/>
      <c r="D151" s="63"/>
      <c r="E151" s="11"/>
      <c r="G151" s="63"/>
      <c r="H151" s="63"/>
      <c r="I151" s="63"/>
    </row>
    <row r="152" spans="1:9" x14ac:dyDescent="0.2">
      <c r="A152" s="63"/>
      <c r="B152" s="63"/>
      <c r="C152" s="63"/>
      <c r="D152" s="63"/>
      <c r="E152" s="11"/>
      <c r="G152" s="63"/>
      <c r="H152" s="63"/>
      <c r="I152" s="63"/>
    </row>
    <row r="153" spans="1:9" x14ac:dyDescent="0.2">
      <c r="A153" s="63"/>
      <c r="B153" s="63"/>
      <c r="C153" s="63"/>
      <c r="D153" s="63"/>
      <c r="E153" s="11"/>
      <c r="G153" s="63"/>
      <c r="H153" s="63"/>
      <c r="I153" s="63"/>
    </row>
    <row r="154" spans="1:9" x14ac:dyDescent="0.2">
      <c r="A154" s="63"/>
      <c r="B154" s="63"/>
      <c r="C154" s="63"/>
      <c r="D154" s="63"/>
      <c r="E154" s="11"/>
      <c r="G154" s="63"/>
      <c r="H154" s="63"/>
      <c r="I154" s="63"/>
    </row>
    <row r="155" spans="1:9" x14ac:dyDescent="0.2">
      <c r="A155" s="63"/>
      <c r="B155" s="63"/>
      <c r="C155" s="63"/>
      <c r="D155" s="63"/>
      <c r="E155" s="11"/>
      <c r="G155" s="63"/>
      <c r="H155" s="63"/>
      <c r="I155" s="63"/>
    </row>
    <row r="156" spans="1:9" x14ac:dyDescent="0.2">
      <c r="A156" s="63"/>
      <c r="B156" s="63"/>
      <c r="C156" s="63"/>
      <c r="D156" s="63"/>
      <c r="E156" s="11"/>
      <c r="G156" s="63"/>
      <c r="H156" s="63"/>
      <c r="I156" s="63"/>
    </row>
    <row r="157" spans="1:9" x14ac:dyDescent="0.2">
      <c r="A157" s="63"/>
      <c r="B157" s="63"/>
      <c r="C157" s="63"/>
      <c r="D157" s="63"/>
      <c r="E157" s="11"/>
      <c r="G157" s="63"/>
      <c r="H157" s="63"/>
      <c r="I157" s="63"/>
    </row>
    <row r="158" spans="1:9" x14ac:dyDescent="0.2">
      <c r="A158" s="63"/>
      <c r="B158" s="63"/>
      <c r="C158" s="63"/>
      <c r="D158" s="63"/>
      <c r="E158" s="11"/>
      <c r="G158" s="63"/>
      <c r="H158" s="63"/>
      <c r="I158" s="63"/>
    </row>
    <row r="159" spans="1:9" x14ac:dyDescent="0.2">
      <c r="A159" s="63"/>
      <c r="B159" s="63"/>
      <c r="C159" s="63"/>
      <c r="D159" s="63"/>
      <c r="E159" s="11"/>
      <c r="G159" s="63"/>
      <c r="H159" s="63"/>
      <c r="I159" s="63"/>
    </row>
    <row r="160" spans="1:9" x14ac:dyDescent="0.2">
      <c r="A160" s="63"/>
      <c r="B160" s="63"/>
      <c r="C160" s="63"/>
      <c r="D160" s="63"/>
      <c r="E160" s="11"/>
      <c r="G160" s="63"/>
      <c r="H160" s="63"/>
      <c r="I160" s="63"/>
    </row>
    <row r="161" spans="1:9" x14ac:dyDescent="0.2">
      <c r="A161" s="63"/>
      <c r="B161" s="63"/>
      <c r="C161" s="63"/>
      <c r="D161" s="63"/>
      <c r="E161" s="11"/>
      <c r="G161" s="63"/>
      <c r="H161" s="63"/>
      <c r="I161" s="63"/>
    </row>
    <row r="162" spans="1:9" x14ac:dyDescent="0.2">
      <c r="A162" s="63"/>
      <c r="B162" s="63"/>
      <c r="C162" s="63"/>
      <c r="D162" s="63"/>
      <c r="E162" s="11"/>
      <c r="G162" s="63"/>
      <c r="H162" s="63"/>
      <c r="I162" s="63"/>
    </row>
    <row r="163" spans="1:9" x14ac:dyDescent="0.2">
      <c r="A163" s="63"/>
      <c r="B163" s="63"/>
      <c r="C163" s="63"/>
      <c r="D163" s="63"/>
      <c r="E163" s="11"/>
      <c r="G163" s="63"/>
      <c r="H163" s="63"/>
      <c r="I163" s="63"/>
    </row>
    <row r="164" spans="1:9" x14ac:dyDescent="0.2">
      <c r="A164" s="63"/>
      <c r="B164" s="63"/>
      <c r="C164" s="63"/>
      <c r="D164" s="63"/>
      <c r="E164" s="11"/>
      <c r="G164" s="63"/>
      <c r="H164" s="63"/>
      <c r="I164" s="63"/>
    </row>
    <row r="165" spans="1:9" x14ac:dyDescent="0.2">
      <c r="A165" s="63"/>
      <c r="B165" s="63"/>
      <c r="C165" s="63"/>
      <c r="D165" s="63"/>
      <c r="E165" s="11"/>
      <c r="G165" s="63"/>
      <c r="H165" s="63"/>
      <c r="I165" s="63"/>
    </row>
    <row r="166" spans="1:9" x14ac:dyDescent="0.2">
      <c r="A166" s="63"/>
      <c r="B166" s="63"/>
      <c r="C166" s="63"/>
      <c r="D166" s="63"/>
      <c r="E166" s="11"/>
      <c r="G166" s="63"/>
      <c r="H166" s="63"/>
      <c r="I166" s="63"/>
    </row>
    <row r="167" spans="1:9" x14ac:dyDescent="0.2">
      <c r="A167" s="63"/>
      <c r="B167" s="63"/>
      <c r="C167" s="63"/>
      <c r="D167" s="63"/>
      <c r="E167" s="11"/>
      <c r="G167" s="63"/>
      <c r="H167" s="63"/>
      <c r="I167" s="63"/>
    </row>
    <row r="168" spans="1:9" x14ac:dyDescent="0.2">
      <c r="A168" s="63"/>
      <c r="B168" s="63"/>
      <c r="C168" s="63"/>
      <c r="D168" s="63"/>
      <c r="E168" s="11"/>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row r="226" spans="1:9" x14ac:dyDescent="0.2">
      <c r="A226" s="63"/>
      <c r="B226" s="63"/>
      <c r="C226" s="63"/>
      <c r="D226" s="63"/>
      <c r="E226" s="11"/>
      <c r="G226" s="63"/>
      <c r="H226" s="63"/>
      <c r="I226" s="63"/>
    </row>
    <row r="227" spans="1:9" x14ac:dyDescent="0.2">
      <c r="A227" s="63"/>
      <c r="B227" s="63"/>
      <c r="C227" s="63"/>
      <c r="D227" s="63"/>
      <c r="E227" s="11"/>
      <c r="G227" s="63"/>
      <c r="H227" s="63"/>
      <c r="I227" s="63"/>
    </row>
    <row r="228" spans="1:9" x14ac:dyDescent="0.2">
      <c r="A228" s="63"/>
      <c r="B228" s="63"/>
      <c r="C228" s="63"/>
      <c r="D228" s="63"/>
      <c r="E228" s="11"/>
      <c r="G228" s="63"/>
      <c r="H228" s="63"/>
      <c r="I228" s="63"/>
    </row>
    <row r="229" spans="1:9" x14ac:dyDescent="0.2">
      <c r="A229" s="63"/>
      <c r="B229" s="63"/>
      <c r="C229" s="63"/>
      <c r="D229" s="63"/>
      <c r="E229" s="11"/>
      <c r="G229" s="63"/>
      <c r="H229" s="63"/>
      <c r="I229" s="63"/>
    </row>
    <row r="230" spans="1:9" x14ac:dyDescent="0.2">
      <c r="A230" s="63"/>
      <c r="B230" s="63"/>
      <c r="C230" s="63"/>
      <c r="D230" s="63"/>
      <c r="E230" s="11"/>
      <c r="G230" s="63"/>
      <c r="H230" s="63"/>
      <c r="I230" s="63"/>
    </row>
    <row r="231" spans="1:9" x14ac:dyDescent="0.2">
      <c r="A231" s="63"/>
      <c r="B231" s="63"/>
      <c r="C231" s="63"/>
      <c r="D231" s="63"/>
      <c r="E231" s="11"/>
      <c r="G231" s="63"/>
      <c r="H231" s="63"/>
      <c r="I231" s="63"/>
    </row>
    <row r="232" spans="1:9" x14ac:dyDescent="0.2">
      <c r="A232" s="63"/>
      <c r="B232" s="63"/>
      <c r="C232" s="63"/>
      <c r="D232" s="63"/>
      <c r="E232" s="11"/>
      <c r="G232" s="63"/>
      <c r="H232" s="63"/>
      <c r="I232" s="63"/>
    </row>
    <row r="233" spans="1:9" x14ac:dyDescent="0.2">
      <c r="A233" s="63"/>
      <c r="B233" s="63"/>
      <c r="C233" s="63"/>
      <c r="D233" s="63"/>
      <c r="E233" s="11"/>
      <c r="G233" s="63"/>
      <c r="H233" s="63"/>
      <c r="I233" s="63"/>
    </row>
    <row r="234" spans="1:9" x14ac:dyDescent="0.2">
      <c r="A234" s="63"/>
      <c r="B234" s="63"/>
      <c r="C234" s="63"/>
      <c r="D234" s="63"/>
      <c r="E234" s="11"/>
      <c r="G234" s="63"/>
      <c r="H234" s="63"/>
      <c r="I234" s="63"/>
    </row>
    <row r="235" spans="1:9" x14ac:dyDescent="0.2">
      <c r="A235" s="63"/>
      <c r="B235" s="63"/>
      <c r="C235" s="63"/>
      <c r="D235" s="63"/>
      <c r="E235" s="11"/>
      <c r="G235" s="63"/>
      <c r="H235" s="63"/>
      <c r="I235" s="63"/>
    </row>
    <row r="236" spans="1:9" x14ac:dyDescent="0.2">
      <c r="A236" s="63"/>
      <c r="B236" s="63"/>
      <c r="C236" s="63"/>
      <c r="D236" s="63"/>
      <c r="E236" s="11"/>
      <c r="G236" s="63"/>
      <c r="H236" s="63"/>
      <c r="I236" s="63"/>
    </row>
  </sheetData>
  <mergeCells count="1">
    <mergeCell ref="A1:F1"/>
  </mergeCells>
  <conditionalFormatting sqref="F2:F3">
    <cfRule type="cellIs" dxfId="24" priority="3" stopIfTrue="1" operator="between">
      <formula>0.009</formula>
      <formula>-0.009</formula>
    </cfRule>
  </conditionalFormatting>
  <conditionalFormatting sqref="F5:F128">
    <cfRule type="cellIs" dxfId="23" priority="1" stopIfTrue="1" operator="between">
      <formula>0.009</formula>
      <formula>-0.009</formula>
    </cfRule>
  </conditionalFormatting>
  <conditionalFormatting sqref="F228:F65536">
    <cfRule type="cellIs" dxfId="22"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70"/>
  <sheetViews>
    <sheetView workbookViewId="0">
      <selection sqref="A1:F1"/>
    </sheetView>
  </sheetViews>
  <sheetFormatPr defaultColWidth="9.140625" defaultRowHeight="11.25" x14ac:dyDescent="0.2"/>
  <cols>
    <col min="1" max="1" width="36.85546875" style="7" bestFit="1" customWidth="1"/>
    <col min="2" max="2" width="33.5703125" style="7" bestFit="1" customWidth="1"/>
    <col min="3" max="3" width="18.85546875" style="7" bestFit="1" customWidth="1"/>
    <col min="4" max="4" width="27.28515625" style="7" customWidth="1"/>
    <col min="5" max="5" width="26.140625" style="10" customWidth="1"/>
    <col min="6" max="6" width="13.5703125" style="11" bestFit="1" customWidth="1"/>
    <col min="7" max="16384" width="9.140625" style="7"/>
  </cols>
  <sheetData>
    <row r="1" spans="1:8" s="1" customFormat="1" ht="15" x14ac:dyDescent="0.2">
      <c r="A1" s="104" t="s">
        <v>981</v>
      </c>
      <c r="B1" s="105"/>
      <c r="C1" s="105"/>
      <c r="D1" s="105"/>
      <c r="E1" s="105"/>
      <c r="F1" s="105"/>
    </row>
    <row r="2" spans="1:8" s="1" customFormat="1" ht="12" x14ac:dyDescent="0.2">
      <c r="E2" s="5"/>
      <c r="F2" s="9"/>
    </row>
    <row r="3" spans="1:8" s="1" customFormat="1" ht="12" x14ac:dyDescent="0.2">
      <c r="A3" s="8" t="s">
        <v>7</v>
      </c>
      <c r="B3" s="2"/>
      <c r="C3" s="3"/>
      <c r="D3" s="3"/>
      <c r="E3" s="4"/>
      <c r="F3" s="9"/>
    </row>
    <row r="4" spans="1:8" s="1" customFormat="1" ht="23.25" customHeight="1" x14ac:dyDescent="0.2">
      <c r="A4" s="6" t="s">
        <v>2</v>
      </c>
      <c r="B4" s="6" t="s">
        <v>0</v>
      </c>
      <c r="C4" s="13" t="s">
        <v>1</v>
      </c>
      <c r="D4" s="52" t="s">
        <v>6</v>
      </c>
      <c r="E4" s="12" t="s">
        <v>3</v>
      </c>
    </row>
    <row r="5" spans="1:8" x14ac:dyDescent="0.2">
      <c r="A5" s="16" t="s">
        <v>562</v>
      </c>
      <c r="B5" s="17"/>
      <c r="C5" s="17"/>
      <c r="D5" s="18"/>
      <c r="E5" s="19"/>
      <c r="F5" s="7"/>
    </row>
    <row r="6" spans="1:8" x14ac:dyDescent="0.2">
      <c r="A6" s="21" t="s">
        <v>954</v>
      </c>
      <c r="B6" s="21" t="s">
        <v>953</v>
      </c>
      <c r="C6" s="24">
        <v>4731538.057</v>
      </c>
      <c r="D6" s="22">
        <v>442130.01675000001</v>
      </c>
      <c r="E6" s="23">
        <v>99.126624273037194</v>
      </c>
      <c r="F6" s="7"/>
    </row>
    <row r="7" spans="1:8" x14ac:dyDescent="0.2">
      <c r="A7" s="20" t="s">
        <v>29</v>
      </c>
      <c r="B7" s="20"/>
      <c r="C7" s="20"/>
      <c r="D7" s="25">
        <f>SUM(D6:D6)</f>
        <v>442130.01675000001</v>
      </c>
      <c r="E7" s="26">
        <f>SUM(E6:E6)</f>
        <v>99.126624273037194</v>
      </c>
      <c r="F7" s="14"/>
      <c r="G7" s="14"/>
      <c r="H7" s="14"/>
    </row>
    <row r="8" spans="1:8" x14ac:dyDescent="0.2">
      <c r="A8" s="21"/>
      <c r="B8" s="21"/>
      <c r="C8" s="21"/>
      <c r="D8" s="22"/>
      <c r="E8" s="23"/>
      <c r="F8" s="7"/>
    </row>
    <row r="9" spans="1:8" x14ac:dyDescent="0.2">
      <c r="A9" s="20" t="s">
        <v>41</v>
      </c>
      <c r="B9" s="20"/>
      <c r="C9" s="20"/>
      <c r="D9" s="25">
        <f>D7</f>
        <v>442130.01675000001</v>
      </c>
      <c r="E9" s="26">
        <f>E7</f>
        <v>99.126624273037194</v>
      </c>
      <c r="F9" s="14"/>
      <c r="G9" s="14"/>
      <c r="H9" s="14"/>
    </row>
    <row r="10" spans="1:8" x14ac:dyDescent="0.2">
      <c r="A10" s="20"/>
      <c r="B10" s="20"/>
      <c r="C10" s="20"/>
      <c r="D10" s="25"/>
      <c r="E10" s="26"/>
      <c r="F10" s="14"/>
      <c r="G10" s="14"/>
      <c r="H10" s="14"/>
    </row>
    <row r="11" spans="1:8" x14ac:dyDescent="0.2">
      <c r="A11" s="20" t="s">
        <v>43</v>
      </c>
      <c r="B11" s="20"/>
      <c r="C11" s="20"/>
      <c r="D11" s="25">
        <f>D13-(D7)</f>
        <v>3895.4784107999876</v>
      </c>
      <c r="E11" s="26">
        <f>E13-(E7)</f>
        <v>0.87337572696280574</v>
      </c>
      <c r="F11" s="14"/>
      <c r="G11" s="14"/>
      <c r="H11" s="14"/>
    </row>
    <row r="12" spans="1:8" x14ac:dyDescent="0.2">
      <c r="A12" s="20"/>
      <c r="B12" s="20"/>
      <c r="C12" s="20"/>
      <c r="D12" s="25"/>
      <c r="E12" s="26"/>
      <c r="F12" s="14"/>
      <c r="G12" s="14"/>
      <c r="H12" s="14"/>
    </row>
    <row r="13" spans="1:8" x14ac:dyDescent="0.2">
      <c r="A13" s="27" t="s">
        <v>42</v>
      </c>
      <c r="B13" s="27"/>
      <c r="C13" s="27"/>
      <c r="D13" s="28">
        <v>446025.4951608</v>
      </c>
      <c r="E13" s="29">
        <v>100</v>
      </c>
      <c r="F13" s="14"/>
      <c r="G13" s="14"/>
      <c r="H13" s="14"/>
    </row>
    <row r="15" spans="1:8" x14ac:dyDescent="0.2">
      <c r="A15" s="14" t="s">
        <v>46</v>
      </c>
    </row>
    <row r="16" spans="1:8" x14ac:dyDescent="0.2">
      <c r="A16" s="14" t="s">
        <v>47</v>
      </c>
    </row>
    <row r="17" spans="1:9" x14ac:dyDescent="0.2">
      <c r="A17" s="14" t="s">
        <v>48</v>
      </c>
      <c r="B17" s="14"/>
      <c r="C17" s="30" t="s">
        <v>50</v>
      </c>
      <c r="D17" s="30" t="s">
        <v>49</v>
      </c>
    </row>
    <row r="18" spans="1:9" x14ac:dyDescent="0.2">
      <c r="A18" s="7" t="s">
        <v>51</v>
      </c>
      <c r="C18" s="31">
        <v>71.83</v>
      </c>
      <c r="D18" s="31">
        <v>81.081299999999999</v>
      </c>
    </row>
    <row r="19" spans="1:9" x14ac:dyDescent="0.2">
      <c r="A19" s="7" t="s">
        <v>52</v>
      </c>
      <c r="C19" s="31">
        <v>71.83</v>
      </c>
      <c r="D19" s="31">
        <v>81.081299999999999</v>
      </c>
    </row>
    <row r="20" spans="1:9" x14ac:dyDescent="0.2">
      <c r="A20" s="7" t="s">
        <v>53</v>
      </c>
      <c r="C20" s="31">
        <v>81.063100000000006</v>
      </c>
      <c r="D20" s="31">
        <v>91.936499999999995</v>
      </c>
    </row>
    <row r="21" spans="1:9" x14ac:dyDescent="0.2">
      <c r="A21" s="7" t="s">
        <v>54</v>
      </c>
      <c r="C21" s="31">
        <v>81.063100000000006</v>
      </c>
      <c r="D21" s="31">
        <v>91.936499999999995</v>
      </c>
    </row>
    <row r="23" spans="1:9" x14ac:dyDescent="0.2">
      <c r="A23" s="7" t="s">
        <v>59</v>
      </c>
    </row>
    <row r="25" spans="1:9" x14ac:dyDescent="0.2">
      <c r="A25" s="14" t="s">
        <v>55</v>
      </c>
      <c r="D25" s="30" t="s">
        <v>61</v>
      </c>
    </row>
    <row r="27" spans="1:9" x14ac:dyDescent="0.2">
      <c r="A27" s="14" t="s">
        <v>380</v>
      </c>
      <c r="D27" s="51">
        <v>5.5699657797230601E-3</v>
      </c>
    </row>
    <row r="29" spans="1:9" x14ac:dyDescent="0.2">
      <c r="A29" s="14" t="s">
        <v>1004</v>
      </c>
      <c r="D29" s="30" t="s">
        <v>61</v>
      </c>
    </row>
    <row r="31" spans="1:9" x14ac:dyDescent="0.2">
      <c r="A31" s="62" t="s">
        <v>1005</v>
      </c>
      <c r="B31" s="63"/>
      <c r="C31" s="63"/>
      <c r="D31" s="63"/>
      <c r="E31" s="11"/>
      <c r="F31" s="63"/>
      <c r="G31" s="63"/>
      <c r="H31" s="63"/>
      <c r="I31" s="63"/>
    </row>
    <row r="32" spans="1:9" x14ac:dyDescent="0.2">
      <c r="A32" s="66"/>
      <c r="B32" s="63"/>
      <c r="C32" s="63"/>
      <c r="D32" s="63"/>
      <c r="E32" s="11"/>
      <c r="F32" s="63"/>
      <c r="G32" s="63"/>
      <c r="H32" s="63"/>
      <c r="I32" s="63"/>
    </row>
    <row r="33" spans="1:9" x14ac:dyDescent="0.2">
      <c r="A33" s="62" t="s">
        <v>1486</v>
      </c>
      <c r="B33" s="63"/>
      <c r="C33" s="63"/>
      <c r="D33" s="63"/>
      <c r="E33" s="11"/>
      <c r="F33" s="63"/>
      <c r="G33" s="63"/>
      <c r="H33" s="63"/>
      <c r="I33" s="63"/>
    </row>
    <row r="34" spans="1:9" x14ac:dyDescent="0.2">
      <c r="A34" s="66"/>
      <c r="B34" s="63"/>
      <c r="C34" s="63"/>
      <c r="D34" s="63"/>
      <c r="E34" s="11"/>
      <c r="F34" s="63"/>
      <c r="G34" s="63"/>
      <c r="H34" s="63"/>
      <c r="I34" s="63"/>
    </row>
    <row r="35" spans="1:9" x14ac:dyDescent="0.2">
      <c r="A35" s="63"/>
      <c r="B35" s="63"/>
      <c r="C35" s="63"/>
      <c r="D35" s="63"/>
      <c r="E35" s="11"/>
      <c r="F35" s="63"/>
      <c r="G35" s="63"/>
      <c r="H35" s="63"/>
      <c r="I35" s="63"/>
    </row>
    <row r="36" spans="1:9" x14ac:dyDescent="0.2">
      <c r="A36" s="63"/>
      <c r="B36" s="63"/>
      <c r="C36" s="63"/>
      <c r="D36" s="63"/>
      <c r="E36" s="11"/>
      <c r="F36" s="63"/>
      <c r="G36" s="63"/>
      <c r="H36" s="63"/>
      <c r="I36" s="63"/>
    </row>
    <row r="37" spans="1:9" x14ac:dyDescent="0.2">
      <c r="A37" s="63"/>
      <c r="B37" s="63"/>
      <c r="C37" s="63"/>
      <c r="D37" s="63"/>
      <c r="E37" s="11"/>
      <c r="F37" s="63"/>
      <c r="G37" s="63"/>
      <c r="H37" s="63"/>
      <c r="I37" s="63"/>
    </row>
    <row r="38" spans="1:9" x14ac:dyDescent="0.2">
      <c r="A38" s="63"/>
      <c r="B38" s="63"/>
      <c r="C38" s="63"/>
      <c r="D38" s="63"/>
      <c r="E38" s="11"/>
      <c r="F38" s="63"/>
      <c r="G38" s="63"/>
      <c r="H38" s="63"/>
      <c r="I38" s="63"/>
    </row>
    <row r="39" spans="1:9" x14ac:dyDescent="0.2">
      <c r="A39" s="63"/>
      <c r="B39" s="63"/>
      <c r="C39" s="63"/>
      <c r="D39" s="63"/>
      <c r="E39" s="11"/>
      <c r="F39" s="63"/>
      <c r="G39" s="63"/>
      <c r="H39" s="63"/>
      <c r="I39" s="63"/>
    </row>
    <row r="40" spans="1:9" x14ac:dyDescent="0.2">
      <c r="A40" s="63"/>
      <c r="B40" s="63"/>
      <c r="C40" s="63"/>
      <c r="D40" s="63"/>
      <c r="E40" s="11"/>
      <c r="F40" s="63"/>
      <c r="G40" s="63"/>
      <c r="H40" s="63"/>
      <c r="I40" s="63"/>
    </row>
    <row r="41" spans="1:9" x14ac:dyDescent="0.2">
      <c r="A41" s="63"/>
      <c r="B41" s="63"/>
      <c r="C41" s="63"/>
      <c r="D41" s="63"/>
      <c r="E41" s="11"/>
      <c r="F41" s="63"/>
      <c r="G41" s="63"/>
      <c r="H41" s="63"/>
      <c r="I41" s="63"/>
    </row>
    <row r="42" spans="1:9" x14ac:dyDescent="0.2">
      <c r="A42" s="63"/>
      <c r="B42" s="63"/>
      <c r="C42" s="63"/>
      <c r="D42" s="63"/>
      <c r="E42" s="11"/>
      <c r="F42" s="63"/>
      <c r="G42" s="63"/>
      <c r="H42" s="63"/>
      <c r="I42" s="63"/>
    </row>
    <row r="43" spans="1:9" x14ac:dyDescent="0.2">
      <c r="A43" s="63"/>
      <c r="B43" s="63"/>
      <c r="C43" s="63"/>
      <c r="D43" s="63"/>
      <c r="E43" s="11"/>
      <c r="F43" s="63"/>
      <c r="G43" s="63"/>
      <c r="H43" s="63"/>
      <c r="I43" s="63"/>
    </row>
    <row r="44" spans="1:9" x14ac:dyDescent="0.2">
      <c r="A44" s="63"/>
      <c r="B44" s="63"/>
      <c r="C44" s="63"/>
      <c r="D44" s="63"/>
      <c r="E44" s="11"/>
      <c r="F44" s="63"/>
      <c r="G44" s="63"/>
      <c r="H44" s="63"/>
      <c r="I44" s="63"/>
    </row>
    <row r="45" spans="1:9" x14ac:dyDescent="0.2">
      <c r="A45" s="63"/>
      <c r="B45" s="63"/>
      <c r="C45" s="63"/>
      <c r="D45" s="63"/>
      <c r="E45" s="11"/>
      <c r="F45" s="63"/>
      <c r="G45" s="63"/>
      <c r="H45" s="63"/>
      <c r="I45" s="63"/>
    </row>
    <row r="46" spans="1:9" x14ac:dyDescent="0.2">
      <c r="A46" s="63"/>
      <c r="B46" s="63"/>
      <c r="C46" s="63"/>
      <c r="D46" s="63"/>
      <c r="E46" s="11"/>
      <c r="F46" s="63"/>
      <c r="G46" s="63"/>
      <c r="H46" s="63"/>
      <c r="I46" s="63"/>
    </row>
    <row r="47" spans="1:9" x14ac:dyDescent="0.2">
      <c r="A47" s="63"/>
      <c r="B47" s="63"/>
      <c r="C47" s="63"/>
      <c r="D47" s="63"/>
      <c r="E47" s="11"/>
      <c r="F47" s="63"/>
      <c r="G47" s="63"/>
      <c r="H47" s="63"/>
      <c r="I47" s="63"/>
    </row>
    <row r="48" spans="1:9" x14ac:dyDescent="0.2">
      <c r="A48" s="63"/>
      <c r="B48" s="63"/>
      <c r="C48" s="63"/>
      <c r="D48" s="63"/>
      <c r="E48" s="11"/>
      <c r="F48" s="63"/>
      <c r="G48" s="63"/>
      <c r="H48" s="63"/>
      <c r="I48" s="63"/>
    </row>
    <row r="49" spans="1:9" x14ac:dyDescent="0.2">
      <c r="A49" s="63"/>
      <c r="B49" s="63"/>
      <c r="C49" s="63"/>
      <c r="D49" s="63"/>
      <c r="E49" s="11"/>
      <c r="F49" s="63"/>
      <c r="G49" s="63"/>
      <c r="H49" s="63"/>
      <c r="I49" s="63"/>
    </row>
    <row r="50" spans="1:9" x14ac:dyDescent="0.2">
      <c r="A50" s="63"/>
      <c r="B50" s="63"/>
      <c r="C50" s="63"/>
      <c r="D50" s="63"/>
      <c r="E50" s="11"/>
      <c r="F50" s="63"/>
      <c r="G50" s="63"/>
      <c r="H50" s="63"/>
      <c r="I50" s="63"/>
    </row>
    <row r="51" spans="1:9" x14ac:dyDescent="0.2">
      <c r="A51" s="62" t="s">
        <v>1043</v>
      </c>
      <c r="B51" s="63"/>
      <c r="C51" s="63"/>
      <c r="D51" s="63"/>
      <c r="E51" s="11"/>
      <c r="F51" s="63"/>
      <c r="G51" s="63"/>
      <c r="H51" s="63"/>
      <c r="I51" s="63"/>
    </row>
    <row r="52" spans="1:9" x14ac:dyDescent="0.2">
      <c r="A52" s="63"/>
      <c r="B52" s="63"/>
      <c r="C52" s="63"/>
      <c r="D52" s="63"/>
      <c r="E52" s="11"/>
      <c r="F52" s="63"/>
      <c r="G52" s="63"/>
      <c r="H52" s="63"/>
      <c r="I52" s="63"/>
    </row>
    <row r="53" spans="1:9" x14ac:dyDescent="0.2">
      <c r="A53" s="62" t="s">
        <v>1164</v>
      </c>
      <c r="B53" s="63"/>
      <c r="C53" s="63"/>
      <c r="D53" s="63"/>
      <c r="E53" s="11"/>
      <c r="F53" s="63"/>
      <c r="G53" s="63"/>
      <c r="H53" s="63"/>
      <c r="I53" s="63"/>
    </row>
    <row r="54" spans="1:9" x14ac:dyDescent="0.2">
      <c r="A54" s="63"/>
      <c r="B54" s="63"/>
      <c r="C54" s="63"/>
      <c r="D54" s="63"/>
      <c r="E54" s="11"/>
      <c r="F54" s="63"/>
      <c r="G54" s="63"/>
      <c r="H54" s="63"/>
      <c r="I54" s="63"/>
    </row>
    <row r="55" spans="1:9" x14ac:dyDescent="0.2">
      <c r="A55" s="63"/>
      <c r="B55" s="63"/>
      <c r="C55" s="63"/>
      <c r="D55" s="63"/>
      <c r="E55" s="11"/>
      <c r="F55" s="63"/>
      <c r="G55" s="63"/>
      <c r="H55" s="63"/>
      <c r="I55" s="63"/>
    </row>
    <row r="56" spans="1:9" x14ac:dyDescent="0.2">
      <c r="A56" s="63"/>
      <c r="B56" s="63"/>
      <c r="C56" s="63"/>
      <c r="D56" s="63"/>
      <c r="E56" s="11"/>
      <c r="F56" s="63"/>
      <c r="G56" s="63"/>
      <c r="H56" s="63"/>
      <c r="I56" s="63"/>
    </row>
    <row r="57" spans="1:9" x14ac:dyDescent="0.2">
      <c r="A57" s="63"/>
      <c r="B57" s="63"/>
      <c r="C57" s="63"/>
      <c r="D57" s="63"/>
      <c r="E57" s="11"/>
      <c r="F57" s="63"/>
      <c r="G57" s="63"/>
      <c r="H57" s="63"/>
      <c r="I57" s="63"/>
    </row>
    <row r="58" spans="1:9" x14ac:dyDescent="0.2">
      <c r="A58" s="63"/>
      <c r="B58" s="63"/>
      <c r="C58" s="63"/>
      <c r="D58" s="63"/>
      <c r="E58" s="11"/>
      <c r="F58" s="63"/>
      <c r="G58" s="63"/>
      <c r="H58" s="63"/>
      <c r="I58" s="63"/>
    </row>
    <row r="59" spans="1:9" x14ac:dyDescent="0.2">
      <c r="A59" s="63"/>
      <c r="B59" s="63"/>
      <c r="C59" s="63"/>
      <c r="D59" s="63"/>
      <c r="E59" s="11"/>
      <c r="F59" s="63"/>
      <c r="G59" s="63"/>
      <c r="H59" s="63"/>
      <c r="I59" s="63"/>
    </row>
    <row r="60" spans="1:9" x14ac:dyDescent="0.2">
      <c r="A60" s="63"/>
      <c r="B60" s="63"/>
      <c r="C60" s="63"/>
      <c r="D60" s="63"/>
      <c r="E60" s="11"/>
      <c r="F60" s="63"/>
      <c r="G60" s="63"/>
      <c r="H60" s="63"/>
      <c r="I60" s="63"/>
    </row>
    <row r="61" spans="1:9" x14ac:dyDescent="0.2">
      <c r="A61" s="63"/>
      <c r="B61" s="63"/>
      <c r="C61" s="63"/>
      <c r="D61" s="63"/>
      <c r="E61" s="11"/>
      <c r="F61" s="63"/>
      <c r="G61" s="63"/>
      <c r="H61" s="63"/>
      <c r="I61" s="63"/>
    </row>
    <row r="62" spans="1:9" x14ac:dyDescent="0.2">
      <c r="A62" s="63"/>
      <c r="B62" s="63"/>
      <c r="C62" s="63"/>
      <c r="D62" s="63"/>
      <c r="E62" s="11"/>
      <c r="F62" s="63"/>
      <c r="G62" s="63"/>
      <c r="H62" s="63"/>
      <c r="I62" s="63"/>
    </row>
    <row r="63" spans="1:9" x14ac:dyDescent="0.2">
      <c r="A63" s="63"/>
      <c r="B63" s="63"/>
      <c r="C63" s="63"/>
      <c r="D63" s="63"/>
      <c r="E63" s="11"/>
      <c r="F63" s="63"/>
      <c r="G63" s="63"/>
      <c r="H63" s="63"/>
      <c r="I63" s="63"/>
    </row>
    <row r="64" spans="1:9" x14ac:dyDescent="0.2">
      <c r="A64" s="63"/>
      <c r="B64" s="63"/>
      <c r="C64" s="63"/>
      <c r="D64" s="63"/>
      <c r="E64" s="11"/>
      <c r="F64" s="63"/>
      <c r="G64" s="63"/>
      <c r="H64" s="63"/>
      <c r="I64" s="63"/>
    </row>
    <row r="65" spans="1:9" x14ac:dyDescent="0.2">
      <c r="A65" s="63"/>
      <c r="B65" s="63"/>
      <c r="C65" s="63"/>
      <c r="D65" s="63"/>
      <c r="E65" s="11"/>
      <c r="F65" s="63"/>
      <c r="G65" s="63"/>
      <c r="H65" s="63"/>
      <c r="I65" s="63"/>
    </row>
    <row r="66" spans="1:9" x14ac:dyDescent="0.2">
      <c r="A66" s="63"/>
      <c r="B66" s="63"/>
      <c r="C66" s="63"/>
      <c r="D66" s="63"/>
      <c r="E66" s="11"/>
      <c r="F66" s="63"/>
      <c r="G66" s="63"/>
      <c r="H66" s="63"/>
      <c r="I66" s="63"/>
    </row>
    <row r="67" spans="1:9" x14ac:dyDescent="0.2">
      <c r="A67" s="63"/>
      <c r="B67" s="63"/>
      <c r="C67" s="63"/>
      <c r="D67" s="63"/>
      <c r="E67" s="11"/>
      <c r="F67" s="63"/>
      <c r="G67" s="63"/>
      <c r="H67" s="63"/>
      <c r="I67" s="63"/>
    </row>
    <row r="68" spans="1:9" x14ac:dyDescent="0.2">
      <c r="A68" s="63"/>
      <c r="B68" s="63"/>
      <c r="C68" s="63"/>
      <c r="D68" s="63"/>
      <c r="E68" s="11"/>
      <c r="F68" s="63"/>
      <c r="G68" s="63"/>
      <c r="H68" s="63"/>
      <c r="I68" s="63"/>
    </row>
    <row r="69" spans="1:9" x14ac:dyDescent="0.2">
      <c r="A69" s="63"/>
      <c r="B69" s="63"/>
      <c r="C69" s="63"/>
      <c r="D69" s="63"/>
      <c r="E69" s="11"/>
      <c r="F69" s="63"/>
      <c r="G69" s="63"/>
      <c r="H69" s="63"/>
      <c r="I69" s="63"/>
    </row>
    <row r="70" spans="1:9" x14ac:dyDescent="0.2">
      <c r="A70" s="63"/>
      <c r="B70" s="63"/>
      <c r="C70" s="63"/>
      <c r="D70" s="63"/>
      <c r="E70" s="11"/>
      <c r="F70" s="63"/>
      <c r="G70" s="63"/>
      <c r="H70" s="63"/>
      <c r="I70" s="63"/>
    </row>
    <row r="71" spans="1:9" x14ac:dyDescent="0.2">
      <c r="A71" s="62" t="s">
        <v>1044</v>
      </c>
      <c r="B71" s="63"/>
      <c r="C71" s="63"/>
      <c r="D71" s="63"/>
      <c r="E71" s="11"/>
      <c r="F71" s="63"/>
      <c r="G71" s="63"/>
      <c r="H71" s="63"/>
      <c r="I71" s="63"/>
    </row>
    <row r="72" spans="1:9" x14ac:dyDescent="0.2">
      <c r="A72" s="62" t="s">
        <v>1045</v>
      </c>
      <c r="B72" s="63"/>
      <c r="C72" s="63"/>
      <c r="D72" s="63"/>
      <c r="E72" s="11"/>
      <c r="F72" s="63"/>
      <c r="G72" s="63"/>
      <c r="H72" s="63"/>
      <c r="I72" s="63"/>
    </row>
    <row r="73" spans="1:9" x14ac:dyDescent="0.2">
      <c r="A73" s="63" t="s">
        <v>1014</v>
      </c>
      <c r="B73" s="63"/>
      <c r="C73" s="63"/>
      <c r="D73" s="63"/>
      <c r="E73" s="11"/>
      <c r="F73" s="63"/>
      <c r="G73" s="63"/>
      <c r="H73" s="63"/>
      <c r="I73" s="63"/>
    </row>
    <row r="74" spans="1:9" x14ac:dyDescent="0.2">
      <c r="A74" s="63"/>
      <c r="B74" s="63"/>
      <c r="C74" s="63"/>
      <c r="D74" s="63"/>
      <c r="E74" s="11"/>
      <c r="F74" s="63"/>
      <c r="G74" s="63"/>
      <c r="H74" s="63"/>
      <c r="I74" s="63"/>
    </row>
    <row r="75" spans="1:9" x14ac:dyDescent="0.2">
      <c r="A75" s="63"/>
      <c r="B75" s="63"/>
      <c r="C75" s="63"/>
      <c r="D75" s="63"/>
      <c r="E75" s="11"/>
      <c r="F75" s="63"/>
      <c r="G75" s="63"/>
      <c r="H75" s="63"/>
      <c r="I75" s="63"/>
    </row>
    <row r="76" spans="1:9" x14ac:dyDescent="0.2">
      <c r="A76" s="63"/>
      <c r="B76" s="63"/>
      <c r="C76" s="63"/>
      <c r="D76" s="63"/>
      <c r="E76" s="11"/>
      <c r="F76" s="63"/>
      <c r="G76" s="63"/>
      <c r="H76" s="63"/>
      <c r="I76" s="63"/>
    </row>
    <row r="77" spans="1:9" x14ac:dyDescent="0.2">
      <c r="A77" s="63"/>
      <c r="B77" s="63"/>
      <c r="C77" s="63"/>
      <c r="D77" s="63"/>
      <c r="E77" s="11"/>
      <c r="F77" s="63"/>
      <c r="G77" s="63"/>
      <c r="H77" s="63"/>
      <c r="I77" s="63"/>
    </row>
    <row r="78" spans="1:9" x14ac:dyDescent="0.2">
      <c r="A78" s="63"/>
      <c r="B78" s="63"/>
      <c r="C78" s="63"/>
      <c r="D78" s="63"/>
      <c r="E78" s="11"/>
      <c r="F78" s="63"/>
      <c r="G78" s="63"/>
      <c r="H78" s="63"/>
      <c r="I78" s="63"/>
    </row>
    <row r="79" spans="1:9" x14ac:dyDescent="0.2">
      <c r="A79" s="63"/>
      <c r="B79" s="63"/>
      <c r="C79" s="63"/>
      <c r="D79" s="63"/>
      <c r="E79" s="11"/>
      <c r="F79" s="63"/>
      <c r="G79" s="63"/>
      <c r="H79" s="63"/>
      <c r="I79" s="63"/>
    </row>
    <row r="80" spans="1:9" x14ac:dyDescent="0.2">
      <c r="A80" s="63"/>
      <c r="B80" s="63"/>
      <c r="C80" s="63"/>
      <c r="D80" s="63"/>
      <c r="E80" s="11"/>
      <c r="F80" s="63"/>
      <c r="G80" s="63"/>
      <c r="H80" s="63"/>
      <c r="I80" s="63"/>
    </row>
    <row r="81" spans="1:9" x14ac:dyDescent="0.2">
      <c r="A81" s="63"/>
      <c r="B81" s="63"/>
      <c r="C81" s="63"/>
      <c r="D81" s="63"/>
      <c r="E81" s="11"/>
      <c r="F81" s="63"/>
      <c r="G81" s="63"/>
      <c r="H81" s="63"/>
      <c r="I81" s="63"/>
    </row>
    <row r="82" spans="1:9" x14ac:dyDescent="0.2">
      <c r="A82" s="63"/>
      <c r="B82" s="63"/>
      <c r="C82" s="63"/>
      <c r="D82" s="63"/>
      <c r="E82" s="11"/>
      <c r="F82" s="63"/>
      <c r="G82" s="63"/>
      <c r="H82" s="63"/>
      <c r="I82" s="63"/>
    </row>
    <row r="83" spans="1:9" x14ac:dyDescent="0.2">
      <c r="A83" s="63"/>
      <c r="B83" s="63"/>
      <c r="C83" s="63"/>
      <c r="D83" s="63"/>
      <c r="E83" s="11"/>
      <c r="F83" s="63"/>
      <c r="G83" s="63"/>
      <c r="H83" s="63"/>
      <c r="I83" s="63"/>
    </row>
    <row r="84" spans="1:9" x14ac:dyDescent="0.2">
      <c r="A84" s="63"/>
      <c r="B84" s="63"/>
      <c r="C84" s="63"/>
      <c r="D84" s="63"/>
      <c r="E84" s="11"/>
      <c r="F84" s="63"/>
      <c r="G84" s="63"/>
      <c r="H84" s="63"/>
      <c r="I84" s="63"/>
    </row>
    <row r="85" spans="1:9" x14ac:dyDescent="0.2">
      <c r="A85" s="63"/>
      <c r="B85" s="63"/>
      <c r="C85" s="63"/>
      <c r="D85" s="63"/>
      <c r="E85" s="11"/>
      <c r="F85" s="63"/>
      <c r="G85" s="63"/>
      <c r="H85" s="63"/>
      <c r="I85" s="63"/>
    </row>
    <row r="86" spans="1:9" x14ac:dyDescent="0.2">
      <c r="A86" s="63"/>
      <c r="B86" s="63"/>
      <c r="C86" s="63"/>
      <c r="D86" s="63"/>
      <c r="E86" s="11"/>
      <c r="F86" s="63"/>
      <c r="G86" s="63"/>
      <c r="H86" s="63"/>
      <c r="I86" s="63"/>
    </row>
    <row r="87" spans="1:9" x14ac:dyDescent="0.2">
      <c r="A87" s="63"/>
      <c r="B87" s="63"/>
      <c r="C87" s="63"/>
      <c r="D87" s="63"/>
      <c r="E87" s="11"/>
      <c r="F87" s="63"/>
      <c r="G87" s="63"/>
      <c r="H87" s="63"/>
      <c r="I87" s="63"/>
    </row>
    <row r="88" spans="1:9" x14ac:dyDescent="0.2">
      <c r="A88" s="63"/>
      <c r="B88" s="63"/>
      <c r="C88" s="63"/>
      <c r="D88" s="63"/>
      <c r="E88" s="11"/>
      <c r="F88" s="63"/>
      <c r="G88" s="63"/>
      <c r="H88" s="63"/>
      <c r="I88" s="63"/>
    </row>
    <row r="89" spans="1:9" x14ac:dyDescent="0.2">
      <c r="A89" s="63"/>
      <c r="B89" s="63"/>
      <c r="C89" s="63"/>
      <c r="D89" s="63"/>
      <c r="E89" s="11"/>
      <c r="F89" s="63"/>
      <c r="G89" s="63"/>
      <c r="H89" s="63"/>
      <c r="I89" s="63"/>
    </row>
    <row r="90" spans="1:9" x14ac:dyDescent="0.2">
      <c r="A90" s="63"/>
      <c r="B90" s="63"/>
      <c r="C90" s="63"/>
      <c r="D90" s="63"/>
      <c r="E90" s="11"/>
      <c r="F90" s="63"/>
      <c r="G90" s="63"/>
      <c r="H90" s="63"/>
      <c r="I90" s="63"/>
    </row>
    <row r="91" spans="1:9" x14ac:dyDescent="0.2">
      <c r="A91" s="63"/>
      <c r="B91" s="63"/>
      <c r="C91" s="63"/>
      <c r="D91" s="63"/>
      <c r="E91" s="11"/>
      <c r="F91" s="63"/>
      <c r="G91" s="63"/>
      <c r="H91" s="63"/>
      <c r="I91" s="63"/>
    </row>
    <row r="92" spans="1:9" x14ac:dyDescent="0.2">
      <c r="A92" s="63"/>
      <c r="B92" s="63"/>
      <c r="C92" s="63"/>
      <c r="D92" s="63"/>
      <c r="E92" s="11"/>
      <c r="F92" s="63"/>
      <c r="G92" s="63"/>
      <c r="H92" s="63"/>
      <c r="I92" s="63"/>
    </row>
    <row r="93" spans="1:9" x14ac:dyDescent="0.2">
      <c r="A93" s="63"/>
      <c r="B93" s="63"/>
      <c r="C93" s="63"/>
      <c r="D93" s="63"/>
      <c r="E93" s="11"/>
      <c r="F93" s="63"/>
      <c r="G93" s="63"/>
      <c r="H93" s="63"/>
      <c r="I93" s="63"/>
    </row>
    <row r="94" spans="1:9" x14ac:dyDescent="0.2">
      <c r="A94" s="63"/>
      <c r="B94" s="63"/>
      <c r="C94" s="63"/>
      <c r="D94" s="63"/>
      <c r="E94" s="11"/>
      <c r="F94" s="63"/>
      <c r="G94" s="63"/>
      <c r="H94" s="63"/>
      <c r="I94" s="63"/>
    </row>
    <row r="95" spans="1:9" x14ac:dyDescent="0.2">
      <c r="A95" s="63"/>
      <c r="B95" s="63"/>
      <c r="C95" s="63"/>
      <c r="D95" s="63"/>
      <c r="E95" s="11"/>
      <c r="F95" s="63"/>
      <c r="G95" s="63"/>
      <c r="H95" s="63"/>
      <c r="I95" s="63"/>
    </row>
    <row r="96" spans="1:9" x14ac:dyDescent="0.2">
      <c r="A96" s="63"/>
      <c r="B96" s="63"/>
      <c r="C96" s="63"/>
      <c r="D96" s="63"/>
      <c r="E96" s="11"/>
      <c r="F96" s="63"/>
      <c r="G96" s="63"/>
      <c r="H96" s="63"/>
      <c r="I96" s="63"/>
    </row>
    <row r="97" spans="1:9" x14ac:dyDescent="0.2">
      <c r="A97" s="63"/>
      <c r="B97" s="63"/>
      <c r="C97" s="63"/>
      <c r="D97" s="63"/>
      <c r="E97" s="11"/>
      <c r="F97" s="63"/>
      <c r="G97" s="63"/>
      <c r="H97" s="63"/>
      <c r="I97" s="63"/>
    </row>
    <row r="98" spans="1:9" x14ac:dyDescent="0.2">
      <c r="A98" s="63"/>
      <c r="B98" s="63"/>
      <c r="C98" s="63"/>
      <c r="D98" s="63"/>
      <c r="E98" s="11"/>
      <c r="F98" s="63"/>
      <c r="G98" s="63"/>
      <c r="H98" s="63"/>
      <c r="I98" s="63"/>
    </row>
    <row r="99" spans="1:9" x14ac:dyDescent="0.2">
      <c r="A99" s="63"/>
      <c r="B99" s="63"/>
      <c r="C99" s="63"/>
      <c r="D99" s="63"/>
      <c r="E99" s="11"/>
      <c r="F99" s="63"/>
      <c r="G99" s="63"/>
      <c r="H99" s="63"/>
      <c r="I99" s="63"/>
    </row>
    <row r="100" spans="1:9" x14ac:dyDescent="0.2">
      <c r="A100" s="63"/>
      <c r="B100" s="63"/>
      <c r="C100" s="63"/>
      <c r="D100" s="63"/>
      <c r="E100" s="11"/>
      <c r="F100" s="63"/>
      <c r="G100" s="63"/>
      <c r="H100" s="63"/>
      <c r="I100" s="63"/>
    </row>
    <row r="101" spans="1:9" x14ac:dyDescent="0.2">
      <c r="A101" s="63"/>
      <c r="B101" s="63"/>
      <c r="C101" s="63"/>
      <c r="D101" s="63"/>
      <c r="E101" s="11"/>
      <c r="F101" s="63"/>
      <c r="G101" s="63"/>
      <c r="H101" s="63"/>
      <c r="I101" s="63"/>
    </row>
    <row r="102" spans="1:9" x14ac:dyDescent="0.2">
      <c r="A102" s="63"/>
      <c r="B102" s="63"/>
      <c r="C102" s="63"/>
      <c r="D102" s="63"/>
      <c r="E102" s="11"/>
      <c r="F102" s="63"/>
      <c r="G102" s="63"/>
      <c r="H102" s="63"/>
      <c r="I102" s="63"/>
    </row>
    <row r="103" spans="1:9" x14ac:dyDescent="0.2">
      <c r="A103" s="63"/>
      <c r="B103" s="63"/>
      <c r="C103" s="63"/>
      <c r="D103" s="63"/>
      <c r="E103" s="11"/>
      <c r="F103" s="63"/>
      <c r="G103" s="63"/>
      <c r="H103" s="63"/>
      <c r="I103" s="63"/>
    </row>
    <row r="104" spans="1:9" x14ac:dyDescent="0.2">
      <c r="A104" s="63"/>
      <c r="B104" s="63"/>
      <c r="C104" s="63"/>
      <c r="D104" s="63"/>
      <c r="E104" s="11"/>
      <c r="F104" s="63"/>
      <c r="G104" s="63"/>
      <c r="H104" s="63"/>
      <c r="I104" s="63"/>
    </row>
    <row r="105" spans="1:9" x14ac:dyDescent="0.2">
      <c r="A105" s="63"/>
      <c r="B105" s="63"/>
      <c r="C105" s="63"/>
      <c r="D105" s="63"/>
      <c r="E105" s="11"/>
      <c r="F105" s="63"/>
      <c r="G105" s="63"/>
      <c r="H105" s="63"/>
      <c r="I105" s="63"/>
    </row>
    <row r="106" spans="1:9" x14ac:dyDescent="0.2">
      <c r="A106" s="63"/>
      <c r="B106" s="63"/>
      <c r="C106" s="63"/>
      <c r="D106" s="63"/>
      <c r="E106" s="11"/>
      <c r="F106" s="63"/>
      <c r="G106" s="63"/>
      <c r="H106" s="63"/>
      <c r="I106" s="63"/>
    </row>
    <row r="107" spans="1:9" x14ac:dyDescent="0.2">
      <c r="A107" s="63"/>
      <c r="B107" s="63"/>
      <c r="C107" s="63"/>
      <c r="D107" s="63"/>
      <c r="E107" s="11"/>
      <c r="F107" s="63"/>
      <c r="G107" s="63"/>
      <c r="H107" s="63"/>
      <c r="I107" s="63"/>
    </row>
    <row r="108" spans="1:9" x14ac:dyDescent="0.2">
      <c r="A108" s="63"/>
      <c r="B108" s="63"/>
      <c r="C108" s="63"/>
      <c r="D108" s="63"/>
      <c r="E108" s="11"/>
      <c r="F108" s="63"/>
      <c r="G108" s="63"/>
      <c r="H108" s="63"/>
      <c r="I108" s="63"/>
    </row>
    <row r="109" spans="1:9" x14ac:dyDescent="0.2">
      <c r="A109" s="63"/>
      <c r="B109" s="63"/>
      <c r="C109" s="63"/>
      <c r="D109" s="63"/>
      <c r="E109" s="11"/>
      <c r="F109" s="63"/>
      <c r="G109" s="63"/>
      <c r="H109" s="63"/>
      <c r="I109" s="63"/>
    </row>
    <row r="110" spans="1:9" x14ac:dyDescent="0.2">
      <c r="A110" s="63"/>
      <c r="B110" s="63"/>
      <c r="C110" s="63"/>
      <c r="D110" s="63"/>
      <c r="E110" s="11"/>
      <c r="F110" s="63"/>
      <c r="G110" s="63"/>
      <c r="H110" s="63"/>
      <c r="I110" s="63"/>
    </row>
    <row r="111" spans="1:9" x14ac:dyDescent="0.2">
      <c r="A111" s="63"/>
      <c r="B111" s="63"/>
      <c r="C111" s="63"/>
      <c r="D111" s="63"/>
      <c r="E111" s="11"/>
      <c r="F111" s="63"/>
      <c r="G111" s="63"/>
      <c r="H111" s="63"/>
      <c r="I111" s="63"/>
    </row>
    <row r="112" spans="1:9" x14ac:dyDescent="0.2">
      <c r="A112" s="63"/>
      <c r="B112" s="63"/>
      <c r="C112" s="63"/>
      <c r="D112" s="63"/>
      <c r="E112" s="11"/>
      <c r="F112" s="63"/>
      <c r="G112" s="63"/>
      <c r="H112" s="63"/>
      <c r="I112" s="63"/>
    </row>
    <row r="113" spans="1:9" x14ac:dyDescent="0.2">
      <c r="A113" s="63"/>
      <c r="B113" s="63"/>
      <c r="C113" s="63"/>
      <c r="D113" s="63"/>
      <c r="E113" s="11"/>
      <c r="F113" s="63"/>
      <c r="G113" s="63"/>
      <c r="H113" s="63"/>
      <c r="I113" s="63"/>
    </row>
    <row r="114" spans="1:9" x14ac:dyDescent="0.2">
      <c r="A114" s="63"/>
      <c r="B114" s="63"/>
      <c r="C114" s="63"/>
      <c r="D114" s="63"/>
      <c r="E114" s="11"/>
      <c r="F114" s="63"/>
      <c r="G114" s="63"/>
      <c r="H114" s="63"/>
      <c r="I114" s="63"/>
    </row>
    <row r="115" spans="1:9" x14ac:dyDescent="0.2">
      <c r="A115" s="63"/>
      <c r="B115" s="63"/>
      <c r="C115" s="63"/>
      <c r="D115" s="63"/>
      <c r="E115" s="11"/>
      <c r="F115" s="63"/>
      <c r="G115" s="63"/>
      <c r="H115" s="63"/>
      <c r="I115" s="63"/>
    </row>
    <row r="116" spans="1:9" x14ac:dyDescent="0.2">
      <c r="A116" s="63"/>
      <c r="B116" s="63"/>
      <c r="C116" s="63"/>
      <c r="D116" s="63"/>
      <c r="E116" s="11"/>
      <c r="F116" s="63"/>
      <c r="G116" s="63"/>
      <c r="H116" s="63"/>
      <c r="I116" s="63"/>
    </row>
    <row r="117" spans="1:9" x14ac:dyDescent="0.2">
      <c r="A117" s="63"/>
      <c r="B117" s="63"/>
      <c r="C117" s="63"/>
      <c r="D117" s="63"/>
      <c r="E117" s="11"/>
      <c r="F117" s="63"/>
      <c r="G117" s="63"/>
      <c r="H117" s="63"/>
      <c r="I117" s="63"/>
    </row>
    <row r="118" spans="1:9" x14ac:dyDescent="0.2">
      <c r="A118" s="63"/>
      <c r="B118" s="63"/>
      <c r="C118" s="63"/>
      <c r="D118" s="63"/>
      <c r="E118" s="11"/>
      <c r="F118" s="63"/>
      <c r="G118" s="63"/>
      <c r="H118" s="63"/>
      <c r="I118" s="63"/>
    </row>
    <row r="119" spans="1:9" x14ac:dyDescent="0.2">
      <c r="A119" s="63"/>
      <c r="B119" s="63"/>
      <c r="C119" s="63"/>
      <c r="D119" s="63"/>
      <c r="E119" s="11"/>
      <c r="F119" s="63"/>
      <c r="G119" s="63"/>
      <c r="H119" s="63"/>
      <c r="I119" s="63"/>
    </row>
    <row r="120" spans="1:9" x14ac:dyDescent="0.2">
      <c r="A120" s="63"/>
      <c r="B120" s="63"/>
      <c r="C120" s="63"/>
      <c r="D120" s="63"/>
      <c r="E120" s="11"/>
      <c r="F120" s="63"/>
      <c r="G120" s="63"/>
      <c r="H120" s="63"/>
      <c r="I120" s="63"/>
    </row>
    <row r="121" spans="1:9" x14ac:dyDescent="0.2">
      <c r="A121" s="63"/>
      <c r="B121" s="63"/>
      <c r="C121" s="63"/>
      <c r="D121" s="63"/>
      <c r="E121" s="11"/>
      <c r="F121" s="63"/>
      <c r="G121" s="63"/>
      <c r="H121" s="63"/>
      <c r="I121" s="63"/>
    </row>
    <row r="122" spans="1:9" x14ac:dyDescent="0.2">
      <c r="A122" s="63"/>
      <c r="B122" s="63"/>
      <c r="C122" s="63"/>
      <c r="D122" s="63"/>
      <c r="E122" s="11"/>
      <c r="F122" s="63"/>
      <c r="G122" s="63"/>
      <c r="H122" s="63"/>
      <c r="I122" s="63"/>
    </row>
    <row r="123" spans="1:9" x14ac:dyDescent="0.2">
      <c r="A123" s="63"/>
      <c r="B123" s="63"/>
      <c r="C123" s="63"/>
      <c r="D123" s="63"/>
      <c r="E123" s="11"/>
      <c r="F123" s="63"/>
      <c r="G123" s="63"/>
      <c r="H123" s="63"/>
      <c r="I123" s="63"/>
    </row>
    <row r="124" spans="1:9" x14ac:dyDescent="0.2">
      <c r="A124" s="63"/>
      <c r="B124" s="63"/>
      <c r="C124" s="63"/>
      <c r="D124" s="63"/>
      <c r="E124" s="11"/>
      <c r="F124" s="63"/>
      <c r="G124" s="63"/>
      <c r="H124" s="63"/>
      <c r="I124" s="63"/>
    </row>
    <row r="125" spans="1:9" x14ac:dyDescent="0.2">
      <c r="A125" s="63"/>
      <c r="B125" s="63"/>
      <c r="C125" s="63"/>
      <c r="D125" s="63"/>
      <c r="E125" s="11"/>
      <c r="F125" s="63"/>
      <c r="G125" s="63"/>
      <c r="H125" s="63"/>
      <c r="I125" s="63"/>
    </row>
    <row r="126" spans="1:9" x14ac:dyDescent="0.2">
      <c r="A126" s="63"/>
      <c r="B126" s="63"/>
      <c r="C126" s="63"/>
      <c r="D126" s="63"/>
      <c r="E126" s="11"/>
      <c r="F126" s="63"/>
      <c r="G126" s="63"/>
      <c r="H126" s="63"/>
      <c r="I126" s="63"/>
    </row>
    <row r="127" spans="1:9" x14ac:dyDescent="0.2">
      <c r="A127" s="63"/>
      <c r="B127" s="63"/>
      <c r="C127" s="63"/>
      <c r="D127" s="63"/>
      <c r="E127" s="11"/>
      <c r="F127" s="63"/>
      <c r="G127" s="63"/>
      <c r="H127" s="63"/>
      <c r="I127" s="63"/>
    </row>
    <row r="128" spans="1:9" x14ac:dyDescent="0.2">
      <c r="A128" s="63"/>
      <c r="B128" s="63"/>
      <c r="C128" s="63"/>
      <c r="D128" s="63"/>
      <c r="E128" s="11"/>
      <c r="F128" s="63"/>
      <c r="G128" s="63"/>
      <c r="H128" s="63"/>
      <c r="I128" s="63"/>
    </row>
    <row r="129" spans="1:9" x14ac:dyDescent="0.2">
      <c r="A129" s="63"/>
      <c r="B129" s="63"/>
      <c r="C129" s="63"/>
      <c r="D129" s="63"/>
      <c r="E129" s="11"/>
      <c r="F129" s="63"/>
      <c r="G129" s="63"/>
      <c r="H129" s="63"/>
      <c r="I129" s="63"/>
    </row>
    <row r="130" spans="1:9" x14ac:dyDescent="0.2">
      <c r="A130" s="63"/>
      <c r="B130" s="63"/>
      <c r="C130" s="63"/>
      <c r="D130" s="63"/>
      <c r="E130" s="11"/>
      <c r="F130" s="63"/>
      <c r="G130" s="63"/>
      <c r="H130" s="63"/>
      <c r="I130" s="63"/>
    </row>
    <row r="131" spans="1:9" x14ac:dyDescent="0.2">
      <c r="A131" s="63"/>
      <c r="B131" s="63"/>
      <c r="C131" s="63"/>
      <c r="D131" s="63"/>
      <c r="E131" s="11"/>
      <c r="F131" s="63"/>
      <c r="G131" s="63"/>
      <c r="H131" s="63"/>
      <c r="I131" s="63"/>
    </row>
    <row r="132" spans="1:9" x14ac:dyDescent="0.2">
      <c r="A132" s="63"/>
      <c r="B132" s="63"/>
      <c r="C132" s="63"/>
      <c r="D132" s="63"/>
      <c r="E132" s="11"/>
      <c r="F132" s="63"/>
      <c r="G132" s="63"/>
      <c r="H132" s="63"/>
      <c r="I132" s="63"/>
    </row>
    <row r="133" spans="1:9" x14ac:dyDescent="0.2">
      <c r="A133" s="63"/>
      <c r="B133" s="63"/>
      <c r="C133" s="63"/>
      <c r="D133" s="63"/>
      <c r="E133" s="11"/>
      <c r="F133" s="63"/>
      <c r="G133" s="63"/>
      <c r="H133" s="63"/>
      <c r="I133" s="63"/>
    </row>
    <row r="134" spans="1:9" x14ac:dyDescent="0.2">
      <c r="A134" s="63"/>
      <c r="B134" s="63"/>
      <c r="C134" s="63"/>
      <c r="D134" s="63"/>
      <c r="E134" s="11"/>
      <c r="F134" s="63"/>
      <c r="G134" s="63"/>
      <c r="H134" s="63"/>
      <c r="I134" s="63"/>
    </row>
    <row r="135" spans="1:9" x14ac:dyDescent="0.2">
      <c r="A135" s="63"/>
      <c r="B135" s="63"/>
      <c r="C135" s="63"/>
      <c r="D135" s="63"/>
      <c r="E135" s="11"/>
      <c r="F135" s="63"/>
      <c r="G135" s="63"/>
      <c r="H135" s="63"/>
      <c r="I135" s="63"/>
    </row>
    <row r="136" spans="1:9" x14ac:dyDescent="0.2">
      <c r="A136" s="63"/>
      <c r="B136" s="63"/>
      <c r="C136" s="63"/>
      <c r="D136" s="63"/>
      <c r="E136" s="11"/>
      <c r="F136" s="63"/>
      <c r="G136" s="63"/>
      <c r="H136" s="63"/>
      <c r="I136" s="63"/>
    </row>
    <row r="137" spans="1:9" x14ac:dyDescent="0.2">
      <c r="A137" s="63"/>
      <c r="B137" s="63"/>
      <c r="C137" s="63"/>
      <c r="D137" s="63"/>
      <c r="E137" s="11"/>
      <c r="F137" s="63"/>
      <c r="G137" s="63"/>
      <c r="H137" s="63"/>
      <c r="I137" s="63"/>
    </row>
    <row r="138" spans="1:9" x14ac:dyDescent="0.2">
      <c r="A138" s="63"/>
      <c r="B138" s="63"/>
      <c r="C138" s="63"/>
      <c r="D138" s="63"/>
      <c r="E138" s="11"/>
      <c r="F138" s="63"/>
      <c r="G138" s="63"/>
      <c r="H138" s="63"/>
      <c r="I138" s="63"/>
    </row>
    <row r="139" spans="1:9" x14ac:dyDescent="0.2">
      <c r="A139" s="63"/>
      <c r="B139" s="63"/>
      <c r="C139" s="63"/>
      <c r="D139" s="63"/>
      <c r="E139" s="11"/>
      <c r="F139" s="63"/>
      <c r="G139" s="63"/>
      <c r="H139" s="63"/>
      <c r="I139" s="63"/>
    </row>
    <row r="140" spans="1:9" x14ac:dyDescent="0.2">
      <c r="A140" s="63"/>
      <c r="B140" s="63"/>
      <c r="C140" s="63"/>
      <c r="D140" s="63"/>
      <c r="E140" s="11"/>
      <c r="F140" s="63"/>
      <c r="G140" s="63"/>
      <c r="H140" s="63"/>
      <c r="I140" s="63"/>
    </row>
    <row r="141" spans="1:9" x14ac:dyDescent="0.2">
      <c r="A141" s="63"/>
      <c r="B141" s="63"/>
      <c r="C141" s="63"/>
      <c r="D141" s="63"/>
      <c r="E141" s="11"/>
      <c r="F141" s="63"/>
      <c r="G141" s="63"/>
      <c r="H141" s="63"/>
      <c r="I141" s="63"/>
    </row>
    <row r="142" spans="1:9" x14ac:dyDescent="0.2">
      <c r="A142" s="63"/>
      <c r="B142" s="63"/>
      <c r="C142" s="63"/>
      <c r="D142" s="63"/>
      <c r="E142" s="11"/>
      <c r="F142" s="63"/>
      <c r="G142" s="63"/>
      <c r="H142" s="63"/>
      <c r="I142" s="63"/>
    </row>
    <row r="143" spans="1:9" x14ac:dyDescent="0.2">
      <c r="A143" s="63"/>
      <c r="B143" s="63"/>
      <c r="C143" s="63"/>
      <c r="D143" s="63"/>
      <c r="E143" s="11"/>
      <c r="F143" s="63"/>
      <c r="G143" s="63"/>
      <c r="H143" s="63"/>
      <c r="I143" s="63"/>
    </row>
    <row r="144" spans="1:9" x14ac:dyDescent="0.2">
      <c r="A144" s="63"/>
      <c r="B144" s="63"/>
      <c r="C144" s="63"/>
      <c r="D144" s="63"/>
      <c r="E144" s="11"/>
      <c r="F144" s="63"/>
      <c r="G144" s="63"/>
      <c r="H144" s="63"/>
      <c r="I144" s="63"/>
    </row>
    <row r="145" spans="1:9" x14ac:dyDescent="0.2">
      <c r="A145" s="63"/>
      <c r="B145" s="63"/>
      <c r="C145" s="63"/>
      <c r="D145" s="63"/>
      <c r="E145" s="11"/>
      <c r="F145" s="63"/>
      <c r="G145" s="63"/>
      <c r="H145" s="63"/>
      <c r="I145" s="63"/>
    </row>
    <row r="146" spans="1:9" x14ac:dyDescent="0.2">
      <c r="A146" s="63"/>
      <c r="B146" s="63"/>
      <c r="C146" s="63"/>
      <c r="D146" s="63"/>
      <c r="E146" s="11"/>
      <c r="F146" s="63"/>
      <c r="G146" s="63"/>
      <c r="H146" s="63"/>
      <c r="I146" s="63"/>
    </row>
    <row r="147" spans="1:9" x14ac:dyDescent="0.2">
      <c r="A147" s="63"/>
      <c r="B147" s="63"/>
      <c r="C147" s="63"/>
      <c r="D147" s="63"/>
      <c r="E147" s="11"/>
      <c r="F147" s="63"/>
      <c r="G147" s="63"/>
      <c r="H147" s="63"/>
      <c r="I147" s="63"/>
    </row>
    <row r="148" spans="1:9" x14ac:dyDescent="0.2">
      <c r="A148" s="63"/>
      <c r="B148" s="63"/>
      <c r="C148" s="63"/>
      <c r="D148" s="63"/>
      <c r="E148" s="11"/>
      <c r="F148" s="63"/>
      <c r="G148" s="63"/>
      <c r="H148" s="63"/>
      <c r="I148" s="63"/>
    </row>
    <row r="149" spans="1:9" x14ac:dyDescent="0.2">
      <c r="A149" s="63"/>
      <c r="B149" s="63"/>
      <c r="C149" s="63"/>
      <c r="D149" s="63"/>
      <c r="E149" s="11"/>
      <c r="F149" s="63"/>
      <c r="G149" s="63"/>
      <c r="H149" s="63"/>
      <c r="I149" s="63"/>
    </row>
    <row r="150" spans="1:9" x14ac:dyDescent="0.2">
      <c r="A150" s="63"/>
      <c r="B150" s="63"/>
      <c r="C150" s="63"/>
      <c r="D150" s="63"/>
      <c r="E150" s="11"/>
      <c r="F150" s="63"/>
      <c r="G150" s="63"/>
      <c r="H150" s="63"/>
      <c r="I150" s="63"/>
    </row>
    <row r="151" spans="1:9" x14ac:dyDescent="0.2">
      <c r="A151" s="63"/>
      <c r="B151" s="63"/>
      <c r="C151" s="63"/>
      <c r="D151" s="63"/>
      <c r="E151" s="11"/>
      <c r="F151" s="63"/>
      <c r="G151" s="63"/>
      <c r="H151" s="63"/>
      <c r="I151" s="63"/>
    </row>
    <row r="152" spans="1:9" x14ac:dyDescent="0.2">
      <c r="A152" s="63"/>
      <c r="B152" s="63"/>
      <c r="C152" s="63"/>
      <c r="D152" s="63"/>
      <c r="E152" s="11"/>
      <c r="F152" s="63"/>
      <c r="G152" s="63"/>
      <c r="H152" s="63"/>
      <c r="I152" s="63"/>
    </row>
    <row r="153" spans="1:9" x14ac:dyDescent="0.2">
      <c r="A153" s="63"/>
      <c r="B153" s="63"/>
      <c r="C153" s="63"/>
      <c r="D153" s="63"/>
      <c r="E153" s="11"/>
      <c r="F153" s="63"/>
      <c r="G153" s="63"/>
      <c r="H153" s="63"/>
      <c r="I153" s="63"/>
    </row>
    <row r="154" spans="1:9" x14ac:dyDescent="0.2">
      <c r="A154" s="63"/>
      <c r="B154" s="63"/>
      <c r="C154" s="63"/>
      <c r="D154" s="63"/>
      <c r="E154" s="11"/>
      <c r="F154" s="63"/>
      <c r="G154" s="63"/>
      <c r="H154" s="63"/>
      <c r="I154" s="63"/>
    </row>
    <row r="155" spans="1:9" x14ac:dyDescent="0.2">
      <c r="A155" s="63"/>
      <c r="B155" s="63"/>
      <c r="C155" s="63"/>
      <c r="D155" s="63"/>
      <c r="E155" s="11"/>
      <c r="F155" s="63"/>
      <c r="G155" s="63"/>
      <c r="H155" s="63"/>
      <c r="I155" s="63"/>
    </row>
    <row r="156" spans="1:9" x14ac:dyDescent="0.2">
      <c r="A156" s="63"/>
      <c r="B156" s="63"/>
      <c r="C156" s="63"/>
      <c r="D156" s="63"/>
      <c r="E156" s="11"/>
      <c r="F156" s="63"/>
      <c r="G156" s="63"/>
      <c r="H156" s="63"/>
      <c r="I156" s="63"/>
    </row>
    <row r="157" spans="1:9" x14ac:dyDescent="0.2">
      <c r="A157" s="63"/>
      <c r="B157" s="63"/>
      <c r="C157" s="63"/>
      <c r="D157" s="63"/>
      <c r="E157" s="11"/>
      <c r="F157" s="63"/>
      <c r="G157" s="63"/>
      <c r="H157" s="63"/>
      <c r="I157" s="63"/>
    </row>
    <row r="158" spans="1:9" x14ac:dyDescent="0.2">
      <c r="A158" s="63"/>
      <c r="B158" s="63"/>
      <c r="C158" s="63"/>
      <c r="D158" s="63"/>
      <c r="E158" s="11"/>
      <c r="F158" s="63"/>
      <c r="G158" s="63"/>
      <c r="H158" s="63"/>
      <c r="I158" s="63"/>
    </row>
    <row r="159" spans="1:9" x14ac:dyDescent="0.2">
      <c r="A159" s="63"/>
      <c r="B159" s="63"/>
      <c r="C159" s="63"/>
      <c r="D159" s="63"/>
      <c r="E159" s="11"/>
      <c r="F159" s="63"/>
      <c r="G159" s="63"/>
      <c r="H159" s="63"/>
      <c r="I159" s="63"/>
    </row>
    <row r="160" spans="1:9" x14ac:dyDescent="0.2">
      <c r="A160" s="63"/>
      <c r="B160" s="63"/>
      <c r="C160" s="63"/>
      <c r="D160" s="63"/>
      <c r="E160" s="11"/>
      <c r="F160" s="63"/>
      <c r="G160" s="63"/>
      <c r="H160" s="63"/>
      <c r="I160" s="63"/>
    </row>
    <row r="161" spans="1:9" x14ac:dyDescent="0.2">
      <c r="A161" s="63"/>
      <c r="B161" s="63"/>
      <c r="C161" s="63"/>
      <c r="D161" s="63"/>
      <c r="E161" s="11"/>
      <c r="F161" s="63"/>
      <c r="G161" s="63"/>
      <c r="H161" s="63"/>
      <c r="I161" s="63"/>
    </row>
    <row r="162" spans="1:9" x14ac:dyDescent="0.2">
      <c r="A162" s="63"/>
      <c r="B162" s="63"/>
      <c r="C162" s="63"/>
      <c r="D162" s="63"/>
      <c r="E162" s="11"/>
      <c r="F162" s="63"/>
      <c r="G162" s="63"/>
      <c r="H162" s="63"/>
      <c r="I162" s="63"/>
    </row>
    <row r="163" spans="1:9" x14ac:dyDescent="0.2">
      <c r="A163" s="63"/>
      <c r="B163" s="63"/>
      <c r="C163" s="63"/>
      <c r="D163" s="63"/>
      <c r="E163" s="11"/>
      <c r="F163" s="63"/>
      <c r="G163" s="63"/>
      <c r="H163" s="63"/>
      <c r="I163" s="63"/>
    </row>
    <row r="164" spans="1:9" x14ac:dyDescent="0.2">
      <c r="A164" s="63"/>
      <c r="B164" s="63"/>
      <c r="C164" s="63"/>
      <c r="D164" s="63"/>
      <c r="E164" s="11"/>
      <c r="F164" s="63"/>
      <c r="G164" s="63"/>
      <c r="H164" s="63"/>
      <c r="I164" s="63"/>
    </row>
    <row r="165" spans="1:9" x14ac:dyDescent="0.2">
      <c r="A165" s="63"/>
      <c r="B165" s="63"/>
      <c r="C165" s="63"/>
      <c r="D165" s="63"/>
      <c r="E165" s="11"/>
      <c r="F165" s="63"/>
      <c r="G165" s="63"/>
      <c r="H165" s="63"/>
      <c r="I165" s="63"/>
    </row>
    <row r="166" spans="1:9" x14ac:dyDescent="0.2">
      <c r="A166" s="63"/>
      <c r="B166" s="63"/>
      <c r="C166" s="63"/>
      <c r="D166" s="63"/>
      <c r="E166" s="11"/>
      <c r="F166" s="63"/>
      <c r="G166" s="63"/>
      <c r="H166" s="63"/>
      <c r="I166" s="63"/>
    </row>
    <row r="167" spans="1:9" x14ac:dyDescent="0.2">
      <c r="A167" s="63"/>
      <c r="B167" s="63"/>
      <c r="C167" s="63"/>
      <c r="D167" s="63"/>
      <c r="E167" s="11"/>
      <c r="F167" s="63"/>
      <c r="G167" s="63"/>
      <c r="H167" s="63"/>
      <c r="I167" s="63"/>
    </row>
    <row r="168" spans="1:9" x14ac:dyDescent="0.2">
      <c r="A168" s="63"/>
      <c r="B168" s="63"/>
      <c r="C168" s="63"/>
      <c r="D168" s="63"/>
      <c r="E168" s="11"/>
      <c r="F168" s="63"/>
      <c r="G168" s="63"/>
      <c r="H168" s="63"/>
      <c r="I168" s="63"/>
    </row>
    <row r="169" spans="1:9" x14ac:dyDescent="0.2">
      <c r="A169" s="63"/>
      <c r="B169" s="63"/>
      <c r="C169" s="63"/>
      <c r="D169" s="63"/>
      <c r="E169" s="11"/>
      <c r="G169" s="63"/>
      <c r="H169" s="63"/>
      <c r="I169" s="63"/>
    </row>
    <row r="170" spans="1:9" x14ac:dyDescent="0.2">
      <c r="A170" s="63"/>
      <c r="B170" s="63"/>
      <c r="C170" s="63"/>
      <c r="D170" s="63"/>
      <c r="E170" s="11"/>
      <c r="G170" s="63"/>
      <c r="H170" s="63"/>
      <c r="I170" s="63"/>
    </row>
    <row r="171" spans="1:9" x14ac:dyDescent="0.2">
      <c r="A171" s="63"/>
      <c r="B171" s="63"/>
      <c r="C171" s="63"/>
      <c r="D171" s="63"/>
      <c r="E171" s="11"/>
      <c r="G171" s="63"/>
      <c r="H171" s="63"/>
      <c r="I171" s="63"/>
    </row>
    <row r="172" spans="1:9" x14ac:dyDescent="0.2">
      <c r="A172" s="63"/>
      <c r="B172" s="63"/>
      <c r="C172" s="63"/>
      <c r="D172" s="63"/>
      <c r="E172" s="11"/>
      <c r="G172" s="63"/>
      <c r="H172" s="63"/>
      <c r="I172" s="63"/>
    </row>
    <row r="173" spans="1:9" x14ac:dyDescent="0.2">
      <c r="A173" s="63"/>
      <c r="B173" s="63"/>
      <c r="C173" s="63"/>
      <c r="D173" s="63"/>
      <c r="E173" s="11"/>
      <c r="G173" s="63"/>
      <c r="H173" s="63"/>
      <c r="I173" s="63"/>
    </row>
    <row r="174" spans="1:9" x14ac:dyDescent="0.2">
      <c r="A174" s="63"/>
      <c r="B174" s="63"/>
      <c r="C174" s="63"/>
      <c r="D174" s="63"/>
      <c r="E174" s="11"/>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row r="226" spans="1:9" x14ac:dyDescent="0.2">
      <c r="A226" s="63"/>
      <c r="B226" s="63"/>
      <c r="C226" s="63"/>
      <c r="D226" s="63"/>
      <c r="E226" s="11"/>
      <c r="G226" s="63"/>
      <c r="H226" s="63"/>
      <c r="I226" s="63"/>
    </row>
    <row r="227" spans="1:9" x14ac:dyDescent="0.2">
      <c r="A227" s="63"/>
      <c r="B227" s="63"/>
      <c r="C227" s="63"/>
      <c r="D227" s="63"/>
      <c r="E227" s="11"/>
      <c r="G227" s="63"/>
      <c r="H227" s="63"/>
      <c r="I227" s="63"/>
    </row>
    <row r="228" spans="1:9" x14ac:dyDescent="0.2">
      <c r="A228" s="63"/>
      <c r="B228" s="63"/>
      <c r="C228" s="63"/>
      <c r="D228" s="63"/>
      <c r="E228" s="11"/>
      <c r="G228" s="63"/>
      <c r="H228" s="63"/>
      <c r="I228" s="63"/>
    </row>
    <row r="229" spans="1:9" x14ac:dyDescent="0.2">
      <c r="A229" s="63"/>
      <c r="B229" s="63"/>
      <c r="C229" s="63"/>
      <c r="D229" s="63"/>
      <c r="E229" s="11"/>
      <c r="G229" s="63"/>
      <c r="H229" s="63"/>
      <c r="I229" s="63"/>
    </row>
    <row r="230" spans="1:9" x14ac:dyDescent="0.2">
      <c r="A230" s="63"/>
      <c r="B230" s="63"/>
      <c r="C230" s="63"/>
      <c r="D230" s="63"/>
      <c r="E230" s="11"/>
      <c r="G230" s="63"/>
      <c r="H230" s="63"/>
      <c r="I230" s="63"/>
    </row>
    <row r="231" spans="1:9" x14ac:dyDescent="0.2">
      <c r="A231" s="63"/>
      <c r="B231" s="63"/>
      <c r="C231" s="63"/>
      <c r="D231" s="63"/>
      <c r="E231" s="11"/>
      <c r="G231" s="63"/>
      <c r="H231" s="63"/>
      <c r="I231" s="63"/>
    </row>
    <row r="232" spans="1:9" x14ac:dyDescent="0.2">
      <c r="A232" s="63"/>
      <c r="B232" s="63"/>
      <c r="C232" s="63"/>
      <c r="D232" s="63"/>
      <c r="E232" s="11"/>
      <c r="G232" s="63"/>
      <c r="H232" s="63"/>
      <c r="I232" s="63"/>
    </row>
    <row r="233" spans="1:9" x14ac:dyDescent="0.2">
      <c r="A233" s="63"/>
      <c r="B233" s="63"/>
      <c r="C233" s="63"/>
      <c r="D233" s="63"/>
      <c r="E233" s="11"/>
      <c r="G233" s="63"/>
      <c r="H233" s="63"/>
      <c r="I233" s="63"/>
    </row>
    <row r="234" spans="1:9" x14ac:dyDescent="0.2">
      <c r="A234" s="63"/>
      <c r="B234" s="63"/>
      <c r="C234" s="63"/>
      <c r="D234" s="63"/>
      <c r="E234" s="11"/>
      <c r="G234" s="63"/>
      <c r="H234" s="63"/>
      <c r="I234" s="63"/>
    </row>
    <row r="235" spans="1:9" x14ac:dyDescent="0.2">
      <c r="A235" s="63"/>
      <c r="B235" s="63"/>
      <c r="C235" s="63"/>
      <c r="D235" s="63"/>
      <c r="E235" s="11"/>
      <c r="G235" s="63"/>
      <c r="H235" s="63"/>
      <c r="I235" s="63"/>
    </row>
    <row r="236" spans="1:9" x14ac:dyDescent="0.2">
      <c r="A236" s="63"/>
      <c r="B236" s="63"/>
      <c r="C236" s="63"/>
      <c r="D236" s="63"/>
      <c r="E236" s="11"/>
      <c r="G236" s="63"/>
      <c r="H236" s="63"/>
      <c r="I236" s="63"/>
    </row>
    <row r="237" spans="1:9" x14ac:dyDescent="0.2">
      <c r="A237" s="63"/>
      <c r="B237" s="63"/>
      <c r="C237" s="63"/>
      <c r="D237" s="63"/>
      <c r="E237" s="11"/>
      <c r="G237" s="63"/>
      <c r="H237" s="63"/>
      <c r="I237" s="63"/>
    </row>
    <row r="238" spans="1:9" x14ac:dyDescent="0.2">
      <c r="A238" s="63"/>
      <c r="B238" s="63"/>
      <c r="C238" s="63"/>
      <c r="D238" s="63"/>
      <c r="E238" s="11"/>
      <c r="G238" s="63"/>
      <c r="H238" s="63"/>
      <c r="I238" s="63"/>
    </row>
    <row r="239" spans="1:9" x14ac:dyDescent="0.2">
      <c r="A239" s="63"/>
      <c r="B239" s="63"/>
      <c r="C239" s="63"/>
      <c r="D239" s="63"/>
      <c r="E239" s="11"/>
      <c r="G239" s="63"/>
      <c r="H239" s="63"/>
      <c r="I239" s="63"/>
    </row>
    <row r="240" spans="1:9" x14ac:dyDescent="0.2">
      <c r="A240" s="63"/>
      <c r="B240" s="63"/>
      <c r="C240" s="63"/>
      <c r="D240" s="63"/>
      <c r="E240" s="11"/>
      <c r="G240" s="63"/>
      <c r="H240" s="63"/>
      <c r="I240" s="63"/>
    </row>
    <row r="241" spans="1:9" x14ac:dyDescent="0.2">
      <c r="A241" s="63"/>
      <c r="B241" s="63"/>
      <c r="C241" s="63"/>
      <c r="D241" s="63"/>
      <c r="E241" s="11"/>
      <c r="G241" s="63"/>
      <c r="H241" s="63"/>
      <c r="I241" s="63"/>
    </row>
    <row r="242" spans="1:9" x14ac:dyDescent="0.2">
      <c r="A242" s="63"/>
      <c r="B242" s="63"/>
      <c r="C242" s="63"/>
      <c r="D242" s="63"/>
      <c r="E242" s="11"/>
      <c r="G242" s="63"/>
      <c r="H242" s="63"/>
      <c r="I242" s="63"/>
    </row>
    <row r="243" spans="1:9" x14ac:dyDescent="0.2">
      <c r="A243" s="63"/>
      <c r="B243" s="63"/>
      <c r="C243" s="63"/>
      <c r="D243" s="63"/>
      <c r="E243" s="11"/>
      <c r="G243" s="63"/>
      <c r="H243" s="63"/>
      <c r="I243" s="63"/>
    </row>
    <row r="244" spans="1:9" x14ac:dyDescent="0.2">
      <c r="A244" s="63"/>
      <c r="B244" s="63"/>
      <c r="C244" s="63"/>
      <c r="D244" s="63"/>
      <c r="E244" s="11"/>
      <c r="G244" s="63"/>
      <c r="H244" s="63"/>
      <c r="I244" s="63"/>
    </row>
    <row r="245" spans="1:9" x14ac:dyDescent="0.2">
      <c r="A245" s="63"/>
      <c r="B245" s="63"/>
      <c r="C245" s="63"/>
      <c r="D245" s="63"/>
      <c r="E245" s="11"/>
      <c r="G245" s="63"/>
      <c r="H245" s="63"/>
      <c r="I245" s="63"/>
    </row>
    <row r="246" spans="1:9" x14ac:dyDescent="0.2">
      <c r="A246" s="63"/>
      <c r="B246" s="63"/>
      <c r="C246" s="63"/>
      <c r="D246" s="63"/>
      <c r="E246" s="11"/>
      <c r="G246" s="63"/>
      <c r="H246" s="63"/>
      <c r="I246" s="63"/>
    </row>
    <row r="247" spans="1:9" x14ac:dyDescent="0.2">
      <c r="A247" s="63"/>
      <c r="B247" s="63"/>
      <c r="C247" s="63"/>
      <c r="D247" s="63"/>
      <c r="E247" s="11"/>
      <c r="G247" s="63"/>
      <c r="H247" s="63"/>
      <c r="I247" s="63"/>
    </row>
    <row r="248" spans="1:9" x14ac:dyDescent="0.2">
      <c r="A248" s="63"/>
      <c r="B248" s="63"/>
      <c r="C248" s="63"/>
      <c r="D248" s="63"/>
      <c r="E248" s="11"/>
      <c r="G248" s="63"/>
      <c r="H248" s="63"/>
      <c r="I248" s="63"/>
    </row>
    <row r="249" spans="1:9" x14ac:dyDescent="0.2">
      <c r="A249" s="63"/>
      <c r="B249" s="63"/>
      <c r="C249" s="63"/>
      <c r="D249" s="63"/>
      <c r="E249" s="11"/>
      <c r="G249" s="63"/>
      <c r="H249" s="63"/>
      <c r="I249" s="63"/>
    </row>
    <row r="250" spans="1:9" x14ac:dyDescent="0.2">
      <c r="A250" s="63"/>
      <c r="B250" s="63"/>
      <c r="C250" s="63"/>
      <c r="D250" s="63"/>
      <c r="E250" s="11"/>
      <c r="G250" s="63"/>
      <c r="H250" s="63"/>
      <c r="I250" s="63"/>
    </row>
    <row r="251" spans="1:9" x14ac:dyDescent="0.2">
      <c r="A251" s="63"/>
      <c r="B251" s="63"/>
      <c r="C251" s="63"/>
      <c r="D251" s="63"/>
      <c r="E251" s="11"/>
      <c r="G251" s="63"/>
      <c r="H251" s="63"/>
      <c r="I251" s="63"/>
    </row>
    <row r="252" spans="1:9" x14ac:dyDescent="0.2">
      <c r="A252" s="63"/>
      <c r="B252" s="63"/>
      <c r="C252" s="63"/>
      <c r="D252" s="63"/>
      <c r="E252" s="11"/>
      <c r="G252" s="63"/>
      <c r="H252" s="63"/>
      <c r="I252" s="63"/>
    </row>
    <row r="253" spans="1:9" x14ac:dyDescent="0.2">
      <c r="A253" s="63"/>
      <c r="B253" s="63"/>
      <c r="C253" s="63"/>
      <c r="D253" s="63"/>
      <c r="E253" s="11"/>
      <c r="G253" s="63"/>
      <c r="H253" s="63"/>
      <c r="I253" s="63"/>
    </row>
    <row r="254" spans="1:9" x14ac:dyDescent="0.2">
      <c r="A254" s="63"/>
      <c r="B254" s="63"/>
      <c r="C254" s="63"/>
      <c r="D254" s="63"/>
      <c r="E254" s="11"/>
      <c r="G254" s="63"/>
      <c r="H254" s="63"/>
      <c r="I254" s="63"/>
    </row>
    <row r="255" spans="1:9" x14ac:dyDescent="0.2">
      <c r="A255" s="63"/>
      <c r="B255" s="63"/>
      <c r="C255" s="63"/>
      <c r="D255" s="63"/>
      <c r="E255" s="11"/>
      <c r="G255" s="63"/>
      <c r="H255" s="63"/>
      <c r="I255" s="63"/>
    </row>
    <row r="256" spans="1:9" x14ac:dyDescent="0.2">
      <c r="A256" s="63"/>
      <c r="B256" s="63"/>
      <c r="C256" s="63"/>
      <c r="D256" s="63"/>
      <c r="E256" s="11"/>
      <c r="G256" s="63"/>
      <c r="H256" s="63"/>
      <c r="I256" s="63"/>
    </row>
    <row r="257" spans="1:9" x14ac:dyDescent="0.2">
      <c r="A257" s="63"/>
      <c r="B257" s="63"/>
      <c r="C257" s="63"/>
      <c r="D257" s="63"/>
      <c r="E257" s="11"/>
      <c r="G257" s="63"/>
      <c r="H257" s="63"/>
      <c r="I257" s="63"/>
    </row>
    <row r="258" spans="1:9" x14ac:dyDescent="0.2">
      <c r="A258" s="63"/>
      <c r="B258" s="63"/>
      <c r="C258" s="63"/>
      <c r="D258" s="63"/>
      <c r="E258" s="11"/>
      <c r="G258" s="63"/>
      <c r="H258" s="63"/>
      <c r="I258" s="63"/>
    </row>
    <row r="259" spans="1:9" x14ac:dyDescent="0.2">
      <c r="A259" s="63"/>
      <c r="B259" s="63"/>
      <c r="C259" s="63"/>
      <c r="D259" s="63"/>
      <c r="E259" s="11"/>
      <c r="G259" s="63"/>
      <c r="H259" s="63"/>
      <c r="I259" s="63"/>
    </row>
    <row r="260" spans="1:9" x14ac:dyDescent="0.2">
      <c r="A260" s="63"/>
      <c r="B260" s="63"/>
      <c r="C260" s="63"/>
      <c r="D260" s="63"/>
      <c r="E260" s="11"/>
      <c r="G260" s="63"/>
      <c r="H260" s="63"/>
      <c r="I260" s="63"/>
    </row>
    <row r="261" spans="1:9" x14ac:dyDescent="0.2">
      <c r="A261" s="63"/>
      <c r="B261" s="63"/>
      <c r="C261" s="63"/>
      <c r="D261" s="63"/>
      <c r="E261" s="11"/>
      <c r="G261" s="63"/>
      <c r="H261" s="63"/>
      <c r="I261" s="63"/>
    </row>
    <row r="262" spans="1:9" x14ac:dyDescent="0.2">
      <c r="A262" s="63"/>
      <c r="B262" s="63"/>
      <c r="C262" s="63"/>
      <c r="D262" s="63"/>
      <c r="E262" s="11"/>
      <c r="G262" s="63"/>
      <c r="H262" s="63"/>
      <c r="I262" s="63"/>
    </row>
    <row r="263" spans="1:9" x14ac:dyDescent="0.2">
      <c r="A263" s="63"/>
      <c r="B263" s="63"/>
      <c r="C263" s="63"/>
      <c r="D263" s="63"/>
      <c r="E263" s="11"/>
      <c r="G263" s="63"/>
      <c r="H263" s="63"/>
      <c r="I263" s="63"/>
    </row>
    <row r="264" spans="1:9" x14ac:dyDescent="0.2">
      <c r="A264" s="63"/>
      <c r="B264" s="63"/>
      <c r="C264" s="63"/>
      <c r="D264" s="63"/>
      <c r="E264" s="11"/>
      <c r="G264" s="63"/>
      <c r="H264" s="63"/>
      <c r="I264" s="63"/>
    </row>
    <row r="265" spans="1:9" x14ac:dyDescent="0.2">
      <c r="A265" s="63"/>
      <c r="B265" s="63"/>
      <c r="C265" s="63"/>
      <c r="D265" s="63"/>
      <c r="E265" s="11"/>
      <c r="G265" s="63"/>
      <c r="H265" s="63"/>
      <c r="I265" s="63"/>
    </row>
    <row r="266" spans="1:9" x14ac:dyDescent="0.2">
      <c r="A266" s="63"/>
      <c r="B266" s="63"/>
      <c r="C266" s="63"/>
      <c r="D266" s="63"/>
      <c r="E266" s="11"/>
      <c r="G266" s="63"/>
      <c r="H266" s="63"/>
      <c r="I266" s="63"/>
    </row>
    <row r="267" spans="1:9" x14ac:dyDescent="0.2">
      <c r="A267" s="63"/>
      <c r="B267" s="63"/>
      <c r="C267" s="63"/>
      <c r="D267" s="63"/>
      <c r="E267" s="11"/>
      <c r="G267" s="63"/>
      <c r="H267" s="63"/>
      <c r="I267" s="63"/>
    </row>
    <row r="268" spans="1:9" x14ac:dyDescent="0.2">
      <c r="A268" s="63"/>
      <c r="B268" s="63"/>
      <c r="C268" s="63"/>
      <c r="D268" s="63"/>
      <c r="E268" s="11"/>
      <c r="G268" s="63"/>
      <c r="H268" s="63"/>
      <c r="I268" s="63"/>
    </row>
    <row r="269" spans="1:9" x14ac:dyDescent="0.2">
      <c r="A269" s="63"/>
      <c r="B269" s="63"/>
      <c r="C269" s="63"/>
      <c r="D269" s="63"/>
      <c r="E269" s="11"/>
      <c r="G269" s="63"/>
      <c r="H269" s="63"/>
      <c r="I269" s="63"/>
    </row>
    <row r="270" spans="1:9" x14ac:dyDescent="0.2">
      <c r="A270" s="63"/>
      <c r="B270" s="63"/>
      <c r="C270" s="63"/>
      <c r="D270" s="63"/>
      <c r="E270" s="11"/>
      <c r="G270" s="63"/>
      <c r="H270" s="63"/>
      <c r="I270" s="63"/>
    </row>
  </sheetData>
  <mergeCells count="1">
    <mergeCell ref="A1:F1"/>
  </mergeCells>
  <conditionalFormatting sqref="F2:F3 E5:E13 F14:F30">
    <cfRule type="cellIs" dxfId="21" priority="2" stopIfTrue="1" operator="between">
      <formula>0.009</formula>
      <formula>-0.009</formula>
    </cfRule>
  </conditionalFormatting>
  <conditionalFormatting sqref="F169:F65536">
    <cfRule type="cellIs" dxfId="20" priority="1" stopIfTrue="1" operator="between">
      <formula>0.009</formula>
      <formula>-0.009</formula>
    </cfRule>
  </conditionalFormatting>
  <hyperlinks>
    <hyperlink ref="A34"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1"/>
  <sheetViews>
    <sheetView workbookViewId="0">
      <selection sqref="A1:F1"/>
    </sheetView>
  </sheetViews>
  <sheetFormatPr defaultColWidth="9.140625" defaultRowHeight="11.25" x14ac:dyDescent="0.2"/>
  <cols>
    <col min="1" max="1" width="36.85546875" style="7" bestFit="1" customWidth="1"/>
    <col min="2" max="2" width="85.42578125" style="7" bestFit="1" customWidth="1"/>
    <col min="3" max="3" width="15.5703125" style="7" bestFit="1" customWidth="1"/>
    <col min="4" max="4" width="27.42578125" style="7" customWidth="1"/>
    <col min="5" max="5" width="26.140625" style="10" customWidth="1"/>
    <col min="6" max="6" width="14.7109375" style="11" bestFit="1" customWidth="1"/>
    <col min="7" max="16384" width="9.140625" style="7"/>
  </cols>
  <sheetData>
    <row r="1" spans="1:6" s="1" customFormat="1" ht="15" x14ac:dyDescent="0.2">
      <c r="A1" s="104" t="s">
        <v>982</v>
      </c>
      <c r="B1" s="105"/>
      <c r="C1" s="105"/>
      <c r="D1" s="105"/>
      <c r="E1" s="105"/>
      <c r="F1" s="105"/>
    </row>
    <row r="2" spans="1:6" s="1" customFormat="1" ht="12" x14ac:dyDescent="0.2">
      <c r="E2" s="5"/>
      <c r="F2" s="9"/>
    </row>
    <row r="3" spans="1:6" s="1" customFormat="1" ht="12" x14ac:dyDescent="0.2">
      <c r="A3" s="8" t="s">
        <v>7</v>
      </c>
      <c r="B3" s="2"/>
      <c r="C3" s="3"/>
      <c r="D3" s="3"/>
      <c r="E3" s="4"/>
      <c r="F3" s="9"/>
    </row>
    <row r="4" spans="1:6" s="1" customFormat="1" ht="23.25" customHeight="1" x14ac:dyDescent="0.2">
      <c r="A4" s="6" t="s">
        <v>2</v>
      </c>
      <c r="B4" s="6" t="s">
        <v>0</v>
      </c>
      <c r="C4" s="13" t="s">
        <v>1</v>
      </c>
      <c r="D4" s="52" t="s">
        <v>6</v>
      </c>
      <c r="E4" s="12" t="s">
        <v>3</v>
      </c>
    </row>
    <row r="5" spans="1:6" x14ac:dyDescent="0.2">
      <c r="A5" s="16" t="s">
        <v>40</v>
      </c>
      <c r="B5" s="17"/>
      <c r="C5" s="17"/>
      <c r="D5" s="18"/>
      <c r="E5" s="19"/>
      <c r="F5" s="7"/>
    </row>
    <row r="6" spans="1:6" x14ac:dyDescent="0.2">
      <c r="A6" s="21" t="s">
        <v>955</v>
      </c>
      <c r="B6" s="21" t="s">
        <v>986</v>
      </c>
      <c r="C6" s="24">
        <v>17342066.125</v>
      </c>
      <c r="D6" s="22">
        <v>1859.034805</v>
      </c>
      <c r="E6" s="23">
        <v>18.658125646596201</v>
      </c>
      <c r="F6" s="7"/>
    </row>
    <row r="7" spans="1:6" x14ac:dyDescent="0.2">
      <c r="A7" s="21" t="s">
        <v>956</v>
      </c>
      <c r="B7" s="21" t="s">
        <v>987</v>
      </c>
      <c r="C7" s="24">
        <v>2173334.0449999999</v>
      </c>
      <c r="D7" s="22">
        <v>1409.7135679999999</v>
      </c>
      <c r="E7" s="23">
        <v>14.1485317040396</v>
      </c>
      <c r="F7" s="7"/>
    </row>
    <row r="8" spans="1:6" x14ac:dyDescent="0.2">
      <c r="A8" s="21" t="s">
        <v>957</v>
      </c>
      <c r="B8" s="21" t="s">
        <v>988</v>
      </c>
      <c r="C8" s="24">
        <v>1220797.723</v>
      </c>
      <c r="D8" s="22">
        <v>1357.2707009999999</v>
      </c>
      <c r="E8" s="23">
        <v>13.6221910464456</v>
      </c>
      <c r="F8" s="7"/>
    </row>
    <row r="9" spans="1:6" x14ac:dyDescent="0.2">
      <c r="A9" s="21" t="s">
        <v>478</v>
      </c>
      <c r="B9" s="21" t="s">
        <v>989</v>
      </c>
      <c r="C9" s="24">
        <v>2176837.372</v>
      </c>
      <c r="D9" s="22">
        <v>1160.0105140000001</v>
      </c>
      <c r="E9" s="23">
        <v>11.6423973684477</v>
      </c>
      <c r="F9" s="7"/>
    </row>
    <row r="10" spans="1:6" x14ac:dyDescent="0.2">
      <c r="A10" s="21" t="s">
        <v>958</v>
      </c>
      <c r="B10" s="21" t="s">
        <v>990</v>
      </c>
      <c r="C10" s="24">
        <v>1848378.0120000001</v>
      </c>
      <c r="D10" s="22">
        <v>758.88301530000001</v>
      </c>
      <c r="E10" s="23">
        <v>7.6164978796807503</v>
      </c>
      <c r="F10" s="7"/>
    </row>
    <row r="11" spans="1:6" x14ac:dyDescent="0.2">
      <c r="A11" s="21" t="s">
        <v>959</v>
      </c>
      <c r="B11" s="21" t="s">
        <v>991</v>
      </c>
      <c r="C11" s="24">
        <v>2511600.2560000001</v>
      </c>
      <c r="D11" s="22">
        <v>737.74992440000005</v>
      </c>
      <c r="E11" s="23">
        <v>7.4043964901572004</v>
      </c>
      <c r="F11" s="7"/>
    </row>
    <row r="12" spans="1:6" x14ac:dyDescent="0.2">
      <c r="A12" s="21" t="s">
        <v>960</v>
      </c>
      <c r="B12" s="21" t="s">
        <v>992</v>
      </c>
      <c r="C12" s="24">
        <v>4113457.3319999999</v>
      </c>
      <c r="D12" s="22">
        <v>637.65581520000001</v>
      </c>
      <c r="E12" s="23">
        <v>6.3998061183606296</v>
      </c>
      <c r="F12" s="7"/>
    </row>
    <row r="13" spans="1:6" x14ac:dyDescent="0.2">
      <c r="A13" s="21" t="s">
        <v>961</v>
      </c>
      <c r="B13" s="21" t="s">
        <v>993</v>
      </c>
      <c r="C13" s="24">
        <v>2994043.2119999998</v>
      </c>
      <c r="D13" s="22">
        <v>558.30223179999996</v>
      </c>
      <c r="E13" s="23">
        <v>5.6033771727579396</v>
      </c>
      <c r="F13" s="7"/>
    </row>
    <row r="14" spans="1:6" x14ac:dyDescent="0.2">
      <c r="A14" s="21" t="s">
        <v>962</v>
      </c>
      <c r="B14" s="21" t="s">
        <v>994</v>
      </c>
      <c r="C14" s="24">
        <v>13740.731</v>
      </c>
      <c r="D14" s="22">
        <v>557.88019169999995</v>
      </c>
      <c r="E14" s="23">
        <v>5.5991413848143603</v>
      </c>
      <c r="F14" s="7"/>
    </row>
    <row r="15" spans="1:6" x14ac:dyDescent="0.2">
      <c r="A15" s="21" t="s">
        <v>963</v>
      </c>
      <c r="B15" s="21" t="s">
        <v>995</v>
      </c>
      <c r="C15" s="24">
        <v>2734146.1830000002</v>
      </c>
      <c r="D15" s="22">
        <v>555.85465320000003</v>
      </c>
      <c r="E15" s="23">
        <v>5.5788121517449403</v>
      </c>
      <c r="F15" s="7"/>
    </row>
    <row r="16" spans="1:6" x14ac:dyDescent="0.2">
      <c r="A16" s="21" t="s">
        <v>965</v>
      </c>
      <c r="B16" s="21" t="s">
        <v>964</v>
      </c>
      <c r="C16" s="24">
        <v>23973.544999999998</v>
      </c>
      <c r="D16" s="22">
        <v>2.3973545E-5</v>
      </c>
      <c r="E16" s="23">
        <v>2.40609489182925E-7</v>
      </c>
      <c r="F16" s="7"/>
    </row>
    <row r="17" spans="1:8" x14ac:dyDescent="0.2">
      <c r="A17" s="20" t="s">
        <v>29</v>
      </c>
      <c r="B17" s="20"/>
      <c r="C17" s="20"/>
      <c r="D17" s="25">
        <f>SUM(D6:D16)</f>
        <v>9592.3554435735441</v>
      </c>
      <c r="E17" s="26">
        <f>SUM(E6:E16)</f>
        <v>96.273277203654416</v>
      </c>
      <c r="F17" s="14"/>
      <c r="G17" s="14"/>
      <c r="H17" s="14"/>
    </row>
    <row r="18" spans="1:8" x14ac:dyDescent="0.2">
      <c r="A18" s="21"/>
      <c r="B18" s="21"/>
      <c r="C18" s="21"/>
      <c r="D18" s="22"/>
      <c r="E18" s="23"/>
      <c r="F18" s="7"/>
    </row>
    <row r="19" spans="1:8" x14ac:dyDescent="0.2">
      <c r="A19" s="20" t="s">
        <v>41</v>
      </c>
      <c r="B19" s="20"/>
      <c r="C19" s="20"/>
      <c r="D19" s="25">
        <f>D17</f>
        <v>9592.3554435735441</v>
      </c>
      <c r="E19" s="26">
        <f>E17</f>
        <v>96.273277203654416</v>
      </c>
      <c r="F19" s="14"/>
      <c r="G19" s="14"/>
      <c r="H19" s="14"/>
    </row>
    <row r="20" spans="1:8" x14ac:dyDescent="0.2">
      <c r="A20" s="20"/>
      <c r="B20" s="20"/>
      <c r="C20" s="20"/>
      <c r="D20" s="25"/>
      <c r="E20" s="26"/>
      <c r="F20" s="14"/>
      <c r="G20" s="14"/>
      <c r="H20" s="14"/>
    </row>
    <row r="21" spans="1:8" x14ac:dyDescent="0.2">
      <c r="A21" s="20" t="s">
        <v>43</v>
      </c>
      <c r="B21" s="20"/>
      <c r="C21" s="20"/>
      <c r="D21" s="25">
        <f>D23-(D17)</f>
        <v>371.31850852645584</v>
      </c>
      <c r="E21" s="26">
        <f>E23-(E17)</f>
        <v>3.7267227963455838</v>
      </c>
      <c r="F21" s="14"/>
      <c r="G21" s="14"/>
      <c r="H21" s="14"/>
    </row>
    <row r="22" spans="1:8" x14ac:dyDescent="0.2">
      <c r="A22" s="20"/>
      <c r="B22" s="20"/>
      <c r="C22" s="20"/>
      <c r="D22" s="25"/>
      <c r="E22" s="26"/>
      <c r="F22" s="14"/>
      <c r="G22" s="14"/>
      <c r="H22" s="14"/>
    </row>
    <row r="23" spans="1:8" x14ac:dyDescent="0.2">
      <c r="A23" s="27" t="s">
        <v>42</v>
      </c>
      <c r="B23" s="27"/>
      <c r="C23" s="27"/>
      <c r="D23" s="28">
        <v>9963.6739521</v>
      </c>
      <c r="E23" s="29">
        <v>100</v>
      </c>
      <c r="F23" s="14"/>
      <c r="G23" s="14"/>
      <c r="H23" s="14"/>
    </row>
    <row r="24" spans="1:8" x14ac:dyDescent="0.2">
      <c r="E24" s="65" t="s">
        <v>952</v>
      </c>
      <c r="F24" s="15"/>
    </row>
    <row r="25" spans="1:8" x14ac:dyDescent="0.2">
      <c r="A25" s="14" t="s">
        <v>46</v>
      </c>
    </row>
    <row r="26" spans="1:8" x14ac:dyDescent="0.2">
      <c r="A26" s="14" t="s">
        <v>47</v>
      </c>
    </row>
    <row r="27" spans="1:8" x14ac:dyDescent="0.2">
      <c r="A27" s="14" t="s">
        <v>48</v>
      </c>
      <c r="B27" s="14"/>
      <c r="C27" s="30" t="s">
        <v>50</v>
      </c>
      <c r="D27" s="30" t="s">
        <v>49</v>
      </c>
    </row>
    <row r="28" spans="1:8" x14ac:dyDescent="0.2">
      <c r="A28" s="7" t="s">
        <v>51</v>
      </c>
      <c r="C28" s="31">
        <v>20.728899999999999</v>
      </c>
      <c r="D28" s="31">
        <v>21.4678</v>
      </c>
    </row>
    <row r="29" spans="1:8" x14ac:dyDescent="0.2">
      <c r="A29" s="7" t="s">
        <v>52</v>
      </c>
      <c r="C29" s="31">
        <v>20.728899999999999</v>
      </c>
      <c r="D29" s="31">
        <v>21.4678</v>
      </c>
    </row>
    <row r="30" spans="1:8" x14ac:dyDescent="0.2">
      <c r="A30" s="7" t="s">
        <v>53</v>
      </c>
      <c r="C30" s="31">
        <v>23.3535</v>
      </c>
      <c r="D30" s="31">
        <v>24.2422</v>
      </c>
    </row>
    <row r="31" spans="1:8" x14ac:dyDescent="0.2">
      <c r="A31" s="7" t="s">
        <v>54</v>
      </c>
      <c r="C31" s="31">
        <v>23.3535</v>
      </c>
      <c r="D31" s="31">
        <v>24.2422</v>
      </c>
    </row>
    <row r="33" spans="1:9" x14ac:dyDescent="0.2">
      <c r="A33" s="7" t="s">
        <v>59</v>
      </c>
    </row>
    <row r="35" spans="1:9" x14ac:dyDescent="0.2">
      <c r="A35" s="14" t="s">
        <v>55</v>
      </c>
      <c r="D35" s="30" t="s">
        <v>61</v>
      </c>
    </row>
    <row r="37" spans="1:9" x14ac:dyDescent="0.2">
      <c r="A37" s="14" t="s">
        <v>380</v>
      </c>
      <c r="D37" s="51">
        <v>1.0074752438308301</v>
      </c>
    </row>
    <row r="39" spans="1:9" x14ac:dyDescent="0.2">
      <c r="A39" s="14" t="s">
        <v>1004</v>
      </c>
      <c r="D39" s="30" t="s">
        <v>61</v>
      </c>
    </row>
    <row r="41" spans="1:9" x14ac:dyDescent="0.2">
      <c r="A41" s="62" t="s">
        <v>1005</v>
      </c>
      <c r="B41" s="63"/>
      <c r="C41" s="63"/>
      <c r="D41" s="63"/>
      <c r="E41" s="11"/>
      <c r="F41" s="63"/>
      <c r="G41" s="63"/>
      <c r="H41" s="63"/>
      <c r="I41" s="63"/>
    </row>
    <row r="42" spans="1:9" x14ac:dyDescent="0.2">
      <c r="A42" s="62"/>
      <c r="B42" s="63"/>
      <c r="C42" s="63"/>
      <c r="D42" s="63"/>
      <c r="E42" s="11"/>
      <c r="F42" s="63"/>
      <c r="G42" s="63"/>
      <c r="H42" s="63"/>
      <c r="I42" s="63"/>
    </row>
    <row r="43" spans="1:9" x14ac:dyDescent="0.2">
      <c r="A43" s="62" t="s">
        <v>1486</v>
      </c>
      <c r="B43" s="63"/>
      <c r="C43" s="63"/>
      <c r="D43" s="63"/>
      <c r="E43" s="11"/>
      <c r="F43" s="63"/>
      <c r="G43" s="63"/>
      <c r="H43" s="63"/>
      <c r="I43" s="63"/>
    </row>
    <row r="44" spans="1:9" x14ac:dyDescent="0.2">
      <c r="A44" s="66"/>
      <c r="B44" s="63"/>
      <c r="C44" s="63"/>
      <c r="D44" s="63"/>
      <c r="E44" s="11"/>
      <c r="F44" s="63"/>
      <c r="G44" s="63"/>
      <c r="H44" s="63"/>
      <c r="I44" s="63"/>
    </row>
    <row r="45" spans="1:9" x14ac:dyDescent="0.2">
      <c r="A45" s="63"/>
      <c r="B45" s="63"/>
      <c r="C45" s="63"/>
      <c r="D45" s="63"/>
      <c r="E45" s="11"/>
      <c r="F45" s="63"/>
      <c r="G45" s="63"/>
      <c r="H45" s="63"/>
      <c r="I45" s="63"/>
    </row>
    <row r="46" spans="1:9" x14ac:dyDescent="0.2">
      <c r="A46" s="63"/>
      <c r="B46" s="63"/>
      <c r="C46" s="63"/>
      <c r="D46" s="63"/>
      <c r="E46" s="11"/>
      <c r="F46" s="63"/>
      <c r="G46" s="63"/>
      <c r="H46" s="63"/>
      <c r="I46" s="63"/>
    </row>
    <row r="47" spans="1:9" x14ac:dyDescent="0.2">
      <c r="A47" s="63"/>
      <c r="B47" s="63"/>
      <c r="C47" s="63"/>
      <c r="D47" s="63"/>
      <c r="E47" s="11"/>
      <c r="F47" s="63"/>
      <c r="G47" s="63"/>
      <c r="H47" s="63"/>
      <c r="I47" s="63"/>
    </row>
    <row r="48" spans="1:9" x14ac:dyDescent="0.2">
      <c r="A48" s="63"/>
      <c r="B48" s="63"/>
      <c r="C48" s="63"/>
      <c r="D48" s="63"/>
      <c r="E48" s="11"/>
      <c r="F48" s="63"/>
      <c r="G48" s="63"/>
      <c r="H48" s="63"/>
      <c r="I48" s="63"/>
    </row>
    <row r="49" spans="1:9" x14ac:dyDescent="0.2">
      <c r="A49" s="63"/>
      <c r="B49" s="63"/>
      <c r="C49" s="63"/>
      <c r="D49" s="63"/>
      <c r="E49" s="11"/>
      <c r="F49" s="63"/>
      <c r="G49" s="63"/>
      <c r="H49" s="63"/>
      <c r="I49" s="63"/>
    </row>
    <row r="50" spans="1:9" x14ac:dyDescent="0.2">
      <c r="A50" s="63"/>
      <c r="B50" s="63"/>
      <c r="C50" s="63"/>
      <c r="D50" s="63"/>
      <c r="E50" s="11"/>
      <c r="F50" s="63"/>
      <c r="G50" s="63"/>
      <c r="H50" s="63"/>
      <c r="I50" s="63"/>
    </row>
    <row r="51" spans="1:9" x14ac:dyDescent="0.2">
      <c r="A51" s="63"/>
      <c r="B51" s="63"/>
      <c r="C51" s="63"/>
      <c r="D51" s="63"/>
      <c r="E51" s="11"/>
      <c r="F51" s="63"/>
      <c r="G51" s="63"/>
      <c r="H51" s="63"/>
      <c r="I51" s="63"/>
    </row>
    <row r="52" spans="1:9" x14ac:dyDescent="0.2">
      <c r="A52" s="63"/>
      <c r="B52" s="63"/>
      <c r="C52" s="63"/>
      <c r="D52" s="63"/>
      <c r="E52" s="11"/>
      <c r="F52" s="63"/>
      <c r="G52" s="63"/>
      <c r="H52" s="63"/>
      <c r="I52" s="63"/>
    </row>
    <row r="53" spans="1:9" x14ac:dyDescent="0.2">
      <c r="A53" s="63"/>
      <c r="B53" s="63"/>
      <c r="C53" s="63"/>
      <c r="D53" s="63"/>
      <c r="E53" s="11"/>
      <c r="F53" s="63"/>
      <c r="G53" s="63"/>
      <c r="H53" s="63"/>
      <c r="I53" s="63"/>
    </row>
    <row r="54" spans="1:9" x14ac:dyDescent="0.2">
      <c r="A54" s="63"/>
      <c r="B54" s="63"/>
      <c r="C54" s="63"/>
      <c r="D54" s="63"/>
      <c r="E54" s="11"/>
      <c r="F54" s="63"/>
      <c r="G54" s="63"/>
      <c r="H54" s="63"/>
      <c r="I54" s="63"/>
    </row>
    <row r="55" spans="1:9" x14ac:dyDescent="0.2">
      <c r="A55" s="63"/>
      <c r="B55" s="67"/>
      <c r="C55" s="67"/>
      <c r="D55" s="67"/>
      <c r="E55" s="67"/>
      <c r="F55" s="63"/>
      <c r="G55" s="63"/>
      <c r="H55" s="63"/>
      <c r="I55" s="63"/>
    </row>
    <row r="56" spans="1:9" x14ac:dyDescent="0.2">
      <c r="A56" s="63"/>
      <c r="B56" s="63"/>
      <c r="C56" s="63"/>
      <c r="D56" s="63"/>
      <c r="E56" s="11"/>
      <c r="F56" s="63"/>
      <c r="G56" s="63"/>
      <c r="H56" s="63"/>
      <c r="I56" s="63"/>
    </row>
    <row r="57" spans="1:9" x14ac:dyDescent="0.2">
      <c r="A57" s="63"/>
      <c r="B57" s="63"/>
      <c r="C57" s="63"/>
      <c r="D57" s="63"/>
      <c r="E57" s="11"/>
      <c r="F57" s="63"/>
      <c r="G57" s="63"/>
      <c r="H57" s="63"/>
      <c r="I57" s="63"/>
    </row>
    <row r="58" spans="1:9" x14ac:dyDescent="0.2">
      <c r="A58" s="63"/>
      <c r="B58" s="63"/>
      <c r="C58" s="63"/>
      <c r="D58" s="63"/>
      <c r="E58" s="11"/>
      <c r="F58" s="63"/>
      <c r="G58" s="63"/>
      <c r="H58" s="63"/>
      <c r="I58" s="63"/>
    </row>
    <row r="59" spans="1:9" x14ac:dyDescent="0.2">
      <c r="A59" s="63"/>
      <c r="B59" s="63"/>
      <c r="C59" s="63"/>
      <c r="D59" s="63"/>
      <c r="E59" s="11"/>
      <c r="F59" s="63"/>
      <c r="G59" s="63"/>
      <c r="H59" s="63"/>
      <c r="I59" s="63"/>
    </row>
    <row r="60" spans="1:9" x14ac:dyDescent="0.2">
      <c r="A60" s="68" t="s">
        <v>1046</v>
      </c>
      <c r="B60" s="63"/>
      <c r="C60" s="63"/>
      <c r="D60" s="63"/>
      <c r="E60" s="11"/>
      <c r="F60" s="63"/>
      <c r="G60" s="63"/>
      <c r="H60" s="63"/>
      <c r="I60" s="63"/>
    </row>
    <row r="61" spans="1:9" x14ac:dyDescent="0.2">
      <c r="A61" s="63"/>
      <c r="B61" s="63"/>
      <c r="C61" s="63"/>
      <c r="D61" s="63"/>
      <c r="E61" s="11"/>
      <c r="F61" s="63"/>
      <c r="G61" s="63"/>
      <c r="H61" s="63"/>
      <c r="I61" s="63"/>
    </row>
    <row r="62" spans="1:9" x14ac:dyDescent="0.2">
      <c r="A62" s="62" t="s">
        <v>1164</v>
      </c>
      <c r="B62" s="63"/>
      <c r="C62" s="63"/>
      <c r="D62" s="63"/>
      <c r="E62" s="11"/>
      <c r="F62" s="63"/>
      <c r="G62" s="63"/>
      <c r="H62" s="63"/>
      <c r="I62" s="63"/>
    </row>
    <row r="63" spans="1:9" x14ac:dyDescent="0.2">
      <c r="A63" s="63"/>
      <c r="B63" s="63"/>
      <c r="C63" s="63"/>
      <c r="D63" s="63"/>
      <c r="E63" s="11"/>
      <c r="F63" s="63"/>
      <c r="G63" s="63"/>
      <c r="H63" s="63"/>
      <c r="I63" s="63"/>
    </row>
    <row r="64" spans="1:9" x14ac:dyDescent="0.2">
      <c r="A64" s="63"/>
      <c r="B64" s="63"/>
      <c r="C64" s="63"/>
      <c r="D64" s="63"/>
      <c r="E64" s="11"/>
      <c r="F64" s="63"/>
      <c r="G64" s="63"/>
      <c r="H64" s="63"/>
      <c r="I64" s="63"/>
    </row>
    <row r="65" spans="1:9" x14ac:dyDescent="0.2">
      <c r="A65" s="63"/>
      <c r="B65" s="63"/>
      <c r="C65" s="63"/>
      <c r="D65" s="63"/>
      <c r="E65" s="11"/>
      <c r="F65" s="63"/>
      <c r="G65" s="63"/>
      <c r="H65" s="63"/>
      <c r="I65" s="63"/>
    </row>
    <row r="66" spans="1:9" x14ac:dyDescent="0.2">
      <c r="A66" s="63"/>
      <c r="B66" s="63"/>
      <c r="C66" s="63"/>
      <c r="D66" s="63"/>
      <c r="E66" s="11"/>
      <c r="F66" s="63"/>
      <c r="G66" s="63"/>
      <c r="H66" s="63"/>
      <c r="I66" s="63"/>
    </row>
    <row r="67" spans="1:9" x14ac:dyDescent="0.2">
      <c r="A67" s="63"/>
      <c r="B67" s="63"/>
      <c r="C67" s="63"/>
      <c r="D67" s="63"/>
      <c r="E67" s="11"/>
      <c r="F67" s="63"/>
      <c r="G67" s="63"/>
      <c r="H67" s="63"/>
      <c r="I67" s="63"/>
    </row>
    <row r="68" spans="1:9" x14ac:dyDescent="0.2">
      <c r="A68" s="63"/>
      <c r="B68" s="63"/>
      <c r="C68" s="63"/>
      <c r="D68" s="63"/>
      <c r="E68" s="11"/>
      <c r="F68" s="63"/>
      <c r="G68" s="63"/>
      <c r="H68" s="63"/>
      <c r="I68" s="63"/>
    </row>
    <row r="69" spans="1:9" x14ac:dyDescent="0.2">
      <c r="A69" s="63"/>
      <c r="B69" s="63"/>
      <c r="C69" s="63"/>
      <c r="D69" s="63"/>
      <c r="E69" s="11"/>
      <c r="F69" s="63"/>
      <c r="G69" s="63"/>
      <c r="H69" s="63"/>
      <c r="I69" s="63"/>
    </row>
    <row r="70" spans="1:9" x14ac:dyDescent="0.2">
      <c r="A70" s="63"/>
      <c r="B70" s="63"/>
      <c r="C70" s="63"/>
      <c r="D70" s="63"/>
      <c r="E70" s="11"/>
      <c r="F70" s="63"/>
      <c r="G70" s="63"/>
      <c r="H70" s="63"/>
      <c r="I70" s="63"/>
    </row>
    <row r="71" spans="1:9" x14ac:dyDescent="0.2">
      <c r="A71" s="63"/>
      <c r="B71" s="63"/>
      <c r="C71" s="63"/>
      <c r="D71" s="63"/>
      <c r="E71" s="11"/>
      <c r="F71" s="63"/>
      <c r="G71" s="63"/>
      <c r="H71" s="63"/>
      <c r="I71" s="63"/>
    </row>
    <row r="72" spans="1:9" x14ac:dyDescent="0.2">
      <c r="A72" s="63"/>
      <c r="B72" s="63"/>
      <c r="C72" s="63"/>
      <c r="D72" s="63"/>
      <c r="E72" s="11"/>
      <c r="F72" s="63"/>
      <c r="G72" s="63"/>
      <c r="H72" s="63"/>
      <c r="I72" s="63"/>
    </row>
    <row r="73" spans="1:9" x14ac:dyDescent="0.2">
      <c r="A73" s="63"/>
      <c r="B73" s="63"/>
      <c r="C73" s="63"/>
      <c r="D73" s="63"/>
      <c r="E73" s="11"/>
      <c r="F73" s="63"/>
      <c r="G73" s="63"/>
      <c r="H73" s="63"/>
      <c r="I73" s="63"/>
    </row>
    <row r="74" spans="1:9" x14ac:dyDescent="0.2">
      <c r="A74" s="63"/>
      <c r="B74" s="63"/>
      <c r="C74" s="63"/>
      <c r="D74" s="63"/>
      <c r="E74" s="11"/>
      <c r="F74" s="63"/>
      <c r="G74" s="63"/>
      <c r="H74" s="63"/>
      <c r="I74" s="63"/>
    </row>
    <row r="75" spans="1:9" x14ac:dyDescent="0.2">
      <c r="A75" s="63"/>
      <c r="B75" s="63"/>
      <c r="C75" s="63"/>
      <c r="D75" s="63"/>
      <c r="E75" s="11"/>
      <c r="F75" s="63"/>
      <c r="G75" s="63"/>
      <c r="H75" s="63"/>
      <c r="I75" s="63"/>
    </row>
    <row r="76" spans="1:9" x14ac:dyDescent="0.2">
      <c r="A76" s="63"/>
      <c r="B76" s="63"/>
      <c r="C76" s="63"/>
      <c r="D76" s="63"/>
      <c r="E76" s="11"/>
      <c r="F76" s="63"/>
      <c r="G76" s="63"/>
      <c r="H76" s="63"/>
      <c r="I76" s="63"/>
    </row>
    <row r="77" spans="1:9" x14ac:dyDescent="0.2">
      <c r="A77" s="63"/>
      <c r="B77" s="63"/>
      <c r="C77" s="63"/>
      <c r="D77" s="63"/>
      <c r="E77" s="11"/>
      <c r="F77" s="63"/>
      <c r="G77" s="63"/>
      <c r="H77" s="63"/>
      <c r="I77" s="63"/>
    </row>
    <row r="78" spans="1:9" x14ac:dyDescent="0.2">
      <c r="A78" s="63"/>
      <c r="B78" s="63"/>
      <c r="C78" s="63"/>
      <c r="D78" s="63"/>
      <c r="E78" s="11"/>
      <c r="F78" s="63"/>
      <c r="G78" s="63"/>
      <c r="H78" s="63"/>
      <c r="I78" s="63"/>
    </row>
    <row r="79" spans="1:9" x14ac:dyDescent="0.2">
      <c r="A79" s="62" t="s">
        <v>1047</v>
      </c>
      <c r="B79" s="63"/>
      <c r="C79" s="63"/>
      <c r="D79" s="63"/>
      <c r="E79" s="11"/>
      <c r="F79" s="63"/>
      <c r="G79" s="63"/>
      <c r="H79" s="63"/>
      <c r="I79" s="63"/>
    </row>
    <row r="80" spans="1:9" x14ac:dyDescent="0.2">
      <c r="A80" s="63"/>
      <c r="B80" s="63"/>
      <c r="C80" s="63"/>
      <c r="D80" s="63"/>
      <c r="E80" s="11"/>
      <c r="F80" s="63"/>
      <c r="G80" s="63"/>
      <c r="H80" s="63"/>
      <c r="I80" s="63"/>
    </row>
    <row r="81" spans="1:9" x14ac:dyDescent="0.2">
      <c r="A81" s="63" t="s">
        <v>1014</v>
      </c>
      <c r="B81" s="63"/>
      <c r="C81" s="63"/>
      <c r="D81" s="63"/>
      <c r="E81" s="11"/>
      <c r="F81" s="63"/>
      <c r="G81" s="63"/>
      <c r="H81" s="63"/>
      <c r="I81" s="63"/>
    </row>
  </sheetData>
  <mergeCells count="1">
    <mergeCell ref="A1:F1"/>
  </mergeCells>
  <conditionalFormatting sqref="E5:E24">
    <cfRule type="cellIs" dxfId="19" priority="2" stopIfTrue="1" operator="between">
      <formula>0.009</formula>
      <formula>-0.009</formula>
    </cfRule>
  </conditionalFormatting>
  <conditionalFormatting sqref="F2:F3 F24:F40">
    <cfRule type="cellIs" dxfId="18" priority="3" stopIfTrue="1" operator="between">
      <formula>0.009</formula>
      <formula>-0.009</formula>
    </cfRule>
  </conditionalFormatting>
  <conditionalFormatting sqref="F82:F65536">
    <cfRule type="cellIs" dxfId="1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76"/>
  <sheetViews>
    <sheetView workbookViewId="0">
      <selection sqref="A1:F1"/>
    </sheetView>
  </sheetViews>
  <sheetFormatPr defaultColWidth="9.140625" defaultRowHeight="11.25" x14ac:dyDescent="0.2"/>
  <cols>
    <col min="1" max="1" width="36.85546875" style="7" bestFit="1" customWidth="1"/>
    <col min="2" max="2" width="71.140625" style="7" customWidth="1"/>
    <col min="3" max="3" width="24.7109375" style="7" bestFit="1" customWidth="1"/>
    <col min="4" max="4" width="27.5703125" style="7" customWidth="1"/>
    <col min="5" max="5" width="26.140625" style="10" customWidth="1"/>
    <col min="6" max="6" width="14.7109375" style="11" bestFit="1" customWidth="1"/>
    <col min="7" max="16384" width="9.140625" style="7"/>
  </cols>
  <sheetData>
    <row r="1" spans="1:8" s="1" customFormat="1" ht="15" x14ac:dyDescent="0.2">
      <c r="A1" s="104" t="s">
        <v>983</v>
      </c>
      <c r="B1" s="105"/>
      <c r="C1" s="105"/>
      <c r="D1" s="105"/>
      <c r="E1" s="105"/>
      <c r="F1" s="105"/>
    </row>
    <row r="2" spans="1:8" s="1" customFormat="1" ht="12" x14ac:dyDescent="0.2">
      <c r="E2" s="5"/>
      <c r="F2" s="9"/>
    </row>
    <row r="3" spans="1:8" s="1" customFormat="1" ht="12" x14ac:dyDescent="0.2">
      <c r="A3" s="8" t="s">
        <v>7</v>
      </c>
      <c r="B3" s="2"/>
      <c r="C3" s="3"/>
      <c r="D3" s="3"/>
      <c r="E3" s="4"/>
      <c r="F3" s="9"/>
    </row>
    <row r="4" spans="1:8" s="1" customFormat="1" ht="23.25" customHeight="1" x14ac:dyDescent="0.2">
      <c r="A4" s="6" t="s">
        <v>2</v>
      </c>
      <c r="B4" s="6" t="s">
        <v>0</v>
      </c>
      <c r="C4" s="13" t="s">
        <v>1</v>
      </c>
      <c r="D4" s="52" t="s">
        <v>6</v>
      </c>
      <c r="E4" s="12" t="s">
        <v>3</v>
      </c>
    </row>
    <row r="5" spans="1:8" x14ac:dyDescent="0.2">
      <c r="A5" s="16" t="s">
        <v>40</v>
      </c>
      <c r="B5" s="17"/>
      <c r="C5" s="17"/>
      <c r="D5" s="18"/>
      <c r="E5" s="19"/>
      <c r="F5" s="7"/>
    </row>
    <row r="6" spans="1:8" x14ac:dyDescent="0.2">
      <c r="A6" s="21" t="s">
        <v>967</v>
      </c>
      <c r="B6" s="21" t="s">
        <v>966</v>
      </c>
      <c r="C6" s="24">
        <v>3514951.199</v>
      </c>
      <c r="D6" s="22">
        <v>65986.119099999996</v>
      </c>
      <c r="E6" s="23">
        <v>50.224045105915003</v>
      </c>
      <c r="F6" s="7"/>
    </row>
    <row r="7" spans="1:8" x14ac:dyDescent="0.2">
      <c r="A7" s="21" t="s">
        <v>968</v>
      </c>
      <c r="B7" s="21" t="s">
        <v>996</v>
      </c>
      <c r="C7" s="24">
        <v>45938623.778999999</v>
      </c>
      <c r="D7" s="22">
        <v>31117.307769999999</v>
      </c>
      <c r="E7" s="23">
        <v>23.684330740025601</v>
      </c>
      <c r="F7" s="7"/>
    </row>
    <row r="8" spans="1:8" x14ac:dyDescent="0.2">
      <c r="A8" s="21" t="s">
        <v>969</v>
      </c>
      <c r="B8" s="21" t="s">
        <v>997</v>
      </c>
      <c r="C8" s="24">
        <v>88114241.232999995</v>
      </c>
      <c r="D8" s="22">
        <v>30993.215100000001</v>
      </c>
      <c r="E8" s="23">
        <v>23.589880029173099</v>
      </c>
      <c r="F8" s="7"/>
    </row>
    <row r="9" spans="1:8" x14ac:dyDescent="0.2">
      <c r="A9" s="21" t="s">
        <v>971</v>
      </c>
      <c r="B9" s="21" t="s">
        <v>970</v>
      </c>
      <c r="C9" s="24">
        <v>1483902.88</v>
      </c>
      <c r="D9" s="22">
        <v>1.48390288E-3</v>
      </c>
      <c r="E9" s="23">
        <v>1.12944367988929E-6</v>
      </c>
      <c r="F9" s="7"/>
    </row>
    <row r="10" spans="1:8" x14ac:dyDescent="0.2">
      <c r="A10" s="21" t="s">
        <v>965</v>
      </c>
      <c r="B10" s="21" t="s">
        <v>964</v>
      </c>
      <c r="C10" s="24">
        <v>1370528.45</v>
      </c>
      <c r="D10" s="22">
        <v>1.3705284499999999E-3</v>
      </c>
      <c r="E10" s="23">
        <v>1.04315094796566E-6</v>
      </c>
      <c r="F10" s="7"/>
    </row>
    <row r="11" spans="1:8" x14ac:dyDescent="0.2">
      <c r="A11" s="20" t="s">
        <v>29</v>
      </c>
      <c r="B11" s="20"/>
      <c r="C11" s="20"/>
      <c r="D11" s="25">
        <f>SUM(D6:D10)</f>
        <v>128096.64482443132</v>
      </c>
      <c r="E11" s="26">
        <f>SUM(E6:E10)</f>
        <v>97.498258047708333</v>
      </c>
      <c r="F11" s="14"/>
      <c r="G11" s="14"/>
      <c r="H11" s="14"/>
    </row>
    <row r="12" spans="1:8" x14ac:dyDescent="0.2">
      <c r="A12" s="21"/>
      <c r="B12" s="21"/>
      <c r="C12" s="21"/>
      <c r="D12" s="22"/>
      <c r="E12" s="23"/>
      <c r="F12" s="7"/>
    </row>
    <row r="13" spans="1:8" x14ac:dyDescent="0.2">
      <c r="A13" s="20" t="s">
        <v>41</v>
      </c>
      <c r="B13" s="20"/>
      <c r="C13" s="20"/>
      <c r="D13" s="25">
        <f>D11</f>
        <v>128096.64482443132</v>
      </c>
      <c r="E13" s="26">
        <f>E11</f>
        <v>97.498258047708333</v>
      </c>
      <c r="F13" s="14"/>
      <c r="G13" s="14"/>
      <c r="H13" s="14"/>
    </row>
    <row r="14" spans="1:8" x14ac:dyDescent="0.2">
      <c r="A14" s="20"/>
      <c r="B14" s="20"/>
      <c r="C14" s="20"/>
      <c r="D14" s="25"/>
      <c r="E14" s="26"/>
      <c r="F14" s="14"/>
      <c r="G14" s="14"/>
      <c r="H14" s="14"/>
    </row>
    <row r="15" spans="1:8" x14ac:dyDescent="0.2">
      <c r="A15" s="20" t="s">
        <v>43</v>
      </c>
      <c r="B15" s="20"/>
      <c r="C15" s="20"/>
      <c r="D15" s="25">
        <f>D17-(D11)</f>
        <v>3286.8766757686826</v>
      </c>
      <c r="E15" s="26">
        <f>E17-(E11)</f>
        <v>2.5017419522916668</v>
      </c>
      <c r="F15" s="14"/>
      <c r="G15" s="14"/>
      <c r="H15" s="14"/>
    </row>
    <row r="16" spans="1:8" x14ac:dyDescent="0.2">
      <c r="A16" s="20"/>
      <c r="B16" s="20"/>
      <c r="C16" s="20"/>
      <c r="D16" s="25"/>
      <c r="E16" s="26"/>
      <c r="F16" s="14"/>
      <c r="G16" s="14"/>
      <c r="H16" s="14"/>
    </row>
    <row r="17" spans="1:8" x14ac:dyDescent="0.2">
      <c r="A17" s="27" t="s">
        <v>42</v>
      </c>
      <c r="B17" s="27"/>
      <c r="C17" s="27"/>
      <c r="D17" s="28">
        <v>131383.5215002</v>
      </c>
      <c r="E17" s="29">
        <v>100</v>
      </c>
      <c r="F17" s="14"/>
      <c r="G17" s="14"/>
      <c r="H17" s="14"/>
    </row>
    <row r="18" spans="1:8" x14ac:dyDescent="0.2">
      <c r="E18" s="15" t="s">
        <v>952</v>
      </c>
      <c r="F18" s="15"/>
    </row>
    <row r="19" spans="1:8" x14ac:dyDescent="0.2">
      <c r="A19" s="14" t="s">
        <v>46</v>
      </c>
    </row>
    <row r="20" spans="1:8" x14ac:dyDescent="0.2">
      <c r="A20" s="14" t="s">
        <v>47</v>
      </c>
    </row>
    <row r="21" spans="1:8" x14ac:dyDescent="0.2">
      <c r="A21" s="14" t="s">
        <v>48</v>
      </c>
      <c r="B21" s="14"/>
      <c r="C21" s="30" t="s">
        <v>50</v>
      </c>
      <c r="D21" s="30" t="s">
        <v>49</v>
      </c>
    </row>
    <row r="22" spans="1:8" x14ac:dyDescent="0.2">
      <c r="A22" s="7" t="s">
        <v>51</v>
      </c>
      <c r="C22" s="31">
        <v>163.53739999999999</v>
      </c>
      <c r="D22" s="31">
        <v>168.53700000000001</v>
      </c>
    </row>
    <row r="23" spans="1:8" x14ac:dyDescent="0.2">
      <c r="A23" s="7" t="s">
        <v>52</v>
      </c>
      <c r="C23" s="31">
        <v>43.457599999999999</v>
      </c>
      <c r="D23" s="31">
        <v>43.115000000000002</v>
      </c>
    </row>
    <row r="24" spans="1:8" x14ac:dyDescent="0.2">
      <c r="A24" s="7" t="s">
        <v>53</v>
      </c>
      <c r="C24" s="31">
        <v>184.63489999999999</v>
      </c>
      <c r="D24" s="31">
        <v>191.15880000000001</v>
      </c>
    </row>
    <row r="25" spans="1:8" x14ac:dyDescent="0.2">
      <c r="A25" s="7" t="s">
        <v>54</v>
      </c>
      <c r="C25" s="31">
        <v>51.36</v>
      </c>
      <c r="D25" s="31">
        <v>51.141500000000001</v>
      </c>
    </row>
    <row r="27" spans="1:8" x14ac:dyDescent="0.2">
      <c r="A27" s="14" t="s">
        <v>55</v>
      </c>
    </row>
    <row r="28" spans="1:8" x14ac:dyDescent="0.2">
      <c r="A28" s="106" t="s">
        <v>56</v>
      </c>
      <c r="B28" s="107"/>
      <c r="C28" s="32" t="s">
        <v>57</v>
      </c>
    </row>
    <row r="29" spans="1:8" x14ac:dyDescent="0.2">
      <c r="A29" s="102" t="s">
        <v>52</v>
      </c>
      <c r="B29" s="103"/>
      <c r="C29" s="33">
        <v>1.65</v>
      </c>
    </row>
    <row r="30" spans="1:8" x14ac:dyDescent="0.2">
      <c r="A30" s="102" t="s">
        <v>54</v>
      </c>
      <c r="B30" s="103"/>
      <c r="C30" s="33">
        <v>2</v>
      </c>
    </row>
    <row r="31" spans="1:8" x14ac:dyDescent="0.2">
      <c r="A31" s="7" t="s">
        <v>58</v>
      </c>
    </row>
    <row r="32" spans="1:8" x14ac:dyDescent="0.2">
      <c r="A32" s="7" t="s">
        <v>59</v>
      </c>
    </row>
    <row r="34" spans="1:9" x14ac:dyDescent="0.2">
      <c r="A34" s="14" t="s">
        <v>380</v>
      </c>
      <c r="D34" s="51">
        <v>7.9136795616765801E-2</v>
      </c>
    </row>
    <row r="36" spans="1:9" x14ac:dyDescent="0.2">
      <c r="A36" s="14" t="s">
        <v>1004</v>
      </c>
      <c r="D36" s="30" t="s">
        <v>61</v>
      </c>
    </row>
    <row r="38" spans="1:9" x14ac:dyDescent="0.2">
      <c r="A38" s="62" t="s">
        <v>1005</v>
      </c>
      <c r="B38" s="63"/>
      <c r="C38" s="63"/>
      <c r="D38" s="63"/>
      <c r="E38" s="11"/>
      <c r="F38" s="63"/>
      <c r="G38" s="63"/>
      <c r="H38" s="63"/>
      <c r="I38" s="63"/>
    </row>
    <row r="39" spans="1:9" x14ac:dyDescent="0.2">
      <c r="A39" s="66"/>
      <c r="B39" s="63"/>
      <c r="C39" s="63"/>
      <c r="D39" s="63"/>
      <c r="E39" s="11"/>
      <c r="F39" s="63"/>
      <c r="G39" s="63"/>
      <c r="H39" s="63"/>
      <c r="I39" s="63"/>
    </row>
    <row r="40" spans="1:9" x14ac:dyDescent="0.2">
      <c r="A40" s="62" t="s">
        <v>1486</v>
      </c>
      <c r="B40" s="63"/>
      <c r="C40" s="63"/>
      <c r="D40" s="63"/>
      <c r="E40" s="11"/>
      <c r="F40" s="63"/>
      <c r="G40" s="63"/>
      <c r="H40" s="63"/>
      <c r="I40" s="63"/>
    </row>
    <row r="41" spans="1:9" x14ac:dyDescent="0.2">
      <c r="A41" s="66"/>
      <c r="B41" s="63"/>
      <c r="C41" s="63"/>
      <c r="D41" s="63"/>
      <c r="E41" s="11"/>
      <c r="F41" s="63"/>
      <c r="G41" s="63"/>
      <c r="H41" s="63"/>
      <c r="I41" s="63"/>
    </row>
    <row r="42" spans="1:9" x14ac:dyDescent="0.2">
      <c r="A42" s="63"/>
      <c r="B42" s="63"/>
      <c r="C42" s="63"/>
      <c r="D42" s="63"/>
      <c r="E42" s="11"/>
      <c r="F42" s="63"/>
      <c r="G42" s="63"/>
      <c r="H42" s="63"/>
      <c r="I42" s="63"/>
    </row>
    <row r="43" spans="1:9" x14ac:dyDescent="0.2">
      <c r="A43" s="63"/>
      <c r="B43" s="63"/>
      <c r="C43" s="63"/>
      <c r="D43" s="63"/>
      <c r="E43" s="11"/>
      <c r="F43" s="63"/>
      <c r="G43" s="63"/>
      <c r="H43" s="63"/>
      <c r="I43" s="63"/>
    </row>
    <row r="44" spans="1:9" x14ac:dyDescent="0.2">
      <c r="A44" s="63"/>
      <c r="B44" s="63"/>
      <c r="C44" s="63"/>
      <c r="D44" s="63"/>
      <c r="E44" s="11"/>
      <c r="F44" s="63"/>
      <c r="G44" s="63"/>
      <c r="H44" s="63"/>
      <c r="I44" s="63"/>
    </row>
    <row r="45" spans="1:9" x14ac:dyDescent="0.2">
      <c r="A45" s="63"/>
      <c r="B45" s="63"/>
      <c r="C45" s="63"/>
      <c r="D45" s="63"/>
      <c r="E45" s="11"/>
      <c r="F45" s="63"/>
      <c r="G45" s="63"/>
      <c r="H45" s="63"/>
      <c r="I45" s="63"/>
    </row>
    <row r="46" spans="1:9" x14ac:dyDescent="0.2">
      <c r="A46" s="63"/>
      <c r="B46" s="63"/>
      <c r="C46" s="63"/>
      <c r="D46" s="63"/>
      <c r="E46" s="11"/>
      <c r="F46" s="63"/>
      <c r="G46" s="63"/>
      <c r="H46" s="63"/>
      <c r="I46" s="63"/>
    </row>
    <row r="47" spans="1:9" x14ac:dyDescent="0.2">
      <c r="A47" s="63"/>
      <c r="B47" s="63"/>
      <c r="C47" s="63"/>
      <c r="D47" s="63"/>
      <c r="E47" s="11"/>
      <c r="F47" s="63"/>
      <c r="G47" s="63"/>
      <c r="H47" s="63"/>
      <c r="I47" s="63"/>
    </row>
    <row r="48" spans="1:9" x14ac:dyDescent="0.2">
      <c r="A48" s="63"/>
      <c r="B48" s="63"/>
      <c r="C48" s="63"/>
      <c r="D48" s="63"/>
      <c r="E48" s="11"/>
      <c r="F48" s="63"/>
      <c r="G48" s="63"/>
      <c r="H48" s="63"/>
      <c r="I48" s="63"/>
    </row>
    <row r="49" spans="1:9" x14ac:dyDescent="0.2">
      <c r="A49" s="63"/>
      <c r="B49" s="63"/>
      <c r="C49" s="63"/>
      <c r="D49" s="63"/>
      <c r="E49" s="11"/>
      <c r="F49" s="63"/>
      <c r="G49" s="63"/>
      <c r="H49" s="63"/>
      <c r="I49" s="63"/>
    </row>
    <row r="50" spans="1:9" x14ac:dyDescent="0.2">
      <c r="A50" s="63"/>
      <c r="B50" s="63"/>
      <c r="C50" s="63"/>
      <c r="D50" s="63"/>
      <c r="E50" s="11"/>
      <c r="F50" s="63"/>
      <c r="G50" s="63"/>
      <c r="H50" s="63"/>
      <c r="I50" s="63"/>
    </row>
    <row r="51" spans="1:9" x14ac:dyDescent="0.2">
      <c r="A51" s="63"/>
      <c r="B51" s="63"/>
      <c r="C51" s="63"/>
      <c r="D51" s="63"/>
      <c r="E51" s="11"/>
      <c r="F51" s="63"/>
      <c r="G51" s="63"/>
      <c r="H51" s="63"/>
      <c r="I51" s="63"/>
    </row>
    <row r="52" spans="1:9" x14ac:dyDescent="0.2">
      <c r="A52" s="63"/>
      <c r="B52" s="63"/>
      <c r="C52" s="63"/>
      <c r="D52" s="63"/>
      <c r="E52" s="11"/>
      <c r="F52" s="63"/>
      <c r="G52" s="63"/>
      <c r="H52" s="63"/>
      <c r="I52" s="63"/>
    </row>
    <row r="53" spans="1:9" x14ac:dyDescent="0.2">
      <c r="A53" s="63"/>
      <c r="B53" s="63"/>
      <c r="C53" s="63"/>
      <c r="D53" s="63"/>
      <c r="E53" s="11"/>
      <c r="F53" s="63"/>
      <c r="G53" s="63"/>
      <c r="H53" s="63"/>
      <c r="I53" s="63"/>
    </row>
    <row r="54" spans="1:9" x14ac:dyDescent="0.2">
      <c r="A54" s="63"/>
      <c r="B54" s="63"/>
      <c r="C54" s="63"/>
      <c r="D54" s="63"/>
      <c r="E54" s="11"/>
      <c r="F54" s="63"/>
      <c r="G54" s="63"/>
      <c r="H54" s="63"/>
      <c r="I54" s="63"/>
    </row>
    <row r="55" spans="1:9" x14ac:dyDescent="0.2">
      <c r="A55" s="63"/>
      <c r="B55" s="63"/>
      <c r="C55" s="63"/>
      <c r="D55" s="63"/>
      <c r="E55" s="11"/>
      <c r="F55" s="63"/>
      <c r="G55" s="63"/>
      <c r="H55" s="63"/>
      <c r="I55" s="63"/>
    </row>
    <row r="56" spans="1:9" x14ac:dyDescent="0.2">
      <c r="A56" s="63"/>
      <c r="B56" s="63"/>
      <c r="C56" s="63"/>
      <c r="D56" s="63"/>
      <c r="E56" s="11"/>
      <c r="F56" s="63"/>
      <c r="G56" s="63"/>
      <c r="H56" s="63"/>
      <c r="I56" s="63"/>
    </row>
    <row r="57" spans="1:9" x14ac:dyDescent="0.2">
      <c r="A57" s="63"/>
      <c r="B57" s="63"/>
      <c r="C57" s="63"/>
      <c r="D57" s="63"/>
      <c r="E57" s="11"/>
      <c r="F57" s="63"/>
      <c r="G57" s="63"/>
      <c r="H57" s="63"/>
      <c r="I57" s="63"/>
    </row>
    <row r="58" spans="1:9" x14ac:dyDescent="0.2">
      <c r="A58" s="62"/>
      <c r="B58" s="63"/>
      <c r="C58" s="63"/>
      <c r="D58" s="63"/>
      <c r="E58" s="11"/>
      <c r="F58" s="63"/>
      <c r="G58" s="63"/>
      <c r="H58" s="63"/>
      <c r="I58" s="63"/>
    </row>
    <row r="59" spans="1:9" x14ac:dyDescent="0.2">
      <c r="A59" s="62" t="s">
        <v>1048</v>
      </c>
      <c r="B59" s="63"/>
      <c r="C59" s="63"/>
      <c r="D59" s="63"/>
      <c r="E59" s="11"/>
      <c r="F59" s="63"/>
      <c r="G59" s="63"/>
      <c r="H59" s="63"/>
      <c r="I59" s="63"/>
    </row>
    <row r="60" spans="1:9" x14ac:dyDescent="0.2">
      <c r="A60" s="63"/>
      <c r="B60" s="63"/>
      <c r="C60" s="63"/>
      <c r="D60" s="63"/>
      <c r="E60" s="11"/>
      <c r="F60" s="63"/>
      <c r="G60" s="63"/>
      <c r="H60" s="63"/>
      <c r="I60" s="63"/>
    </row>
    <row r="61" spans="1:9" x14ac:dyDescent="0.2">
      <c r="A61" s="62" t="s">
        <v>1164</v>
      </c>
      <c r="B61" s="63"/>
      <c r="C61" s="63"/>
      <c r="D61" s="63"/>
      <c r="E61" s="11"/>
      <c r="F61" s="63"/>
      <c r="G61" s="63"/>
      <c r="H61" s="63"/>
      <c r="I61" s="63"/>
    </row>
    <row r="62" spans="1:9" x14ac:dyDescent="0.2">
      <c r="A62" s="63"/>
      <c r="B62" s="63"/>
      <c r="C62" s="63"/>
      <c r="D62" s="63"/>
      <c r="E62" s="11"/>
      <c r="F62" s="63"/>
      <c r="G62" s="63"/>
      <c r="H62" s="63"/>
      <c r="I62" s="63"/>
    </row>
    <row r="63" spans="1:9" x14ac:dyDescent="0.2">
      <c r="A63" s="63"/>
      <c r="B63" s="63"/>
      <c r="C63" s="63"/>
      <c r="D63" s="63"/>
      <c r="E63" s="11"/>
      <c r="F63" s="63"/>
      <c r="G63" s="63"/>
      <c r="H63" s="63"/>
      <c r="I63" s="63"/>
    </row>
    <row r="64" spans="1:9" x14ac:dyDescent="0.2">
      <c r="A64" s="63"/>
      <c r="B64" s="63"/>
      <c r="C64" s="63"/>
      <c r="D64" s="63"/>
      <c r="E64" s="11"/>
      <c r="F64" s="63"/>
      <c r="G64" s="63"/>
      <c r="H64" s="63"/>
      <c r="I64" s="63"/>
    </row>
    <row r="65" spans="1:9" x14ac:dyDescent="0.2">
      <c r="A65" s="63"/>
      <c r="B65" s="63"/>
      <c r="C65" s="63"/>
      <c r="D65" s="63"/>
      <c r="E65" s="11"/>
      <c r="F65" s="63"/>
      <c r="G65" s="63"/>
      <c r="H65" s="63"/>
      <c r="I65" s="63"/>
    </row>
    <row r="66" spans="1:9" x14ac:dyDescent="0.2">
      <c r="A66" s="63"/>
      <c r="B66" s="63"/>
      <c r="C66" s="63"/>
      <c r="D66" s="63"/>
      <c r="E66" s="11"/>
      <c r="F66" s="63"/>
      <c r="G66" s="63"/>
      <c r="H66" s="63"/>
      <c r="I66" s="63"/>
    </row>
    <row r="67" spans="1:9" x14ac:dyDescent="0.2">
      <c r="A67" s="63"/>
      <c r="B67" s="63"/>
      <c r="C67" s="63"/>
      <c r="D67" s="63"/>
      <c r="E67" s="11"/>
      <c r="F67" s="63"/>
      <c r="G67" s="63"/>
      <c r="H67" s="63"/>
      <c r="I67" s="63"/>
    </row>
    <row r="68" spans="1:9" x14ac:dyDescent="0.2">
      <c r="A68" s="63"/>
      <c r="B68" s="63"/>
      <c r="C68" s="63"/>
      <c r="D68" s="63"/>
      <c r="E68" s="11"/>
      <c r="F68" s="63"/>
      <c r="G68" s="63"/>
      <c r="H68" s="63"/>
      <c r="I68" s="63"/>
    </row>
    <row r="69" spans="1:9" x14ac:dyDescent="0.2">
      <c r="A69" s="63"/>
      <c r="B69" s="63"/>
      <c r="C69" s="63"/>
      <c r="D69" s="63"/>
      <c r="E69" s="11"/>
      <c r="F69" s="63"/>
      <c r="G69" s="63"/>
      <c r="H69" s="63"/>
      <c r="I69" s="63"/>
    </row>
    <row r="70" spans="1:9" x14ac:dyDescent="0.2">
      <c r="A70" s="63"/>
      <c r="B70" s="63"/>
      <c r="C70" s="63"/>
      <c r="D70" s="63"/>
      <c r="E70" s="11"/>
      <c r="F70" s="63"/>
      <c r="G70" s="63"/>
      <c r="H70" s="63"/>
      <c r="I70" s="63"/>
    </row>
    <row r="71" spans="1:9" x14ac:dyDescent="0.2">
      <c r="A71" s="63"/>
      <c r="B71" s="63"/>
      <c r="C71" s="63"/>
      <c r="D71" s="63"/>
      <c r="E71" s="11"/>
      <c r="F71" s="63"/>
      <c r="G71" s="63"/>
      <c r="H71" s="63"/>
      <c r="I71" s="63"/>
    </row>
    <row r="72" spans="1:9" x14ac:dyDescent="0.2">
      <c r="A72" s="63"/>
      <c r="B72" s="69"/>
      <c r="C72" s="69"/>
      <c r="D72" s="69"/>
      <c r="E72" s="69"/>
      <c r="F72" s="63"/>
      <c r="G72" s="63"/>
      <c r="H72" s="63"/>
      <c r="I72" s="63"/>
    </row>
    <row r="73" spans="1:9" x14ac:dyDescent="0.2">
      <c r="A73" s="63"/>
      <c r="B73" s="63"/>
      <c r="C73" s="63"/>
      <c r="D73" s="63"/>
      <c r="E73" s="11"/>
      <c r="F73" s="63"/>
      <c r="G73" s="63"/>
      <c r="H73" s="63"/>
      <c r="I73" s="63"/>
    </row>
    <row r="74" spans="1:9" x14ac:dyDescent="0.2">
      <c r="A74" s="63"/>
      <c r="B74" s="63"/>
      <c r="C74" s="63"/>
      <c r="D74" s="63"/>
      <c r="E74" s="11"/>
      <c r="F74" s="63"/>
      <c r="G74" s="63"/>
      <c r="H74" s="63"/>
      <c r="I74" s="63"/>
    </row>
    <row r="75" spans="1:9" x14ac:dyDescent="0.2">
      <c r="A75" s="63"/>
      <c r="B75" s="63"/>
      <c r="C75" s="63"/>
      <c r="D75" s="63"/>
      <c r="E75" s="11"/>
      <c r="F75" s="63"/>
      <c r="G75" s="63"/>
      <c r="H75" s="63"/>
      <c r="I75" s="63"/>
    </row>
    <row r="76" spans="1:9" x14ac:dyDescent="0.2">
      <c r="A76" s="63"/>
      <c r="B76" s="63"/>
      <c r="C76" s="63"/>
      <c r="D76" s="63"/>
      <c r="E76" s="11"/>
      <c r="F76" s="63"/>
      <c r="G76" s="63"/>
      <c r="H76" s="63"/>
      <c r="I76" s="63"/>
    </row>
    <row r="77" spans="1:9" x14ac:dyDescent="0.2">
      <c r="A77" s="70" t="s">
        <v>1049</v>
      </c>
      <c r="B77" s="63"/>
      <c r="C77" s="63"/>
      <c r="D77" s="63"/>
      <c r="E77" s="11"/>
      <c r="F77" s="63"/>
      <c r="G77" s="63"/>
      <c r="H77" s="63"/>
      <c r="I77" s="63"/>
    </row>
    <row r="78" spans="1:9" x14ac:dyDescent="0.2">
      <c r="A78" s="63"/>
      <c r="B78" s="63"/>
      <c r="C78" s="63"/>
      <c r="D78" s="63"/>
      <c r="E78" s="11"/>
      <c r="F78" s="63"/>
      <c r="G78" s="63"/>
      <c r="H78" s="63"/>
      <c r="I78" s="63"/>
    </row>
    <row r="79" spans="1:9" x14ac:dyDescent="0.2">
      <c r="A79" s="7" t="s">
        <v>1050</v>
      </c>
      <c r="B79" s="63"/>
      <c r="C79" s="63"/>
      <c r="D79" s="63"/>
      <c r="E79" s="11"/>
      <c r="F79" s="63"/>
      <c r="G79" s="63"/>
      <c r="H79" s="63"/>
      <c r="I79" s="63"/>
    </row>
    <row r="80" spans="1:9" x14ac:dyDescent="0.2">
      <c r="A80" s="63"/>
      <c r="B80" s="63"/>
      <c r="C80" s="63"/>
      <c r="D80" s="63"/>
      <c r="E80" s="11"/>
      <c r="F80" s="63"/>
      <c r="G80" s="63"/>
      <c r="H80" s="63"/>
      <c r="I80" s="63"/>
    </row>
    <row r="81" spans="1:9" x14ac:dyDescent="0.2">
      <c r="A81" s="63" t="s">
        <v>1014</v>
      </c>
      <c r="B81" s="63"/>
      <c r="C81" s="63"/>
      <c r="D81" s="63"/>
      <c r="E81" s="11"/>
      <c r="F81" s="63"/>
      <c r="G81" s="63"/>
      <c r="H81" s="63"/>
      <c r="I81" s="63"/>
    </row>
    <row r="82" spans="1:9" x14ac:dyDescent="0.2">
      <c r="A82" s="63"/>
      <c r="B82" s="63"/>
      <c r="C82" s="63"/>
      <c r="D82" s="63"/>
      <c r="E82" s="11"/>
      <c r="F82" s="63"/>
      <c r="G82" s="63"/>
      <c r="H82" s="63"/>
      <c r="I82" s="63"/>
    </row>
    <row r="83" spans="1:9" x14ac:dyDescent="0.2">
      <c r="A83" s="63"/>
      <c r="B83" s="63"/>
      <c r="C83" s="63"/>
      <c r="D83" s="63"/>
      <c r="E83" s="11"/>
      <c r="F83" s="63"/>
      <c r="G83" s="63"/>
      <c r="H83" s="63"/>
      <c r="I83" s="63"/>
    </row>
    <row r="84" spans="1:9" x14ac:dyDescent="0.2">
      <c r="A84" s="63"/>
      <c r="B84" s="63"/>
      <c r="C84" s="63"/>
      <c r="D84" s="63"/>
      <c r="E84" s="11"/>
      <c r="F84" s="63"/>
      <c r="G84" s="63"/>
      <c r="H84" s="63"/>
      <c r="I84" s="63"/>
    </row>
    <row r="85" spans="1:9" x14ac:dyDescent="0.2">
      <c r="A85" s="63"/>
      <c r="B85" s="63"/>
      <c r="C85" s="63"/>
      <c r="D85" s="63"/>
      <c r="E85" s="11"/>
      <c r="F85" s="63"/>
      <c r="G85" s="63"/>
      <c r="H85" s="63"/>
      <c r="I85" s="63"/>
    </row>
    <row r="86" spans="1:9" x14ac:dyDescent="0.2">
      <c r="A86" s="63"/>
      <c r="B86" s="63"/>
      <c r="C86" s="63"/>
      <c r="D86" s="63"/>
      <c r="E86" s="11"/>
      <c r="F86" s="63"/>
      <c r="G86" s="63"/>
      <c r="H86" s="63"/>
      <c r="I86" s="63"/>
    </row>
    <row r="87" spans="1:9" x14ac:dyDescent="0.2">
      <c r="A87" s="63"/>
      <c r="B87" s="63"/>
      <c r="C87" s="63"/>
      <c r="D87" s="63"/>
      <c r="E87" s="11"/>
      <c r="F87" s="63"/>
      <c r="G87" s="63"/>
      <c r="H87" s="63"/>
      <c r="I87" s="63"/>
    </row>
    <row r="88" spans="1:9" x14ac:dyDescent="0.2">
      <c r="A88" s="63"/>
      <c r="B88" s="63"/>
      <c r="C88" s="63"/>
      <c r="D88" s="63"/>
      <c r="E88" s="11"/>
      <c r="F88" s="63"/>
      <c r="G88" s="63"/>
      <c r="H88" s="63"/>
      <c r="I88" s="63"/>
    </row>
    <row r="89" spans="1:9" x14ac:dyDescent="0.2">
      <c r="A89" s="63"/>
      <c r="B89" s="63"/>
      <c r="C89" s="63"/>
      <c r="D89" s="63"/>
      <c r="E89" s="11"/>
      <c r="F89" s="63"/>
      <c r="G89" s="63"/>
      <c r="H89" s="63"/>
      <c r="I89" s="63"/>
    </row>
    <row r="90" spans="1:9" x14ac:dyDescent="0.2">
      <c r="A90" s="63"/>
      <c r="B90" s="63"/>
      <c r="C90" s="63"/>
      <c r="D90" s="63"/>
      <c r="E90" s="11"/>
      <c r="F90" s="63"/>
      <c r="G90" s="63"/>
      <c r="H90" s="63"/>
      <c r="I90" s="63"/>
    </row>
    <row r="91" spans="1:9" x14ac:dyDescent="0.2">
      <c r="A91" s="63"/>
      <c r="B91" s="63"/>
      <c r="C91" s="63"/>
      <c r="D91" s="63"/>
      <c r="E91" s="11"/>
      <c r="F91" s="63"/>
      <c r="G91" s="63"/>
      <c r="H91" s="63"/>
      <c r="I91" s="63"/>
    </row>
    <row r="92" spans="1:9" x14ac:dyDescent="0.2">
      <c r="A92" s="63"/>
      <c r="B92" s="63"/>
      <c r="C92" s="63"/>
      <c r="D92" s="63"/>
      <c r="E92" s="11"/>
      <c r="F92" s="63"/>
      <c r="G92" s="63"/>
      <c r="H92" s="63"/>
      <c r="I92" s="63"/>
    </row>
    <row r="93" spans="1:9" x14ac:dyDescent="0.2">
      <c r="A93" s="63"/>
      <c r="B93" s="63"/>
      <c r="C93" s="63"/>
      <c r="D93" s="63"/>
      <c r="E93" s="11"/>
      <c r="F93" s="63"/>
      <c r="G93" s="63"/>
      <c r="H93" s="63"/>
      <c r="I93" s="63"/>
    </row>
    <row r="94" spans="1:9" x14ac:dyDescent="0.2">
      <c r="A94" s="63"/>
      <c r="B94" s="63"/>
      <c r="C94" s="63"/>
      <c r="D94" s="63"/>
      <c r="E94" s="11"/>
      <c r="F94" s="63"/>
      <c r="G94" s="63"/>
      <c r="H94" s="63"/>
      <c r="I94" s="63"/>
    </row>
    <row r="95" spans="1:9" x14ac:dyDescent="0.2">
      <c r="A95" s="63"/>
      <c r="B95" s="63"/>
      <c r="C95" s="63"/>
      <c r="D95" s="63"/>
      <c r="E95" s="11"/>
      <c r="F95" s="63"/>
      <c r="G95" s="63"/>
      <c r="H95" s="63"/>
      <c r="I95" s="63"/>
    </row>
    <row r="96" spans="1:9" x14ac:dyDescent="0.2">
      <c r="A96" s="63"/>
      <c r="B96" s="63"/>
      <c r="C96" s="63"/>
      <c r="D96" s="63"/>
      <c r="E96" s="11"/>
      <c r="F96" s="63"/>
      <c r="G96" s="63"/>
      <c r="H96" s="63"/>
      <c r="I96" s="63"/>
    </row>
    <row r="97" spans="1:9" x14ac:dyDescent="0.2">
      <c r="A97" s="63"/>
      <c r="B97" s="63"/>
      <c r="C97" s="63"/>
      <c r="D97" s="63"/>
      <c r="E97" s="11"/>
      <c r="F97" s="63"/>
      <c r="G97" s="63"/>
      <c r="H97" s="63"/>
      <c r="I97" s="63"/>
    </row>
    <row r="98" spans="1:9" x14ac:dyDescent="0.2">
      <c r="A98" s="63"/>
      <c r="B98" s="63"/>
      <c r="C98" s="63"/>
      <c r="D98" s="63"/>
      <c r="E98" s="11"/>
      <c r="F98" s="63"/>
      <c r="G98" s="63"/>
      <c r="H98" s="63"/>
      <c r="I98" s="63"/>
    </row>
    <row r="99" spans="1:9" x14ac:dyDescent="0.2">
      <c r="A99" s="63"/>
      <c r="B99" s="63"/>
      <c r="C99" s="63"/>
      <c r="D99" s="63"/>
      <c r="E99" s="11"/>
      <c r="F99" s="63"/>
      <c r="G99" s="63"/>
      <c r="H99" s="63"/>
      <c r="I99" s="63"/>
    </row>
    <row r="100" spans="1:9" x14ac:dyDescent="0.2">
      <c r="A100" s="63"/>
      <c r="B100" s="63"/>
      <c r="C100" s="63"/>
      <c r="D100" s="63"/>
      <c r="E100" s="11"/>
      <c r="F100" s="63"/>
      <c r="G100" s="63"/>
      <c r="H100" s="63"/>
      <c r="I100" s="63"/>
    </row>
    <row r="101" spans="1:9" x14ac:dyDescent="0.2">
      <c r="A101" s="63"/>
      <c r="B101" s="63"/>
      <c r="C101" s="63"/>
      <c r="D101" s="63"/>
      <c r="E101" s="11"/>
      <c r="F101" s="63"/>
      <c r="G101" s="63"/>
      <c r="H101" s="63"/>
      <c r="I101" s="63"/>
    </row>
    <row r="102" spans="1:9" x14ac:dyDescent="0.2">
      <c r="A102" s="63"/>
      <c r="B102" s="63"/>
      <c r="C102" s="63"/>
      <c r="D102" s="63"/>
      <c r="E102" s="11"/>
      <c r="F102" s="63"/>
      <c r="G102" s="63"/>
      <c r="H102" s="63"/>
      <c r="I102" s="63"/>
    </row>
    <row r="103" spans="1:9" x14ac:dyDescent="0.2">
      <c r="A103" s="63"/>
      <c r="B103" s="63"/>
      <c r="C103" s="63"/>
      <c r="D103" s="63"/>
      <c r="E103" s="11"/>
      <c r="F103" s="63"/>
      <c r="G103" s="63"/>
      <c r="H103" s="63"/>
      <c r="I103" s="63"/>
    </row>
    <row r="104" spans="1:9" x14ac:dyDescent="0.2">
      <c r="A104" s="63"/>
      <c r="B104" s="63"/>
      <c r="C104" s="63"/>
      <c r="D104" s="63"/>
      <c r="E104" s="11"/>
      <c r="F104" s="63"/>
      <c r="G104" s="63"/>
      <c r="H104" s="63"/>
      <c r="I104" s="63"/>
    </row>
    <row r="105" spans="1:9" x14ac:dyDescent="0.2">
      <c r="A105" s="63"/>
      <c r="B105" s="63"/>
      <c r="C105" s="63"/>
      <c r="D105" s="63"/>
      <c r="E105" s="11"/>
      <c r="F105" s="63"/>
      <c r="G105" s="63"/>
      <c r="H105" s="63"/>
      <c r="I105" s="63"/>
    </row>
    <row r="106" spans="1:9" x14ac:dyDescent="0.2">
      <c r="A106" s="63"/>
      <c r="B106" s="63"/>
      <c r="C106" s="63"/>
      <c r="D106" s="63"/>
      <c r="E106" s="11"/>
      <c r="F106" s="63"/>
      <c r="G106" s="63"/>
      <c r="H106" s="63"/>
      <c r="I106" s="63"/>
    </row>
    <row r="107" spans="1:9" x14ac:dyDescent="0.2">
      <c r="A107" s="63"/>
      <c r="B107" s="63"/>
      <c r="C107" s="63"/>
      <c r="D107" s="63"/>
      <c r="E107" s="11"/>
      <c r="F107" s="63"/>
      <c r="G107" s="63"/>
      <c r="H107" s="63"/>
      <c r="I107" s="63"/>
    </row>
    <row r="108" spans="1:9" x14ac:dyDescent="0.2">
      <c r="A108" s="63"/>
      <c r="B108" s="63"/>
      <c r="C108" s="63"/>
      <c r="D108" s="63"/>
      <c r="E108" s="11"/>
      <c r="F108" s="63"/>
      <c r="G108" s="63"/>
      <c r="H108" s="63"/>
      <c r="I108" s="63"/>
    </row>
    <row r="109" spans="1:9" x14ac:dyDescent="0.2">
      <c r="A109" s="63"/>
      <c r="B109" s="63"/>
      <c r="C109" s="63"/>
      <c r="D109" s="63"/>
      <c r="E109" s="11"/>
      <c r="F109" s="63"/>
      <c r="G109" s="63"/>
      <c r="H109" s="63"/>
      <c r="I109" s="63"/>
    </row>
    <row r="110" spans="1:9" x14ac:dyDescent="0.2">
      <c r="A110" s="63"/>
      <c r="B110" s="63"/>
      <c r="C110" s="63"/>
      <c r="D110" s="63"/>
      <c r="E110" s="11"/>
      <c r="F110" s="63"/>
      <c r="G110" s="63"/>
      <c r="H110" s="63"/>
      <c r="I110" s="63"/>
    </row>
    <row r="111" spans="1:9" x14ac:dyDescent="0.2">
      <c r="A111" s="63"/>
      <c r="B111" s="63"/>
      <c r="C111" s="63"/>
      <c r="D111" s="63"/>
      <c r="E111" s="11"/>
      <c r="F111" s="63"/>
      <c r="G111" s="63"/>
      <c r="H111" s="63"/>
      <c r="I111" s="63"/>
    </row>
    <row r="112" spans="1:9" x14ac:dyDescent="0.2">
      <c r="A112" s="63"/>
      <c r="B112" s="63"/>
      <c r="C112" s="63"/>
      <c r="D112" s="63"/>
      <c r="E112" s="11"/>
      <c r="F112" s="63"/>
      <c r="G112" s="63"/>
      <c r="H112" s="63"/>
      <c r="I112" s="63"/>
    </row>
    <row r="113" spans="1:9" x14ac:dyDescent="0.2">
      <c r="A113" s="63"/>
      <c r="B113" s="63"/>
      <c r="C113" s="63"/>
      <c r="D113" s="63"/>
      <c r="E113" s="11"/>
      <c r="F113" s="63"/>
      <c r="G113" s="63"/>
      <c r="H113" s="63"/>
      <c r="I113" s="63"/>
    </row>
    <row r="114" spans="1:9" x14ac:dyDescent="0.2">
      <c r="A114" s="63"/>
      <c r="B114" s="63"/>
      <c r="C114" s="63"/>
      <c r="D114" s="63"/>
      <c r="E114" s="11"/>
      <c r="F114" s="63"/>
      <c r="G114" s="63"/>
      <c r="H114" s="63"/>
      <c r="I114" s="63"/>
    </row>
    <row r="115" spans="1:9" x14ac:dyDescent="0.2">
      <c r="A115" s="63"/>
      <c r="B115" s="63"/>
      <c r="C115" s="63"/>
      <c r="D115" s="63"/>
      <c r="E115" s="11"/>
      <c r="F115" s="63"/>
      <c r="G115" s="63"/>
      <c r="H115" s="63"/>
      <c r="I115" s="63"/>
    </row>
    <row r="116" spans="1:9" x14ac:dyDescent="0.2">
      <c r="A116" s="63"/>
      <c r="B116" s="63"/>
      <c r="C116" s="63"/>
      <c r="D116" s="63"/>
      <c r="E116" s="11"/>
      <c r="F116" s="63"/>
      <c r="G116" s="63"/>
      <c r="H116" s="63"/>
      <c r="I116" s="63"/>
    </row>
    <row r="117" spans="1:9" x14ac:dyDescent="0.2">
      <c r="A117" s="63"/>
      <c r="B117" s="63"/>
      <c r="C117" s="63"/>
      <c r="D117" s="63"/>
      <c r="E117" s="11"/>
      <c r="F117" s="63"/>
      <c r="G117" s="63"/>
      <c r="H117" s="63"/>
      <c r="I117" s="63"/>
    </row>
    <row r="118" spans="1:9" x14ac:dyDescent="0.2">
      <c r="A118" s="63"/>
      <c r="B118" s="63"/>
      <c r="C118" s="63"/>
      <c r="D118" s="63"/>
      <c r="E118" s="11"/>
      <c r="F118" s="63"/>
      <c r="G118" s="63"/>
      <c r="H118" s="63"/>
      <c r="I118" s="63"/>
    </row>
    <row r="119" spans="1:9" x14ac:dyDescent="0.2">
      <c r="A119" s="63"/>
      <c r="B119" s="63"/>
      <c r="C119" s="63"/>
      <c r="D119" s="63"/>
      <c r="E119" s="11"/>
      <c r="F119" s="63"/>
      <c r="G119" s="63"/>
      <c r="H119" s="63"/>
      <c r="I119" s="63"/>
    </row>
    <row r="120" spans="1:9" x14ac:dyDescent="0.2">
      <c r="A120" s="63"/>
      <c r="B120" s="63"/>
      <c r="C120" s="63"/>
      <c r="D120" s="63"/>
      <c r="E120" s="11"/>
      <c r="F120" s="63"/>
      <c r="G120" s="63"/>
      <c r="H120" s="63"/>
      <c r="I120" s="63"/>
    </row>
    <row r="121" spans="1:9" x14ac:dyDescent="0.2">
      <c r="A121" s="63"/>
      <c r="B121" s="63"/>
      <c r="C121" s="63"/>
      <c r="D121" s="63"/>
      <c r="E121" s="11"/>
      <c r="F121" s="63"/>
      <c r="G121" s="63"/>
      <c r="H121" s="63"/>
      <c r="I121" s="63"/>
    </row>
    <row r="122" spans="1:9" x14ac:dyDescent="0.2">
      <c r="A122" s="63"/>
      <c r="B122" s="63"/>
      <c r="C122" s="63"/>
      <c r="D122" s="63"/>
      <c r="E122" s="11"/>
      <c r="F122" s="63"/>
      <c r="G122" s="63"/>
      <c r="H122" s="63"/>
      <c r="I122" s="63"/>
    </row>
    <row r="123" spans="1:9" x14ac:dyDescent="0.2">
      <c r="A123" s="63"/>
      <c r="B123" s="63"/>
      <c r="C123" s="63"/>
      <c r="D123" s="63"/>
      <c r="E123" s="11"/>
      <c r="F123" s="63"/>
      <c r="G123" s="63"/>
      <c r="H123" s="63"/>
      <c r="I123" s="63"/>
    </row>
    <row r="124" spans="1:9" x14ac:dyDescent="0.2">
      <c r="A124" s="63"/>
      <c r="B124" s="63"/>
      <c r="C124" s="63"/>
      <c r="D124" s="63"/>
      <c r="E124" s="11"/>
      <c r="F124" s="63"/>
      <c r="G124" s="63"/>
      <c r="H124" s="63"/>
      <c r="I124" s="63"/>
    </row>
    <row r="125" spans="1:9" x14ac:dyDescent="0.2">
      <c r="A125" s="63"/>
      <c r="B125" s="63"/>
      <c r="C125" s="63"/>
      <c r="D125" s="63"/>
      <c r="E125" s="11"/>
      <c r="F125" s="63"/>
      <c r="G125" s="63"/>
      <c r="H125" s="63"/>
      <c r="I125" s="63"/>
    </row>
    <row r="126" spans="1:9" x14ac:dyDescent="0.2">
      <c r="A126" s="63"/>
      <c r="B126" s="63"/>
      <c r="C126" s="63"/>
      <c r="D126" s="63"/>
      <c r="E126" s="11"/>
      <c r="F126" s="63"/>
      <c r="G126" s="63"/>
      <c r="H126" s="63"/>
      <c r="I126" s="63"/>
    </row>
    <row r="127" spans="1:9" x14ac:dyDescent="0.2">
      <c r="A127" s="63"/>
      <c r="B127" s="63"/>
      <c r="C127" s="63"/>
      <c r="D127" s="63"/>
      <c r="E127" s="11"/>
      <c r="F127" s="63"/>
      <c r="G127" s="63"/>
      <c r="H127" s="63"/>
      <c r="I127" s="63"/>
    </row>
    <row r="128" spans="1:9" x14ac:dyDescent="0.2">
      <c r="A128" s="63"/>
      <c r="B128" s="63"/>
      <c r="C128" s="63"/>
      <c r="D128" s="63"/>
      <c r="E128" s="11"/>
      <c r="F128" s="63"/>
      <c r="G128" s="63"/>
      <c r="H128" s="63"/>
      <c r="I128" s="63"/>
    </row>
    <row r="129" spans="1:9" x14ac:dyDescent="0.2">
      <c r="A129" s="63"/>
      <c r="B129" s="63"/>
      <c r="C129" s="63"/>
      <c r="D129" s="63"/>
      <c r="E129" s="11"/>
      <c r="F129" s="63"/>
      <c r="G129" s="63"/>
      <c r="H129" s="63"/>
      <c r="I129" s="63"/>
    </row>
    <row r="130" spans="1:9" x14ac:dyDescent="0.2">
      <c r="A130" s="63"/>
      <c r="B130" s="63"/>
      <c r="C130" s="63"/>
      <c r="D130" s="63"/>
      <c r="E130" s="11"/>
      <c r="F130" s="63"/>
      <c r="G130" s="63"/>
      <c r="H130" s="63"/>
      <c r="I130" s="63"/>
    </row>
    <row r="131" spans="1:9" x14ac:dyDescent="0.2">
      <c r="A131" s="63"/>
      <c r="B131" s="63"/>
      <c r="C131" s="63"/>
      <c r="D131" s="63"/>
      <c r="E131" s="11"/>
      <c r="F131" s="63"/>
      <c r="G131" s="63"/>
      <c r="H131" s="63"/>
      <c r="I131" s="63"/>
    </row>
    <row r="132" spans="1:9" x14ac:dyDescent="0.2">
      <c r="A132" s="63"/>
      <c r="B132" s="63"/>
      <c r="C132" s="63"/>
      <c r="D132" s="63"/>
      <c r="E132" s="11"/>
      <c r="F132" s="63"/>
      <c r="G132" s="63"/>
      <c r="H132" s="63"/>
      <c r="I132" s="63"/>
    </row>
    <row r="133" spans="1:9" x14ac:dyDescent="0.2">
      <c r="A133" s="63"/>
      <c r="B133" s="63"/>
      <c r="C133" s="63"/>
      <c r="D133" s="63"/>
      <c r="E133" s="11"/>
      <c r="F133" s="63"/>
      <c r="G133" s="63"/>
      <c r="H133" s="63"/>
      <c r="I133" s="63"/>
    </row>
    <row r="134" spans="1:9" x14ac:dyDescent="0.2">
      <c r="A134" s="63"/>
      <c r="B134" s="63"/>
      <c r="C134" s="63"/>
      <c r="D134" s="63"/>
      <c r="E134" s="11"/>
      <c r="F134" s="63"/>
      <c r="G134" s="63"/>
      <c r="H134" s="63"/>
      <c r="I134" s="63"/>
    </row>
    <row r="135" spans="1:9" x14ac:dyDescent="0.2">
      <c r="A135" s="63"/>
      <c r="B135" s="63"/>
      <c r="C135" s="63"/>
      <c r="D135" s="63"/>
      <c r="E135" s="11"/>
      <c r="F135" s="63"/>
      <c r="G135" s="63"/>
      <c r="H135" s="63"/>
      <c r="I135" s="63"/>
    </row>
    <row r="136" spans="1:9" x14ac:dyDescent="0.2">
      <c r="A136" s="63"/>
      <c r="B136" s="63"/>
      <c r="C136" s="63"/>
      <c r="D136" s="63"/>
      <c r="E136" s="11"/>
      <c r="F136" s="63"/>
      <c r="G136" s="63"/>
      <c r="H136" s="63"/>
      <c r="I136" s="63"/>
    </row>
    <row r="137" spans="1:9" x14ac:dyDescent="0.2">
      <c r="A137" s="63"/>
      <c r="B137" s="63"/>
      <c r="C137" s="63"/>
      <c r="D137" s="63"/>
      <c r="E137" s="11"/>
      <c r="F137" s="63"/>
      <c r="G137" s="63"/>
      <c r="H137" s="63"/>
      <c r="I137" s="63"/>
    </row>
    <row r="138" spans="1:9" x14ac:dyDescent="0.2">
      <c r="A138" s="63"/>
      <c r="B138" s="63"/>
      <c r="C138" s="63"/>
      <c r="D138" s="63"/>
      <c r="E138" s="11"/>
      <c r="F138" s="63"/>
      <c r="G138" s="63"/>
      <c r="H138" s="63"/>
      <c r="I138" s="63"/>
    </row>
    <row r="139" spans="1:9" x14ac:dyDescent="0.2">
      <c r="A139" s="63"/>
      <c r="B139" s="63"/>
      <c r="C139" s="63"/>
      <c r="D139" s="63"/>
      <c r="E139" s="11"/>
      <c r="F139" s="63"/>
      <c r="G139" s="63"/>
      <c r="H139" s="63"/>
      <c r="I139" s="63"/>
    </row>
    <row r="140" spans="1:9" x14ac:dyDescent="0.2">
      <c r="A140" s="63"/>
      <c r="B140" s="63"/>
      <c r="C140" s="63"/>
      <c r="D140" s="63"/>
      <c r="E140" s="11"/>
      <c r="F140" s="63"/>
      <c r="G140" s="63"/>
      <c r="H140" s="63"/>
      <c r="I140" s="63"/>
    </row>
    <row r="141" spans="1:9" x14ac:dyDescent="0.2">
      <c r="A141" s="63"/>
      <c r="B141" s="63"/>
      <c r="C141" s="63"/>
      <c r="D141" s="63"/>
      <c r="E141" s="11"/>
      <c r="F141" s="63"/>
      <c r="G141" s="63"/>
      <c r="H141" s="63"/>
      <c r="I141" s="63"/>
    </row>
    <row r="142" spans="1:9" x14ac:dyDescent="0.2">
      <c r="A142" s="63"/>
      <c r="B142" s="63"/>
      <c r="C142" s="63"/>
      <c r="D142" s="63"/>
      <c r="E142" s="11"/>
      <c r="F142" s="63"/>
      <c r="G142" s="63"/>
      <c r="H142" s="63"/>
      <c r="I142" s="63"/>
    </row>
    <row r="143" spans="1:9" x14ac:dyDescent="0.2">
      <c r="A143" s="63"/>
      <c r="B143" s="63"/>
      <c r="C143" s="63"/>
      <c r="D143" s="63"/>
      <c r="E143" s="11"/>
      <c r="F143" s="63"/>
      <c r="G143" s="63"/>
      <c r="H143" s="63"/>
      <c r="I143" s="63"/>
    </row>
    <row r="144" spans="1:9" x14ac:dyDescent="0.2">
      <c r="A144" s="63"/>
      <c r="B144" s="63"/>
      <c r="C144" s="63"/>
      <c r="D144" s="63"/>
      <c r="E144" s="11"/>
      <c r="F144" s="63"/>
      <c r="G144" s="63"/>
      <c r="H144" s="63"/>
      <c r="I144" s="63"/>
    </row>
    <row r="145" spans="1:9" x14ac:dyDescent="0.2">
      <c r="A145" s="63"/>
      <c r="B145" s="63"/>
      <c r="C145" s="63"/>
      <c r="D145" s="63"/>
      <c r="E145" s="11"/>
      <c r="F145" s="63"/>
      <c r="G145" s="63"/>
      <c r="H145" s="63"/>
      <c r="I145" s="63"/>
    </row>
    <row r="146" spans="1:9" x14ac:dyDescent="0.2">
      <c r="A146" s="63"/>
      <c r="B146" s="63"/>
      <c r="C146" s="63"/>
      <c r="D146" s="63"/>
      <c r="E146" s="11"/>
      <c r="F146" s="63"/>
      <c r="G146" s="63"/>
      <c r="H146" s="63"/>
      <c r="I146" s="63"/>
    </row>
    <row r="147" spans="1:9" x14ac:dyDescent="0.2">
      <c r="A147" s="63"/>
      <c r="B147" s="63"/>
      <c r="C147" s="63"/>
      <c r="D147" s="63"/>
      <c r="E147" s="11"/>
      <c r="F147" s="63"/>
      <c r="G147" s="63"/>
      <c r="H147" s="63"/>
      <c r="I147" s="63"/>
    </row>
    <row r="148" spans="1:9" x14ac:dyDescent="0.2">
      <c r="A148" s="63"/>
      <c r="B148" s="63"/>
      <c r="C148" s="63"/>
      <c r="D148" s="63"/>
      <c r="E148" s="11"/>
      <c r="F148" s="63"/>
      <c r="G148" s="63"/>
      <c r="H148" s="63"/>
      <c r="I148" s="63"/>
    </row>
    <row r="149" spans="1:9" x14ac:dyDescent="0.2">
      <c r="A149" s="63"/>
      <c r="B149" s="63"/>
      <c r="C149" s="63"/>
      <c r="D149" s="63"/>
      <c r="E149" s="11"/>
      <c r="F149" s="63"/>
      <c r="G149" s="63"/>
      <c r="H149" s="63"/>
      <c r="I149" s="63"/>
    </row>
    <row r="150" spans="1:9" x14ac:dyDescent="0.2">
      <c r="A150" s="63"/>
      <c r="B150" s="63"/>
      <c r="C150" s="63"/>
      <c r="D150" s="63"/>
      <c r="E150" s="11"/>
      <c r="F150" s="63"/>
      <c r="G150" s="63"/>
      <c r="H150" s="63"/>
      <c r="I150" s="63"/>
    </row>
    <row r="151" spans="1:9" x14ac:dyDescent="0.2">
      <c r="A151" s="63"/>
      <c r="B151" s="63"/>
      <c r="C151" s="63"/>
      <c r="D151" s="63"/>
      <c r="E151" s="11"/>
      <c r="F151" s="63"/>
      <c r="G151" s="63"/>
      <c r="H151" s="63"/>
      <c r="I151" s="63"/>
    </row>
    <row r="152" spans="1:9" x14ac:dyDescent="0.2">
      <c r="A152" s="63"/>
      <c r="B152" s="63"/>
      <c r="C152" s="63"/>
      <c r="D152" s="63"/>
      <c r="E152" s="11"/>
      <c r="F152" s="63"/>
      <c r="G152" s="63"/>
      <c r="H152" s="63"/>
      <c r="I152" s="63"/>
    </row>
    <row r="153" spans="1:9" x14ac:dyDescent="0.2">
      <c r="A153" s="63"/>
      <c r="B153" s="63"/>
      <c r="C153" s="63"/>
      <c r="D153" s="63"/>
      <c r="E153" s="11"/>
      <c r="F153" s="63"/>
      <c r="G153" s="63"/>
      <c r="H153" s="63"/>
      <c r="I153" s="63"/>
    </row>
    <row r="154" spans="1:9" x14ac:dyDescent="0.2">
      <c r="A154" s="63"/>
      <c r="B154" s="63"/>
      <c r="C154" s="63"/>
      <c r="D154" s="63"/>
      <c r="E154" s="11"/>
      <c r="F154" s="63"/>
      <c r="G154" s="63"/>
      <c r="H154" s="63"/>
      <c r="I154" s="63"/>
    </row>
    <row r="155" spans="1:9" x14ac:dyDescent="0.2">
      <c r="A155" s="63"/>
      <c r="B155" s="63"/>
      <c r="C155" s="63"/>
      <c r="D155" s="63"/>
      <c r="E155" s="11"/>
      <c r="F155" s="63"/>
      <c r="G155" s="63"/>
      <c r="H155" s="63"/>
      <c r="I155" s="63"/>
    </row>
    <row r="156" spans="1:9" x14ac:dyDescent="0.2">
      <c r="A156" s="63"/>
      <c r="B156" s="63"/>
      <c r="C156" s="63"/>
      <c r="D156" s="63"/>
      <c r="E156" s="11"/>
      <c r="F156" s="63"/>
      <c r="G156" s="63"/>
      <c r="H156" s="63"/>
      <c r="I156" s="63"/>
    </row>
    <row r="157" spans="1:9" x14ac:dyDescent="0.2">
      <c r="A157" s="63"/>
      <c r="B157" s="63"/>
      <c r="C157" s="63"/>
      <c r="D157" s="63"/>
      <c r="E157" s="11"/>
      <c r="F157" s="63"/>
      <c r="G157" s="63"/>
      <c r="H157" s="63"/>
      <c r="I157" s="63"/>
    </row>
    <row r="158" spans="1:9" x14ac:dyDescent="0.2">
      <c r="A158" s="63"/>
      <c r="B158" s="63"/>
      <c r="C158" s="63"/>
      <c r="D158" s="63"/>
      <c r="E158" s="11"/>
      <c r="F158" s="63"/>
      <c r="G158" s="63"/>
      <c r="H158" s="63"/>
      <c r="I158" s="63"/>
    </row>
    <row r="159" spans="1:9" x14ac:dyDescent="0.2">
      <c r="A159" s="63"/>
      <c r="B159" s="63"/>
      <c r="C159" s="63"/>
      <c r="D159" s="63"/>
      <c r="E159" s="11"/>
      <c r="F159" s="63"/>
      <c r="G159" s="63"/>
      <c r="H159" s="63"/>
      <c r="I159" s="63"/>
    </row>
    <row r="160" spans="1:9" x14ac:dyDescent="0.2">
      <c r="A160" s="63"/>
      <c r="B160" s="63"/>
      <c r="C160" s="63"/>
      <c r="D160" s="63"/>
      <c r="E160" s="11"/>
      <c r="F160" s="63"/>
      <c r="G160" s="63"/>
      <c r="H160" s="63"/>
      <c r="I160" s="63"/>
    </row>
    <row r="161" spans="1:9" x14ac:dyDescent="0.2">
      <c r="A161" s="63"/>
      <c r="B161" s="63"/>
      <c r="C161" s="63"/>
      <c r="D161" s="63"/>
      <c r="E161" s="11"/>
      <c r="F161" s="63"/>
      <c r="G161" s="63"/>
      <c r="H161" s="63"/>
      <c r="I161" s="63"/>
    </row>
    <row r="162" spans="1:9" x14ac:dyDescent="0.2">
      <c r="A162" s="63"/>
      <c r="B162" s="63"/>
      <c r="C162" s="63"/>
      <c r="D162" s="63"/>
      <c r="E162" s="11"/>
      <c r="F162" s="63"/>
      <c r="G162" s="63"/>
      <c r="H162" s="63"/>
      <c r="I162" s="63"/>
    </row>
    <row r="163" spans="1:9" x14ac:dyDescent="0.2">
      <c r="A163" s="63"/>
      <c r="B163" s="63"/>
      <c r="C163" s="63"/>
      <c r="D163" s="63"/>
      <c r="E163" s="11"/>
      <c r="F163" s="63"/>
      <c r="G163" s="63"/>
      <c r="H163" s="63"/>
      <c r="I163" s="63"/>
    </row>
    <row r="164" spans="1:9" x14ac:dyDescent="0.2">
      <c r="A164" s="63"/>
      <c r="B164" s="63"/>
      <c r="C164" s="63"/>
      <c r="D164" s="63"/>
      <c r="E164" s="11"/>
      <c r="F164" s="63"/>
      <c r="G164" s="63"/>
      <c r="H164" s="63"/>
      <c r="I164" s="63"/>
    </row>
    <row r="165" spans="1:9" x14ac:dyDescent="0.2">
      <c r="A165" s="63"/>
      <c r="B165" s="63"/>
      <c r="C165" s="63"/>
      <c r="D165" s="63"/>
      <c r="E165" s="11"/>
      <c r="F165" s="63"/>
      <c r="G165" s="63"/>
      <c r="H165" s="63"/>
      <c r="I165" s="63"/>
    </row>
    <row r="166" spans="1:9" x14ac:dyDescent="0.2">
      <c r="A166" s="63"/>
      <c r="B166" s="63"/>
      <c r="C166" s="63"/>
      <c r="D166" s="63"/>
      <c r="E166" s="11"/>
      <c r="F166" s="63"/>
      <c r="G166" s="63"/>
      <c r="H166" s="63"/>
      <c r="I166" s="63"/>
    </row>
    <row r="167" spans="1:9" x14ac:dyDescent="0.2">
      <c r="A167" s="63"/>
      <c r="B167" s="63"/>
      <c r="C167" s="63"/>
      <c r="D167" s="63"/>
      <c r="E167" s="11"/>
      <c r="F167" s="63"/>
      <c r="G167" s="63"/>
      <c r="H167" s="63"/>
      <c r="I167" s="63"/>
    </row>
    <row r="168" spans="1:9" x14ac:dyDescent="0.2">
      <c r="A168" s="63"/>
      <c r="B168" s="63"/>
      <c r="C168" s="63"/>
      <c r="D168" s="63"/>
      <c r="E168" s="11"/>
      <c r="F168" s="63"/>
      <c r="G168" s="63"/>
      <c r="H168" s="63"/>
      <c r="I168" s="63"/>
    </row>
    <row r="169" spans="1:9" x14ac:dyDescent="0.2">
      <c r="A169" s="63"/>
      <c r="B169" s="63"/>
      <c r="C169" s="63"/>
      <c r="D169" s="63"/>
      <c r="E169" s="11"/>
      <c r="F169" s="63"/>
      <c r="G169" s="63"/>
      <c r="H169" s="63"/>
      <c r="I169" s="63"/>
    </row>
    <row r="170" spans="1:9" x14ac:dyDescent="0.2">
      <c r="A170" s="63"/>
      <c r="B170" s="63"/>
      <c r="C170" s="63"/>
      <c r="D170" s="63"/>
      <c r="E170" s="11"/>
      <c r="F170" s="63"/>
      <c r="G170" s="63"/>
      <c r="H170" s="63"/>
      <c r="I170" s="63"/>
    </row>
    <row r="171" spans="1:9" x14ac:dyDescent="0.2">
      <c r="A171" s="63"/>
      <c r="B171" s="63"/>
      <c r="C171" s="63"/>
      <c r="D171" s="63"/>
      <c r="E171" s="11"/>
      <c r="F171" s="63"/>
      <c r="G171" s="63"/>
      <c r="H171" s="63"/>
      <c r="I171" s="63"/>
    </row>
    <row r="172" spans="1:9" x14ac:dyDescent="0.2">
      <c r="A172" s="63"/>
      <c r="B172" s="63"/>
      <c r="C172" s="63"/>
      <c r="D172" s="63"/>
      <c r="E172" s="11"/>
      <c r="F172" s="63"/>
      <c r="G172" s="63"/>
      <c r="H172" s="63"/>
      <c r="I172" s="63"/>
    </row>
    <row r="173" spans="1:9" x14ac:dyDescent="0.2">
      <c r="A173" s="63"/>
      <c r="B173" s="63"/>
      <c r="C173" s="63"/>
      <c r="D173" s="63"/>
      <c r="E173" s="11"/>
      <c r="F173" s="63"/>
      <c r="G173" s="63"/>
      <c r="H173" s="63"/>
      <c r="I173" s="63"/>
    </row>
    <row r="174" spans="1:9" x14ac:dyDescent="0.2">
      <c r="A174" s="63"/>
      <c r="B174" s="63"/>
      <c r="C174" s="63"/>
      <c r="D174" s="63"/>
      <c r="E174" s="11"/>
      <c r="F174" s="63"/>
      <c r="G174" s="63"/>
      <c r="H174" s="63"/>
      <c r="I174" s="63"/>
    </row>
    <row r="175" spans="1:9" x14ac:dyDescent="0.2">
      <c r="A175" s="63"/>
      <c r="B175" s="63"/>
      <c r="C175" s="63"/>
      <c r="D175" s="63"/>
      <c r="E175" s="11"/>
      <c r="G175" s="63"/>
      <c r="H175" s="63"/>
      <c r="I175" s="63"/>
    </row>
    <row r="176" spans="1:9" x14ac:dyDescent="0.2">
      <c r="A176" s="63"/>
      <c r="B176" s="63"/>
      <c r="C176" s="63"/>
      <c r="D176" s="63"/>
      <c r="E176" s="11"/>
      <c r="G176" s="63"/>
      <c r="H176" s="63"/>
      <c r="I176" s="63"/>
    </row>
    <row r="177" spans="1:9" x14ac:dyDescent="0.2">
      <c r="A177" s="63"/>
      <c r="B177" s="63"/>
      <c r="C177" s="63"/>
      <c r="D177" s="63"/>
      <c r="E177" s="11"/>
      <c r="G177" s="63"/>
      <c r="H177" s="63"/>
      <c r="I177" s="63"/>
    </row>
    <row r="178" spans="1:9" x14ac:dyDescent="0.2">
      <c r="A178" s="63"/>
      <c r="B178" s="63"/>
      <c r="C178" s="63"/>
      <c r="D178" s="63"/>
      <c r="E178" s="11"/>
      <c r="G178" s="63"/>
      <c r="H178" s="63"/>
      <c r="I178" s="63"/>
    </row>
    <row r="179" spans="1:9" x14ac:dyDescent="0.2">
      <c r="A179" s="63"/>
      <c r="B179" s="63"/>
      <c r="C179" s="63"/>
      <c r="D179" s="63"/>
      <c r="E179" s="11"/>
      <c r="G179" s="63"/>
      <c r="H179" s="63"/>
      <c r="I179" s="63"/>
    </row>
    <row r="180" spans="1:9" x14ac:dyDescent="0.2">
      <c r="A180" s="63"/>
      <c r="B180" s="63"/>
      <c r="C180" s="63"/>
      <c r="D180" s="63"/>
      <c r="E180" s="11"/>
      <c r="G180" s="63"/>
      <c r="H180" s="63"/>
      <c r="I180" s="63"/>
    </row>
    <row r="181" spans="1:9" x14ac:dyDescent="0.2">
      <c r="A181" s="63"/>
      <c r="B181" s="63"/>
      <c r="C181" s="63"/>
      <c r="D181" s="63"/>
      <c r="E181" s="11"/>
      <c r="G181" s="63"/>
      <c r="H181" s="63"/>
      <c r="I181" s="63"/>
    </row>
    <row r="182" spans="1:9" x14ac:dyDescent="0.2">
      <c r="A182" s="63"/>
      <c r="B182" s="63"/>
      <c r="C182" s="63"/>
      <c r="D182" s="63"/>
      <c r="E182" s="11"/>
      <c r="G182" s="63"/>
      <c r="H182" s="63"/>
      <c r="I182" s="63"/>
    </row>
    <row r="183" spans="1:9" x14ac:dyDescent="0.2">
      <c r="A183" s="63"/>
      <c r="B183" s="63"/>
      <c r="C183" s="63"/>
      <c r="D183" s="63"/>
      <c r="E183" s="11"/>
      <c r="G183" s="63"/>
      <c r="H183" s="63"/>
      <c r="I183" s="63"/>
    </row>
    <row r="184" spans="1:9" x14ac:dyDescent="0.2">
      <c r="A184" s="63"/>
      <c r="B184" s="63"/>
      <c r="C184" s="63"/>
      <c r="D184" s="63"/>
      <c r="E184" s="11"/>
      <c r="G184" s="63"/>
      <c r="H184" s="63"/>
      <c r="I184" s="63"/>
    </row>
    <row r="185" spans="1:9" x14ac:dyDescent="0.2">
      <c r="A185" s="63"/>
      <c r="B185" s="63"/>
      <c r="C185" s="63"/>
      <c r="D185" s="63"/>
      <c r="E185" s="11"/>
      <c r="G185" s="63"/>
      <c r="H185" s="63"/>
      <c r="I185" s="63"/>
    </row>
    <row r="186" spans="1:9" x14ac:dyDescent="0.2">
      <c r="A186" s="63"/>
      <c r="B186" s="63"/>
      <c r="C186" s="63"/>
      <c r="D186" s="63"/>
      <c r="E186" s="11"/>
      <c r="G186" s="63"/>
      <c r="H186" s="63"/>
      <c r="I186" s="63"/>
    </row>
    <row r="187" spans="1:9" x14ac:dyDescent="0.2">
      <c r="A187" s="63"/>
      <c r="B187" s="63"/>
      <c r="C187" s="63"/>
      <c r="D187" s="63"/>
      <c r="E187" s="11"/>
      <c r="G187" s="63"/>
      <c r="H187" s="63"/>
      <c r="I187" s="63"/>
    </row>
    <row r="188" spans="1:9" x14ac:dyDescent="0.2">
      <c r="A188" s="63"/>
      <c r="B188" s="63"/>
      <c r="C188" s="63"/>
      <c r="D188" s="63"/>
      <c r="E188" s="11"/>
      <c r="G188" s="63"/>
      <c r="H188" s="63"/>
      <c r="I188" s="63"/>
    </row>
    <row r="189" spans="1:9" x14ac:dyDescent="0.2">
      <c r="A189" s="63"/>
      <c r="B189" s="63"/>
      <c r="C189" s="63"/>
      <c r="D189" s="63"/>
      <c r="E189" s="11"/>
      <c r="G189" s="63"/>
      <c r="H189" s="63"/>
      <c r="I189" s="63"/>
    </row>
    <row r="190" spans="1:9" x14ac:dyDescent="0.2">
      <c r="A190" s="63"/>
      <c r="B190" s="63"/>
      <c r="C190" s="63"/>
      <c r="D190" s="63"/>
      <c r="E190" s="11"/>
      <c r="G190" s="63"/>
      <c r="H190" s="63"/>
      <c r="I190" s="63"/>
    </row>
    <row r="191" spans="1:9" x14ac:dyDescent="0.2">
      <c r="A191" s="63"/>
      <c r="B191" s="63"/>
      <c r="C191" s="63"/>
      <c r="D191" s="63"/>
      <c r="E191" s="11"/>
      <c r="G191" s="63"/>
      <c r="H191" s="63"/>
      <c r="I191" s="63"/>
    </row>
    <row r="192" spans="1:9" x14ac:dyDescent="0.2">
      <c r="A192" s="63"/>
      <c r="B192" s="63"/>
      <c r="C192" s="63"/>
      <c r="D192" s="63"/>
      <c r="E192" s="11"/>
      <c r="G192" s="63"/>
      <c r="H192" s="63"/>
      <c r="I192" s="63"/>
    </row>
    <row r="193" spans="1:9" x14ac:dyDescent="0.2">
      <c r="A193" s="63"/>
      <c r="B193" s="63"/>
      <c r="C193" s="63"/>
      <c r="D193" s="63"/>
      <c r="E193" s="11"/>
      <c r="G193" s="63"/>
      <c r="H193" s="63"/>
      <c r="I193" s="63"/>
    </row>
    <row r="194" spans="1:9" x14ac:dyDescent="0.2">
      <c r="A194" s="63"/>
      <c r="B194" s="63"/>
      <c r="C194" s="63"/>
      <c r="D194" s="63"/>
      <c r="E194" s="11"/>
      <c r="G194" s="63"/>
      <c r="H194" s="63"/>
      <c r="I194" s="63"/>
    </row>
    <row r="195" spans="1:9" x14ac:dyDescent="0.2">
      <c r="A195" s="63"/>
      <c r="B195" s="63"/>
      <c r="C195" s="63"/>
      <c r="D195" s="63"/>
      <c r="E195" s="11"/>
      <c r="G195" s="63"/>
      <c r="H195" s="63"/>
      <c r="I195" s="63"/>
    </row>
    <row r="196" spans="1:9" x14ac:dyDescent="0.2">
      <c r="A196" s="63"/>
      <c r="B196" s="63"/>
      <c r="C196" s="63"/>
      <c r="D196" s="63"/>
      <c r="E196" s="11"/>
      <c r="G196" s="63"/>
      <c r="H196" s="63"/>
      <c r="I196" s="63"/>
    </row>
    <row r="197" spans="1:9" x14ac:dyDescent="0.2">
      <c r="A197" s="63"/>
      <c r="B197" s="63"/>
      <c r="C197" s="63"/>
      <c r="D197" s="63"/>
      <c r="E197" s="11"/>
      <c r="G197" s="63"/>
      <c r="H197" s="63"/>
      <c r="I197" s="63"/>
    </row>
    <row r="198" spans="1:9" x14ac:dyDescent="0.2">
      <c r="A198" s="63"/>
      <c r="B198" s="63"/>
      <c r="C198" s="63"/>
      <c r="D198" s="63"/>
      <c r="E198" s="11"/>
      <c r="G198" s="63"/>
      <c r="H198" s="63"/>
      <c r="I198" s="63"/>
    </row>
    <row r="199" spans="1:9" x14ac:dyDescent="0.2">
      <c r="A199" s="63"/>
      <c r="B199" s="63"/>
      <c r="C199" s="63"/>
      <c r="D199" s="63"/>
      <c r="E199" s="11"/>
      <c r="G199" s="63"/>
      <c r="H199" s="63"/>
      <c r="I199" s="63"/>
    </row>
    <row r="200" spans="1:9" x14ac:dyDescent="0.2">
      <c r="A200" s="63"/>
      <c r="B200" s="63"/>
      <c r="C200" s="63"/>
      <c r="D200" s="63"/>
      <c r="E200" s="11"/>
      <c r="G200" s="63"/>
      <c r="H200" s="63"/>
      <c r="I200" s="63"/>
    </row>
    <row r="201" spans="1:9" x14ac:dyDescent="0.2">
      <c r="A201" s="63"/>
      <c r="B201" s="63"/>
      <c r="C201" s="63"/>
      <c r="D201" s="63"/>
      <c r="E201" s="11"/>
      <c r="G201" s="63"/>
      <c r="H201" s="63"/>
      <c r="I201" s="63"/>
    </row>
    <row r="202" spans="1:9" x14ac:dyDescent="0.2">
      <c r="A202" s="63"/>
      <c r="B202" s="63"/>
      <c r="C202" s="63"/>
      <c r="D202" s="63"/>
      <c r="E202" s="11"/>
      <c r="G202" s="63"/>
      <c r="H202" s="63"/>
      <c r="I202" s="63"/>
    </row>
    <row r="203" spans="1:9" x14ac:dyDescent="0.2">
      <c r="A203" s="63"/>
      <c r="B203" s="63"/>
      <c r="C203" s="63"/>
      <c r="D203" s="63"/>
      <c r="E203" s="11"/>
      <c r="G203" s="63"/>
      <c r="H203" s="63"/>
      <c r="I203" s="63"/>
    </row>
    <row r="204" spans="1:9" x14ac:dyDescent="0.2">
      <c r="A204" s="63"/>
      <c r="B204" s="63"/>
      <c r="C204" s="63"/>
      <c r="D204" s="63"/>
      <c r="E204" s="11"/>
      <c r="G204" s="63"/>
      <c r="H204" s="63"/>
      <c r="I204" s="63"/>
    </row>
    <row r="205" spans="1:9" x14ac:dyDescent="0.2">
      <c r="A205" s="63"/>
      <c r="B205" s="63"/>
      <c r="C205" s="63"/>
      <c r="D205" s="63"/>
      <c r="E205" s="11"/>
      <c r="G205" s="63"/>
      <c r="H205" s="63"/>
      <c r="I205" s="63"/>
    </row>
    <row r="206" spans="1:9" x14ac:dyDescent="0.2">
      <c r="A206" s="63"/>
      <c r="B206" s="63"/>
      <c r="C206" s="63"/>
      <c r="D206" s="63"/>
      <c r="E206" s="11"/>
      <c r="G206" s="63"/>
      <c r="H206" s="63"/>
      <c r="I206" s="63"/>
    </row>
    <row r="207" spans="1:9" x14ac:dyDescent="0.2">
      <c r="A207" s="63"/>
      <c r="B207" s="63"/>
      <c r="C207" s="63"/>
      <c r="D207" s="63"/>
      <c r="E207" s="11"/>
      <c r="G207" s="63"/>
      <c r="H207" s="63"/>
      <c r="I207" s="63"/>
    </row>
    <row r="208" spans="1:9" x14ac:dyDescent="0.2">
      <c r="A208" s="63"/>
      <c r="B208" s="63"/>
      <c r="C208" s="63"/>
      <c r="D208" s="63"/>
      <c r="E208" s="11"/>
      <c r="G208" s="63"/>
      <c r="H208" s="63"/>
      <c r="I208" s="63"/>
    </row>
    <row r="209" spans="1:9" x14ac:dyDescent="0.2">
      <c r="A209" s="63"/>
      <c r="B209" s="63"/>
      <c r="C209" s="63"/>
      <c r="D209" s="63"/>
      <c r="E209" s="11"/>
      <c r="G209" s="63"/>
      <c r="H209" s="63"/>
      <c r="I209" s="63"/>
    </row>
    <row r="210" spans="1:9" x14ac:dyDescent="0.2">
      <c r="A210" s="63"/>
      <c r="B210" s="63"/>
      <c r="C210" s="63"/>
      <c r="D210" s="63"/>
      <c r="E210" s="11"/>
      <c r="G210" s="63"/>
      <c r="H210" s="63"/>
      <c r="I210" s="63"/>
    </row>
    <row r="211" spans="1:9" x14ac:dyDescent="0.2">
      <c r="A211" s="63"/>
      <c r="B211" s="63"/>
      <c r="C211" s="63"/>
      <c r="D211" s="63"/>
      <c r="E211" s="11"/>
      <c r="G211" s="63"/>
      <c r="H211" s="63"/>
      <c r="I211" s="63"/>
    </row>
    <row r="212" spans="1:9" x14ac:dyDescent="0.2">
      <c r="A212" s="63"/>
      <c r="B212" s="63"/>
      <c r="C212" s="63"/>
      <c r="D212" s="63"/>
      <c r="E212" s="11"/>
      <c r="G212" s="63"/>
      <c r="H212" s="63"/>
      <c r="I212" s="63"/>
    </row>
    <row r="213" spans="1:9" x14ac:dyDescent="0.2">
      <c r="A213" s="63"/>
      <c r="B213" s="63"/>
      <c r="C213" s="63"/>
      <c r="D213" s="63"/>
      <c r="E213" s="11"/>
      <c r="G213" s="63"/>
      <c r="H213" s="63"/>
      <c r="I213" s="63"/>
    </row>
    <row r="214" spans="1:9" x14ac:dyDescent="0.2">
      <c r="A214" s="63"/>
      <c r="B214" s="63"/>
      <c r="C214" s="63"/>
      <c r="D214" s="63"/>
      <c r="E214" s="11"/>
      <c r="G214" s="63"/>
      <c r="H214" s="63"/>
      <c r="I214" s="63"/>
    </row>
    <row r="215" spans="1:9" x14ac:dyDescent="0.2">
      <c r="A215" s="63"/>
      <c r="B215" s="63"/>
      <c r="C215" s="63"/>
      <c r="D215" s="63"/>
      <c r="E215" s="11"/>
      <c r="G215" s="63"/>
      <c r="H215" s="63"/>
      <c r="I215" s="63"/>
    </row>
    <row r="216" spans="1:9" x14ac:dyDescent="0.2">
      <c r="A216" s="63"/>
      <c r="B216" s="63"/>
      <c r="C216" s="63"/>
      <c r="D216" s="63"/>
      <c r="E216" s="11"/>
      <c r="G216" s="63"/>
      <c r="H216" s="63"/>
      <c r="I216" s="63"/>
    </row>
    <row r="217" spans="1:9" x14ac:dyDescent="0.2">
      <c r="A217" s="63"/>
      <c r="B217" s="63"/>
      <c r="C217" s="63"/>
      <c r="D217" s="63"/>
      <c r="E217" s="11"/>
      <c r="G217" s="63"/>
      <c r="H217" s="63"/>
      <c r="I217" s="63"/>
    </row>
    <row r="218" spans="1:9" x14ac:dyDescent="0.2">
      <c r="A218" s="63"/>
      <c r="B218" s="63"/>
      <c r="C218" s="63"/>
      <c r="D218" s="63"/>
      <c r="E218" s="11"/>
      <c r="G218" s="63"/>
      <c r="H218" s="63"/>
      <c r="I218" s="63"/>
    </row>
    <row r="219" spans="1:9" x14ac:dyDescent="0.2">
      <c r="A219" s="63"/>
      <c r="B219" s="63"/>
      <c r="C219" s="63"/>
      <c r="D219" s="63"/>
      <c r="E219" s="11"/>
      <c r="G219" s="63"/>
      <c r="H219" s="63"/>
      <c r="I219" s="63"/>
    </row>
    <row r="220" spans="1:9" x14ac:dyDescent="0.2">
      <c r="A220" s="63"/>
      <c r="B220" s="63"/>
      <c r="C220" s="63"/>
      <c r="D220" s="63"/>
      <c r="E220" s="11"/>
      <c r="G220" s="63"/>
      <c r="H220" s="63"/>
      <c r="I220" s="63"/>
    </row>
    <row r="221" spans="1:9" x14ac:dyDescent="0.2">
      <c r="A221" s="63"/>
      <c r="B221" s="63"/>
      <c r="C221" s="63"/>
      <c r="D221" s="63"/>
      <c r="E221" s="11"/>
      <c r="G221" s="63"/>
      <c r="H221" s="63"/>
      <c r="I221" s="63"/>
    </row>
    <row r="222" spans="1:9" x14ac:dyDescent="0.2">
      <c r="A222" s="63"/>
      <c r="B222" s="63"/>
      <c r="C222" s="63"/>
      <c r="D222" s="63"/>
      <c r="E222" s="11"/>
      <c r="G222" s="63"/>
      <c r="H222" s="63"/>
      <c r="I222" s="63"/>
    </row>
    <row r="223" spans="1:9" x14ac:dyDescent="0.2">
      <c r="A223" s="63"/>
      <c r="B223" s="63"/>
      <c r="C223" s="63"/>
      <c r="D223" s="63"/>
      <c r="E223" s="11"/>
      <c r="G223" s="63"/>
      <c r="H223" s="63"/>
      <c r="I223" s="63"/>
    </row>
    <row r="224" spans="1:9" x14ac:dyDescent="0.2">
      <c r="A224" s="63"/>
      <c r="B224" s="63"/>
      <c r="C224" s="63"/>
      <c r="D224" s="63"/>
      <c r="E224" s="11"/>
      <c r="G224" s="63"/>
      <c r="H224" s="63"/>
      <c r="I224" s="63"/>
    </row>
    <row r="225" spans="1:9" x14ac:dyDescent="0.2">
      <c r="A225" s="63"/>
      <c r="B225" s="63"/>
      <c r="C225" s="63"/>
      <c r="D225" s="63"/>
      <c r="E225" s="11"/>
      <c r="G225" s="63"/>
      <c r="H225" s="63"/>
      <c r="I225" s="63"/>
    </row>
    <row r="226" spans="1:9" x14ac:dyDescent="0.2">
      <c r="A226" s="63"/>
      <c r="B226" s="63"/>
      <c r="C226" s="63"/>
      <c r="D226" s="63"/>
      <c r="E226" s="11"/>
      <c r="G226" s="63"/>
      <c r="H226" s="63"/>
      <c r="I226" s="63"/>
    </row>
    <row r="227" spans="1:9" x14ac:dyDescent="0.2">
      <c r="A227" s="63"/>
      <c r="B227" s="63"/>
      <c r="C227" s="63"/>
      <c r="D227" s="63"/>
      <c r="E227" s="11"/>
      <c r="G227" s="63"/>
      <c r="H227" s="63"/>
      <c r="I227" s="63"/>
    </row>
    <row r="228" spans="1:9" x14ac:dyDescent="0.2">
      <c r="A228" s="63"/>
      <c r="B228" s="63"/>
      <c r="C228" s="63"/>
      <c r="D228" s="63"/>
      <c r="E228" s="11"/>
      <c r="G228" s="63"/>
      <c r="H228" s="63"/>
      <c r="I228" s="63"/>
    </row>
    <row r="229" spans="1:9" x14ac:dyDescent="0.2">
      <c r="A229" s="63"/>
      <c r="B229" s="63"/>
      <c r="C229" s="63"/>
      <c r="D229" s="63"/>
      <c r="E229" s="11"/>
      <c r="G229" s="63"/>
      <c r="H229" s="63"/>
      <c r="I229" s="63"/>
    </row>
    <row r="230" spans="1:9" x14ac:dyDescent="0.2">
      <c r="A230" s="63"/>
      <c r="B230" s="63"/>
      <c r="C230" s="63"/>
      <c r="D230" s="63"/>
      <c r="E230" s="11"/>
      <c r="G230" s="63"/>
      <c r="H230" s="63"/>
      <c r="I230" s="63"/>
    </row>
    <row r="231" spans="1:9" x14ac:dyDescent="0.2">
      <c r="A231" s="63"/>
      <c r="B231" s="63"/>
      <c r="C231" s="63"/>
      <c r="D231" s="63"/>
      <c r="E231" s="11"/>
      <c r="G231" s="63"/>
      <c r="H231" s="63"/>
      <c r="I231" s="63"/>
    </row>
    <row r="232" spans="1:9" x14ac:dyDescent="0.2">
      <c r="A232" s="63"/>
      <c r="B232" s="63"/>
      <c r="C232" s="63"/>
      <c r="D232" s="63"/>
      <c r="E232" s="11"/>
      <c r="G232" s="63"/>
      <c r="H232" s="63"/>
      <c r="I232" s="63"/>
    </row>
    <row r="233" spans="1:9" x14ac:dyDescent="0.2">
      <c r="A233" s="63"/>
      <c r="B233" s="63"/>
      <c r="C233" s="63"/>
      <c r="D233" s="63"/>
      <c r="E233" s="11"/>
      <c r="G233" s="63"/>
      <c r="H233" s="63"/>
      <c r="I233" s="63"/>
    </row>
    <row r="234" spans="1:9" x14ac:dyDescent="0.2">
      <c r="A234" s="63"/>
      <c r="B234" s="63"/>
      <c r="C234" s="63"/>
      <c r="D234" s="63"/>
      <c r="E234" s="11"/>
      <c r="G234" s="63"/>
      <c r="H234" s="63"/>
      <c r="I234" s="63"/>
    </row>
    <row r="235" spans="1:9" x14ac:dyDescent="0.2">
      <c r="A235" s="63"/>
      <c r="B235" s="63"/>
      <c r="C235" s="63"/>
      <c r="D235" s="63"/>
      <c r="E235" s="11"/>
      <c r="G235" s="63"/>
      <c r="H235" s="63"/>
      <c r="I235" s="63"/>
    </row>
    <row r="236" spans="1:9" x14ac:dyDescent="0.2">
      <c r="A236" s="63"/>
      <c r="B236" s="63"/>
      <c r="C236" s="63"/>
      <c r="D236" s="63"/>
      <c r="E236" s="11"/>
      <c r="G236" s="63"/>
      <c r="H236" s="63"/>
      <c r="I236" s="63"/>
    </row>
    <row r="237" spans="1:9" x14ac:dyDescent="0.2">
      <c r="A237" s="63"/>
      <c r="B237" s="63"/>
      <c r="C237" s="63"/>
      <c r="D237" s="63"/>
      <c r="E237" s="11"/>
      <c r="G237" s="63"/>
      <c r="H237" s="63"/>
      <c r="I237" s="63"/>
    </row>
    <row r="238" spans="1:9" x14ac:dyDescent="0.2">
      <c r="A238" s="63"/>
      <c r="B238" s="63"/>
      <c r="C238" s="63"/>
      <c r="D238" s="63"/>
      <c r="E238" s="11"/>
      <c r="G238" s="63"/>
      <c r="H238" s="63"/>
      <c r="I238" s="63"/>
    </row>
    <row r="239" spans="1:9" x14ac:dyDescent="0.2">
      <c r="A239" s="63"/>
      <c r="B239" s="63"/>
      <c r="C239" s="63"/>
      <c r="D239" s="63"/>
      <c r="E239" s="11"/>
      <c r="G239" s="63"/>
      <c r="H239" s="63"/>
      <c r="I239" s="63"/>
    </row>
    <row r="240" spans="1:9" x14ac:dyDescent="0.2">
      <c r="A240" s="63"/>
      <c r="B240" s="63"/>
      <c r="C240" s="63"/>
      <c r="D240" s="63"/>
      <c r="E240" s="11"/>
      <c r="G240" s="63"/>
      <c r="H240" s="63"/>
      <c r="I240" s="63"/>
    </row>
    <row r="241" spans="1:9" x14ac:dyDescent="0.2">
      <c r="A241" s="63"/>
      <c r="B241" s="63"/>
      <c r="C241" s="63"/>
      <c r="D241" s="63"/>
      <c r="E241" s="11"/>
      <c r="G241" s="63"/>
      <c r="H241" s="63"/>
      <c r="I241" s="63"/>
    </row>
    <row r="242" spans="1:9" x14ac:dyDescent="0.2">
      <c r="A242" s="63"/>
      <c r="B242" s="63"/>
      <c r="C242" s="63"/>
      <c r="D242" s="63"/>
      <c r="E242" s="11"/>
      <c r="G242" s="63"/>
      <c r="H242" s="63"/>
      <c r="I242" s="63"/>
    </row>
    <row r="243" spans="1:9" x14ac:dyDescent="0.2">
      <c r="A243" s="63"/>
      <c r="B243" s="63"/>
      <c r="C243" s="63"/>
      <c r="D243" s="63"/>
      <c r="E243" s="11"/>
      <c r="G243" s="63"/>
      <c r="H243" s="63"/>
      <c r="I243" s="63"/>
    </row>
    <row r="244" spans="1:9" x14ac:dyDescent="0.2">
      <c r="A244" s="63"/>
      <c r="B244" s="63"/>
      <c r="C244" s="63"/>
      <c r="D244" s="63"/>
      <c r="E244" s="11"/>
      <c r="G244" s="63"/>
      <c r="H244" s="63"/>
      <c r="I244" s="63"/>
    </row>
    <row r="245" spans="1:9" x14ac:dyDescent="0.2">
      <c r="A245" s="63"/>
      <c r="B245" s="63"/>
      <c r="C245" s="63"/>
      <c r="D245" s="63"/>
      <c r="E245" s="11"/>
      <c r="G245" s="63"/>
      <c r="H245" s="63"/>
      <c r="I245" s="63"/>
    </row>
    <row r="246" spans="1:9" x14ac:dyDescent="0.2">
      <c r="A246" s="63"/>
      <c r="B246" s="63"/>
      <c r="C246" s="63"/>
      <c r="D246" s="63"/>
      <c r="E246" s="11"/>
      <c r="G246" s="63"/>
      <c r="H246" s="63"/>
      <c r="I246" s="63"/>
    </row>
    <row r="247" spans="1:9" x14ac:dyDescent="0.2">
      <c r="A247" s="63"/>
      <c r="B247" s="63"/>
      <c r="C247" s="63"/>
      <c r="D247" s="63"/>
      <c r="E247" s="11"/>
      <c r="G247" s="63"/>
      <c r="H247" s="63"/>
      <c r="I247" s="63"/>
    </row>
    <row r="248" spans="1:9" x14ac:dyDescent="0.2">
      <c r="A248" s="63"/>
      <c r="B248" s="63"/>
      <c r="C248" s="63"/>
      <c r="D248" s="63"/>
      <c r="E248" s="11"/>
      <c r="G248" s="63"/>
      <c r="H248" s="63"/>
      <c r="I248" s="63"/>
    </row>
    <row r="249" spans="1:9" x14ac:dyDescent="0.2">
      <c r="A249" s="63"/>
      <c r="B249" s="63"/>
      <c r="C249" s="63"/>
      <c r="D249" s="63"/>
      <c r="E249" s="11"/>
      <c r="G249" s="63"/>
      <c r="H249" s="63"/>
      <c r="I249" s="63"/>
    </row>
    <row r="250" spans="1:9" x14ac:dyDescent="0.2">
      <c r="A250" s="63"/>
      <c r="B250" s="63"/>
      <c r="C250" s="63"/>
      <c r="D250" s="63"/>
      <c r="E250" s="11"/>
      <c r="G250" s="63"/>
      <c r="H250" s="63"/>
      <c r="I250" s="63"/>
    </row>
    <row r="251" spans="1:9" x14ac:dyDescent="0.2">
      <c r="A251" s="63"/>
      <c r="B251" s="63"/>
      <c r="C251" s="63"/>
      <c r="D251" s="63"/>
      <c r="E251" s="11"/>
      <c r="G251" s="63"/>
      <c r="H251" s="63"/>
      <c r="I251" s="63"/>
    </row>
    <row r="252" spans="1:9" x14ac:dyDescent="0.2">
      <c r="A252" s="63"/>
      <c r="B252" s="63"/>
      <c r="C252" s="63"/>
      <c r="D252" s="63"/>
      <c r="E252" s="11"/>
      <c r="G252" s="63"/>
      <c r="H252" s="63"/>
      <c r="I252" s="63"/>
    </row>
    <row r="253" spans="1:9" x14ac:dyDescent="0.2">
      <c r="A253" s="63"/>
      <c r="B253" s="63"/>
      <c r="C253" s="63"/>
      <c r="D253" s="63"/>
      <c r="E253" s="11"/>
      <c r="G253" s="63"/>
      <c r="H253" s="63"/>
      <c r="I253" s="63"/>
    </row>
    <row r="254" spans="1:9" x14ac:dyDescent="0.2">
      <c r="A254" s="63"/>
      <c r="B254" s="63"/>
      <c r="C254" s="63"/>
      <c r="D254" s="63"/>
      <c r="E254" s="11"/>
      <c r="G254" s="63"/>
      <c r="H254" s="63"/>
      <c r="I254" s="63"/>
    </row>
    <row r="255" spans="1:9" x14ac:dyDescent="0.2">
      <c r="A255" s="63"/>
      <c r="B255" s="63"/>
      <c r="C255" s="63"/>
      <c r="D255" s="63"/>
      <c r="E255" s="11"/>
      <c r="G255" s="63"/>
      <c r="H255" s="63"/>
      <c r="I255" s="63"/>
    </row>
    <row r="256" spans="1:9" x14ac:dyDescent="0.2">
      <c r="A256" s="63"/>
      <c r="B256" s="63"/>
      <c r="C256" s="63"/>
      <c r="D256" s="63"/>
      <c r="E256" s="11"/>
      <c r="G256" s="63"/>
      <c r="H256" s="63"/>
      <c r="I256" s="63"/>
    </row>
    <row r="257" spans="1:9" x14ac:dyDescent="0.2">
      <c r="A257" s="63"/>
      <c r="B257" s="63"/>
      <c r="C257" s="63"/>
      <c r="D257" s="63"/>
      <c r="E257" s="11"/>
      <c r="G257" s="63"/>
      <c r="H257" s="63"/>
      <c r="I257" s="63"/>
    </row>
    <row r="258" spans="1:9" x14ac:dyDescent="0.2">
      <c r="A258" s="63"/>
      <c r="B258" s="63"/>
      <c r="C258" s="63"/>
      <c r="D258" s="63"/>
      <c r="E258" s="11"/>
      <c r="G258" s="63"/>
      <c r="H258" s="63"/>
      <c r="I258" s="63"/>
    </row>
    <row r="259" spans="1:9" x14ac:dyDescent="0.2">
      <c r="A259" s="63"/>
      <c r="B259" s="63"/>
      <c r="C259" s="63"/>
      <c r="D259" s="63"/>
      <c r="E259" s="11"/>
      <c r="G259" s="63"/>
      <c r="H259" s="63"/>
      <c r="I259" s="63"/>
    </row>
    <row r="260" spans="1:9" x14ac:dyDescent="0.2">
      <c r="A260" s="63"/>
      <c r="B260" s="63"/>
      <c r="C260" s="63"/>
      <c r="D260" s="63"/>
      <c r="E260" s="11"/>
      <c r="G260" s="63"/>
      <c r="H260" s="63"/>
      <c r="I260" s="63"/>
    </row>
    <row r="261" spans="1:9" x14ac:dyDescent="0.2">
      <c r="A261" s="63"/>
      <c r="B261" s="63"/>
      <c r="C261" s="63"/>
      <c r="D261" s="63"/>
      <c r="E261" s="11"/>
      <c r="G261" s="63"/>
      <c r="H261" s="63"/>
      <c r="I261" s="63"/>
    </row>
    <row r="262" spans="1:9" x14ac:dyDescent="0.2">
      <c r="A262" s="63"/>
      <c r="B262" s="63"/>
      <c r="C262" s="63"/>
      <c r="D262" s="63"/>
      <c r="E262" s="11"/>
      <c r="G262" s="63"/>
      <c r="H262" s="63"/>
      <c r="I262" s="63"/>
    </row>
    <row r="263" spans="1:9" x14ac:dyDescent="0.2">
      <c r="A263" s="63"/>
      <c r="B263" s="63"/>
      <c r="C263" s="63"/>
      <c r="D263" s="63"/>
      <c r="E263" s="11"/>
      <c r="G263" s="63"/>
      <c r="H263" s="63"/>
      <c r="I263" s="63"/>
    </row>
    <row r="264" spans="1:9" x14ac:dyDescent="0.2">
      <c r="A264" s="63"/>
      <c r="B264" s="63"/>
      <c r="C264" s="63"/>
      <c r="D264" s="63"/>
      <c r="E264" s="11"/>
      <c r="G264" s="63"/>
      <c r="H264" s="63"/>
      <c r="I264" s="63"/>
    </row>
    <row r="265" spans="1:9" x14ac:dyDescent="0.2">
      <c r="A265" s="63"/>
      <c r="B265" s="63"/>
      <c r="C265" s="63"/>
      <c r="D265" s="63"/>
      <c r="E265" s="11"/>
      <c r="G265" s="63"/>
      <c r="H265" s="63"/>
      <c r="I265" s="63"/>
    </row>
    <row r="266" spans="1:9" x14ac:dyDescent="0.2">
      <c r="A266" s="63"/>
      <c r="B266" s="63"/>
      <c r="C266" s="63"/>
      <c r="D266" s="63"/>
      <c r="E266" s="11"/>
      <c r="G266" s="63"/>
      <c r="H266" s="63"/>
      <c r="I266" s="63"/>
    </row>
    <row r="267" spans="1:9" x14ac:dyDescent="0.2">
      <c r="A267" s="63"/>
      <c r="B267" s="63"/>
      <c r="C267" s="63"/>
      <c r="D267" s="63"/>
      <c r="E267" s="11"/>
      <c r="G267" s="63"/>
      <c r="H267" s="63"/>
      <c r="I267" s="63"/>
    </row>
    <row r="268" spans="1:9" x14ac:dyDescent="0.2">
      <c r="A268" s="63"/>
      <c r="B268" s="63"/>
      <c r="C268" s="63"/>
      <c r="D268" s="63"/>
      <c r="E268" s="11"/>
      <c r="G268" s="63"/>
      <c r="H268" s="63"/>
      <c r="I268" s="63"/>
    </row>
    <row r="269" spans="1:9" x14ac:dyDescent="0.2">
      <c r="A269" s="63"/>
      <c r="B269" s="63"/>
      <c r="C269" s="63"/>
      <c r="D269" s="63"/>
      <c r="E269" s="11"/>
      <c r="G269" s="63"/>
      <c r="H269" s="63"/>
      <c r="I269" s="63"/>
    </row>
    <row r="270" spans="1:9" x14ac:dyDescent="0.2">
      <c r="A270" s="63"/>
      <c r="B270" s="63"/>
      <c r="C270" s="63"/>
      <c r="D270" s="63"/>
      <c r="E270" s="11"/>
      <c r="G270" s="63"/>
      <c r="H270" s="63"/>
      <c r="I270" s="63"/>
    </row>
    <row r="271" spans="1:9" x14ac:dyDescent="0.2">
      <c r="A271" s="63"/>
      <c r="B271" s="63"/>
      <c r="C271" s="63"/>
      <c r="D271" s="63"/>
      <c r="E271" s="11"/>
      <c r="G271" s="63"/>
      <c r="H271" s="63"/>
      <c r="I271" s="63"/>
    </row>
    <row r="272" spans="1:9" x14ac:dyDescent="0.2">
      <c r="A272" s="63"/>
      <c r="B272" s="63"/>
      <c r="C272" s="63"/>
      <c r="D272" s="63"/>
      <c r="E272" s="11"/>
      <c r="G272" s="63"/>
      <c r="H272" s="63"/>
      <c r="I272" s="63"/>
    </row>
    <row r="273" spans="1:9" x14ac:dyDescent="0.2">
      <c r="A273" s="63"/>
      <c r="B273" s="63"/>
      <c r="C273" s="63"/>
      <c r="D273" s="63"/>
      <c r="E273" s="11"/>
      <c r="G273" s="63"/>
      <c r="H273" s="63"/>
      <c r="I273" s="63"/>
    </row>
    <row r="274" spans="1:9" x14ac:dyDescent="0.2">
      <c r="A274" s="63"/>
      <c r="B274" s="63"/>
      <c r="C274" s="63"/>
      <c r="D274" s="63"/>
      <c r="E274" s="11"/>
      <c r="G274" s="63"/>
      <c r="H274" s="63"/>
      <c r="I274" s="63"/>
    </row>
    <row r="275" spans="1:9" x14ac:dyDescent="0.2">
      <c r="A275" s="63"/>
      <c r="B275" s="63"/>
      <c r="C275" s="63"/>
      <c r="D275" s="63"/>
      <c r="E275" s="11"/>
      <c r="G275" s="63"/>
      <c r="H275" s="63"/>
      <c r="I275" s="63"/>
    </row>
    <row r="276" spans="1:9" x14ac:dyDescent="0.2">
      <c r="A276" s="63"/>
      <c r="B276" s="63"/>
      <c r="C276" s="63"/>
      <c r="D276" s="63"/>
      <c r="E276" s="11"/>
      <c r="G276" s="63"/>
      <c r="H276" s="63"/>
      <c r="I276" s="63"/>
    </row>
  </sheetData>
  <mergeCells count="4">
    <mergeCell ref="A1:F1"/>
    <mergeCell ref="A28:B28"/>
    <mergeCell ref="A29:B29"/>
    <mergeCell ref="A30:B30"/>
  </mergeCells>
  <conditionalFormatting sqref="E5:E18">
    <cfRule type="cellIs" dxfId="16" priority="2" stopIfTrue="1" operator="between">
      <formula>0.009</formula>
      <formula>-0.009</formula>
    </cfRule>
  </conditionalFormatting>
  <conditionalFormatting sqref="F2:F3 F18:F37">
    <cfRule type="cellIs" dxfId="15" priority="3" stopIfTrue="1" operator="between">
      <formula>0.009</formula>
      <formula>-0.009</formula>
    </cfRule>
  </conditionalFormatting>
  <conditionalFormatting sqref="F175:F65536">
    <cfRule type="cellIs" dxfId="1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65"/>
  <sheetViews>
    <sheetView workbookViewId="0">
      <selection sqref="A1:G1"/>
    </sheetView>
  </sheetViews>
  <sheetFormatPr defaultColWidth="9.42578125" defaultRowHeight="11.25" x14ac:dyDescent="0.2"/>
  <cols>
    <col min="1" max="1" width="38.5703125" style="7" bestFit="1" customWidth="1"/>
    <col min="2" max="2" width="60" style="7" customWidth="1"/>
    <col min="3" max="3" width="15.42578125" style="7" bestFit="1" customWidth="1"/>
    <col min="4" max="4" width="14.5703125" style="7" bestFit="1" customWidth="1"/>
    <col min="5" max="5" width="26.28515625" style="10" customWidth="1"/>
    <col min="6" max="6" width="13.5703125" style="11" bestFit="1" customWidth="1"/>
    <col min="7" max="7" width="11" style="10" customWidth="1"/>
    <col min="8" max="8" width="9.42578125" style="7"/>
    <col min="9" max="9" width="9.42578125" style="7" customWidth="1"/>
    <col min="10" max="10" width="9" style="7" customWidth="1"/>
    <col min="11" max="13" width="9.42578125" style="7" customWidth="1"/>
    <col min="14" max="256" width="9.42578125" style="7"/>
    <col min="257" max="257" width="38.5703125" style="7" bestFit="1" customWidth="1"/>
    <col min="258" max="258" width="60" style="7" customWidth="1"/>
    <col min="259" max="259" width="15.42578125" style="7" bestFit="1" customWidth="1"/>
    <col min="260" max="260" width="14.5703125" style="7" bestFit="1" customWidth="1"/>
    <col min="261" max="261" width="26.28515625" style="7" customWidth="1"/>
    <col min="262" max="262" width="13.5703125" style="7" bestFit="1" customWidth="1"/>
    <col min="263" max="263" width="11" style="7" customWidth="1"/>
    <col min="264" max="264" width="9.42578125" style="7"/>
    <col min="265" max="265" width="9.42578125" style="7" customWidth="1"/>
    <col min="266" max="266" width="9" style="7" customWidth="1"/>
    <col min="267" max="269" width="9.42578125" style="7" customWidth="1"/>
    <col min="270" max="512" width="9.42578125" style="7"/>
    <col min="513" max="513" width="38.5703125" style="7" bestFit="1" customWidth="1"/>
    <col min="514" max="514" width="60" style="7" customWidth="1"/>
    <col min="515" max="515" width="15.42578125" style="7" bestFit="1" customWidth="1"/>
    <col min="516" max="516" width="14.5703125" style="7" bestFit="1" customWidth="1"/>
    <col min="517" max="517" width="26.28515625" style="7" customWidth="1"/>
    <col min="518" max="518" width="13.5703125" style="7" bestFit="1" customWidth="1"/>
    <col min="519" max="519" width="11" style="7" customWidth="1"/>
    <col min="520" max="520" width="9.42578125" style="7"/>
    <col min="521" max="521" width="9.42578125" style="7" customWidth="1"/>
    <col min="522" max="522" width="9" style="7" customWidth="1"/>
    <col min="523" max="525" width="9.42578125" style="7" customWidth="1"/>
    <col min="526" max="768" width="9.42578125" style="7"/>
    <col min="769" max="769" width="38.5703125" style="7" bestFit="1" customWidth="1"/>
    <col min="770" max="770" width="60" style="7" customWidth="1"/>
    <col min="771" max="771" width="15.42578125" style="7" bestFit="1" customWidth="1"/>
    <col min="772" max="772" width="14.5703125" style="7" bestFit="1" customWidth="1"/>
    <col min="773" max="773" width="26.28515625" style="7" customWidth="1"/>
    <col min="774" max="774" width="13.5703125" style="7" bestFit="1" customWidth="1"/>
    <col min="775" max="775" width="11" style="7" customWidth="1"/>
    <col min="776" max="776" width="9.42578125" style="7"/>
    <col min="777" max="777" width="9.42578125" style="7" customWidth="1"/>
    <col min="778" max="778" width="9" style="7" customWidth="1"/>
    <col min="779" max="781" width="9.42578125" style="7" customWidth="1"/>
    <col min="782" max="1024" width="9.42578125" style="7"/>
    <col min="1025" max="1025" width="38.5703125" style="7" bestFit="1" customWidth="1"/>
    <col min="1026" max="1026" width="60" style="7" customWidth="1"/>
    <col min="1027" max="1027" width="15.42578125" style="7" bestFit="1" customWidth="1"/>
    <col min="1028" max="1028" width="14.5703125" style="7" bestFit="1" customWidth="1"/>
    <col min="1029" max="1029" width="26.28515625" style="7" customWidth="1"/>
    <col min="1030" max="1030" width="13.5703125" style="7" bestFit="1" customWidth="1"/>
    <col min="1031" max="1031" width="11" style="7" customWidth="1"/>
    <col min="1032" max="1032" width="9.42578125" style="7"/>
    <col min="1033" max="1033" width="9.42578125" style="7" customWidth="1"/>
    <col min="1034" max="1034" width="9" style="7" customWidth="1"/>
    <col min="1035" max="1037" width="9.42578125" style="7" customWidth="1"/>
    <col min="1038" max="1280" width="9.42578125" style="7"/>
    <col min="1281" max="1281" width="38.5703125" style="7" bestFit="1" customWidth="1"/>
    <col min="1282" max="1282" width="60" style="7" customWidth="1"/>
    <col min="1283" max="1283" width="15.42578125" style="7" bestFit="1" customWidth="1"/>
    <col min="1284" max="1284" width="14.5703125" style="7" bestFit="1" customWidth="1"/>
    <col min="1285" max="1285" width="26.28515625" style="7" customWidth="1"/>
    <col min="1286" max="1286" width="13.5703125" style="7" bestFit="1" customWidth="1"/>
    <col min="1287" max="1287" width="11" style="7" customWidth="1"/>
    <col min="1288" max="1288" width="9.42578125" style="7"/>
    <col min="1289" max="1289" width="9.42578125" style="7" customWidth="1"/>
    <col min="1290" max="1290" width="9" style="7" customWidth="1"/>
    <col min="1291" max="1293" width="9.42578125" style="7" customWidth="1"/>
    <col min="1294" max="1536" width="9.42578125" style="7"/>
    <col min="1537" max="1537" width="38.5703125" style="7" bestFit="1" customWidth="1"/>
    <col min="1538" max="1538" width="60" style="7" customWidth="1"/>
    <col min="1539" max="1539" width="15.42578125" style="7" bestFit="1" customWidth="1"/>
    <col min="1540" max="1540" width="14.5703125" style="7" bestFit="1" customWidth="1"/>
    <col min="1541" max="1541" width="26.28515625" style="7" customWidth="1"/>
    <col min="1542" max="1542" width="13.5703125" style="7" bestFit="1" customWidth="1"/>
    <col min="1543" max="1543" width="11" style="7" customWidth="1"/>
    <col min="1544" max="1544" width="9.42578125" style="7"/>
    <col min="1545" max="1545" width="9.42578125" style="7" customWidth="1"/>
    <col min="1546" max="1546" width="9" style="7" customWidth="1"/>
    <col min="1547" max="1549" width="9.42578125" style="7" customWidth="1"/>
    <col min="1550" max="1792" width="9.42578125" style="7"/>
    <col min="1793" max="1793" width="38.5703125" style="7" bestFit="1" customWidth="1"/>
    <col min="1794" max="1794" width="60" style="7" customWidth="1"/>
    <col min="1795" max="1795" width="15.42578125" style="7" bestFit="1" customWidth="1"/>
    <col min="1796" max="1796" width="14.5703125" style="7" bestFit="1" customWidth="1"/>
    <col min="1797" max="1797" width="26.28515625" style="7" customWidth="1"/>
    <col min="1798" max="1798" width="13.5703125" style="7" bestFit="1" customWidth="1"/>
    <col min="1799" max="1799" width="11" style="7" customWidth="1"/>
    <col min="1800" max="1800" width="9.42578125" style="7"/>
    <col min="1801" max="1801" width="9.42578125" style="7" customWidth="1"/>
    <col min="1802" max="1802" width="9" style="7" customWidth="1"/>
    <col min="1803" max="1805" width="9.42578125" style="7" customWidth="1"/>
    <col min="1806" max="2048" width="9.42578125" style="7"/>
    <col min="2049" max="2049" width="38.5703125" style="7" bestFit="1" customWidth="1"/>
    <col min="2050" max="2050" width="60" style="7" customWidth="1"/>
    <col min="2051" max="2051" width="15.42578125" style="7" bestFit="1" customWidth="1"/>
    <col min="2052" max="2052" width="14.5703125" style="7" bestFit="1" customWidth="1"/>
    <col min="2053" max="2053" width="26.28515625" style="7" customWidth="1"/>
    <col min="2054" max="2054" width="13.5703125" style="7" bestFit="1" customWidth="1"/>
    <col min="2055" max="2055" width="11" style="7" customWidth="1"/>
    <col min="2056" max="2056" width="9.42578125" style="7"/>
    <col min="2057" max="2057" width="9.42578125" style="7" customWidth="1"/>
    <col min="2058" max="2058" width="9" style="7" customWidth="1"/>
    <col min="2059" max="2061" width="9.42578125" style="7" customWidth="1"/>
    <col min="2062" max="2304" width="9.42578125" style="7"/>
    <col min="2305" max="2305" width="38.5703125" style="7" bestFit="1" customWidth="1"/>
    <col min="2306" max="2306" width="60" style="7" customWidth="1"/>
    <col min="2307" max="2307" width="15.42578125" style="7" bestFit="1" customWidth="1"/>
    <col min="2308" max="2308" width="14.5703125" style="7" bestFit="1" customWidth="1"/>
    <col min="2309" max="2309" width="26.28515625" style="7" customWidth="1"/>
    <col min="2310" max="2310" width="13.5703125" style="7" bestFit="1" customWidth="1"/>
    <col min="2311" max="2311" width="11" style="7" customWidth="1"/>
    <col min="2312" max="2312" width="9.42578125" style="7"/>
    <col min="2313" max="2313" width="9.42578125" style="7" customWidth="1"/>
    <col min="2314" max="2314" width="9" style="7" customWidth="1"/>
    <col min="2315" max="2317" width="9.42578125" style="7" customWidth="1"/>
    <col min="2318" max="2560" width="9.42578125" style="7"/>
    <col min="2561" max="2561" width="38.5703125" style="7" bestFit="1" customWidth="1"/>
    <col min="2562" max="2562" width="60" style="7" customWidth="1"/>
    <col min="2563" max="2563" width="15.42578125" style="7" bestFit="1" customWidth="1"/>
    <col min="2564" max="2564" width="14.5703125" style="7" bestFit="1" customWidth="1"/>
    <col min="2565" max="2565" width="26.28515625" style="7" customWidth="1"/>
    <col min="2566" max="2566" width="13.5703125" style="7" bestFit="1" customWidth="1"/>
    <col min="2567" max="2567" width="11" style="7" customWidth="1"/>
    <col min="2568" max="2568" width="9.42578125" style="7"/>
    <col min="2569" max="2569" width="9.42578125" style="7" customWidth="1"/>
    <col min="2570" max="2570" width="9" style="7" customWidth="1"/>
    <col min="2571" max="2573" width="9.42578125" style="7" customWidth="1"/>
    <col min="2574" max="2816" width="9.42578125" style="7"/>
    <col min="2817" max="2817" width="38.5703125" style="7" bestFit="1" customWidth="1"/>
    <col min="2818" max="2818" width="60" style="7" customWidth="1"/>
    <col min="2819" max="2819" width="15.42578125" style="7" bestFit="1" customWidth="1"/>
    <col min="2820" max="2820" width="14.5703125" style="7" bestFit="1" customWidth="1"/>
    <col min="2821" max="2821" width="26.28515625" style="7" customWidth="1"/>
    <col min="2822" max="2822" width="13.5703125" style="7" bestFit="1" customWidth="1"/>
    <col min="2823" max="2823" width="11" style="7" customWidth="1"/>
    <col min="2824" max="2824" width="9.42578125" style="7"/>
    <col min="2825" max="2825" width="9.42578125" style="7" customWidth="1"/>
    <col min="2826" max="2826" width="9" style="7" customWidth="1"/>
    <col min="2827" max="2829" width="9.42578125" style="7" customWidth="1"/>
    <col min="2830" max="3072" width="9.42578125" style="7"/>
    <col min="3073" max="3073" width="38.5703125" style="7" bestFit="1" customWidth="1"/>
    <col min="3074" max="3074" width="60" style="7" customWidth="1"/>
    <col min="3075" max="3075" width="15.42578125" style="7" bestFit="1" customWidth="1"/>
    <col min="3076" max="3076" width="14.5703125" style="7" bestFit="1" customWidth="1"/>
    <col min="3077" max="3077" width="26.28515625" style="7" customWidth="1"/>
    <col min="3078" max="3078" width="13.5703125" style="7" bestFit="1" customWidth="1"/>
    <col min="3079" max="3079" width="11" style="7" customWidth="1"/>
    <col min="3080" max="3080" width="9.42578125" style="7"/>
    <col min="3081" max="3081" width="9.42578125" style="7" customWidth="1"/>
    <col min="3082" max="3082" width="9" style="7" customWidth="1"/>
    <col min="3083" max="3085" width="9.42578125" style="7" customWidth="1"/>
    <col min="3086" max="3328" width="9.42578125" style="7"/>
    <col min="3329" max="3329" width="38.5703125" style="7" bestFit="1" customWidth="1"/>
    <col min="3330" max="3330" width="60" style="7" customWidth="1"/>
    <col min="3331" max="3331" width="15.42578125" style="7" bestFit="1" customWidth="1"/>
    <col min="3332" max="3332" width="14.5703125" style="7" bestFit="1" customWidth="1"/>
    <col min="3333" max="3333" width="26.28515625" style="7" customWidth="1"/>
    <col min="3334" max="3334" width="13.5703125" style="7" bestFit="1" customWidth="1"/>
    <col min="3335" max="3335" width="11" style="7" customWidth="1"/>
    <col min="3336" max="3336" width="9.42578125" style="7"/>
    <col min="3337" max="3337" width="9.42578125" style="7" customWidth="1"/>
    <col min="3338" max="3338" width="9" style="7" customWidth="1"/>
    <col min="3339" max="3341" width="9.42578125" style="7" customWidth="1"/>
    <col min="3342" max="3584" width="9.42578125" style="7"/>
    <col min="3585" max="3585" width="38.5703125" style="7" bestFit="1" customWidth="1"/>
    <col min="3586" max="3586" width="60" style="7" customWidth="1"/>
    <col min="3587" max="3587" width="15.42578125" style="7" bestFit="1" customWidth="1"/>
    <col min="3588" max="3588" width="14.5703125" style="7" bestFit="1" customWidth="1"/>
    <col min="3589" max="3589" width="26.28515625" style="7" customWidth="1"/>
    <col min="3590" max="3590" width="13.5703125" style="7" bestFit="1" customWidth="1"/>
    <col min="3591" max="3591" width="11" style="7" customWidth="1"/>
    <col min="3592" max="3592" width="9.42578125" style="7"/>
    <col min="3593" max="3593" width="9.42578125" style="7" customWidth="1"/>
    <col min="3594" max="3594" width="9" style="7" customWidth="1"/>
    <col min="3595" max="3597" width="9.42578125" style="7" customWidth="1"/>
    <col min="3598" max="3840" width="9.42578125" style="7"/>
    <col min="3841" max="3841" width="38.5703125" style="7" bestFit="1" customWidth="1"/>
    <col min="3842" max="3842" width="60" style="7" customWidth="1"/>
    <col min="3843" max="3843" width="15.42578125" style="7" bestFit="1" customWidth="1"/>
    <col min="3844" max="3844" width="14.5703125" style="7" bestFit="1" customWidth="1"/>
    <col min="3845" max="3845" width="26.28515625" style="7" customWidth="1"/>
    <col min="3846" max="3846" width="13.5703125" style="7" bestFit="1" customWidth="1"/>
    <col min="3847" max="3847" width="11" style="7" customWidth="1"/>
    <col min="3848" max="3848" width="9.42578125" style="7"/>
    <col min="3849" max="3849" width="9.42578125" style="7" customWidth="1"/>
    <col min="3850" max="3850" width="9" style="7" customWidth="1"/>
    <col min="3851" max="3853" width="9.42578125" style="7" customWidth="1"/>
    <col min="3854" max="4096" width="9.42578125" style="7"/>
    <col min="4097" max="4097" width="38.5703125" style="7" bestFit="1" customWidth="1"/>
    <col min="4098" max="4098" width="60" style="7" customWidth="1"/>
    <col min="4099" max="4099" width="15.42578125" style="7" bestFit="1" customWidth="1"/>
    <col min="4100" max="4100" width="14.5703125" style="7" bestFit="1" customWidth="1"/>
    <col min="4101" max="4101" width="26.28515625" style="7" customWidth="1"/>
    <col min="4102" max="4102" width="13.5703125" style="7" bestFit="1" customWidth="1"/>
    <col min="4103" max="4103" width="11" style="7" customWidth="1"/>
    <col min="4104" max="4104" width="9.42578125" style="7"/>
    <col min="4105" max="4105" width="9.42578125" style="7" customWidth="1"/>
    <col min="4106" max="4106" width="9" style="7" customWidth="1"/>
    <col min="4107" max="4109" width="9.42578125" style="7" customWidth="1"/>
    <col min="4110" max="4352" width="9.42578125" style="7"/>
    <col min="4353" max="4353" width="38.5703125" style="7" bestFit="1" customWidth="1"/>
    <col min="4354" max="4354" width="60" style="7" customWidth="1"/>
    <col min="4355" max="4355" width="15.42578125" style="7" bestFit="1" customWidth="1"/>
    <col min="4356" max="4356" width="14.5703125" style="7" bestFit="1" customWidth="1"/>
    <col min="4357" max="4357" width="26.28515625" style="7" customWidth="1"/>
    <col min="4358" max="4358" width="13.5703125" style="7" bestFit="1" customWidth="1"/>
    <col min="4359" max="4359" width="11" style="7" customWidth="1"/>
    <col min="4360" max="4360" width="9.42578125" style="7"/>
    <col min="4361" max="4361" width="9.42578125" style="7" customWidth="1"/>
    <col min="4362" max="4362" width="9" style="7" customWidth="1"/>
    <col min="4363" max="4365" width="9.42578125" style="7" customWidth="1"/>
    <col min="4366" max="4608" width="9.42578125" style="7"/>
    <col min="4609" max="4609" width="38.5703125" style="7" bestFit="1" customWidth="1"/>
    <col min="4610" max="4610" width="60" style="7" customWidth="1"/>
    <col min="4611" max="4611" width="15.42578125" style="7" bestFit="1" customWidth="1"/>
    <col min="4612" max="4612" width="14.5703125" style="7" bestFit="1" customWidth="1"/>
    <col min="4613" max="4613" width="26.28515625" style="7" customWidth="1"/>
    <col min="4614" max="4614" width="13.5703125" style="7" bestFit="1" customWidth="1"/>
    <col min="4615" max="4615" width="11" style="7" customWidth="1"/>
    <col min="4616" max="4616" width="9.42578125" style="7"/>
    <col min="4617" max="4617" width="9.42578125" style="7" customWidth="1"/>
    <col min="4618" max="4618" width="9" style="7" customWidth="1"/>
    <col min="4619" max="4621" width="9.42578125" style="7" customWidth="1"/>
    <col min="4622" max="4864" width="9.42578125" style="7"/>
    <col min="4865" max="4865" width="38.5703125" style="7" bestFit="1" customWidth="1"/>
    <col min="4866" max="4866" width="60" style="7" customWidth="1"/>
    <col min="4867" max="4867" width="15.42578125" style="7" bestFit="1" customWidth="1"/>
    <col min="4868" max="4868" width="14.5703125" style="7" bestFit="1" customWidth="1"/>
    <col min="4869" max="4869" width="26.28515625" style="7" customWidth="1"/>
    <col min="4870" max="4870" width="13.5703125" style="7" bestFit="1" customWidth="1"/>
    <col min="4871" max="4871" width="11" style="7" customWidth="1"/>
    <col min="4872" max="4872" width="9.42578125" style="7"/>
    <col min="4873" max="4873" width="9.42578125" style="7" customWidth="1"/>
    <col min="4874" max="4874" width="9" style="7" customWidth="1"/>
    <col min="4875" max="4877" width="9.42578125" style="7" customWidth="1"/>
    <col min="4878" max="5120" width="9.42578125" style="7"/>
    <col min="5121" max="5121" width="38.5703125" style="7" bestFit="1" customWidth="1"/>
    <col min="5122" max="5122" width="60" style="7" customWidth="1"/>
    <col min="5123" max="5123" width="15.42578125" style="7" bestFit="1" customWidth="1"/>
    <col min="5124" max="5124" width="14.5703125" style="7" bestFit="1" customWidth="1"/>
    <col min="5125" max="5125" width="26.28515625" style="7" customWidth="1"/>
    <col min="5126" max="5126" width="13.5703125" style="7" bestFit="1" customWidth="1"/>
    <col min="5127" max="5127" width="11" style="7" customWidth="1"/>
    <col min="5128" max="5128" width="9.42578125" style="7"/>
    <col min="5129" max="5129" width="9.42578125" style="7" customWidth="1"/>
    <col min="5130" max="5130" width="9" style="7" customWidth="1"/>
    <col min="5131" max="5133" width="9.42578125" style="7" customWidth="1"/>
    <col min="5134" max="5376" width="9.42578125" style="7"/>
    <col min="5377" max="5377" width="38.5703125" style="7" bestFit="1" customWidth="1"/>
    <col min="5378" max="5378" width="60" style="7" customWidth="1"/>
    <col min="5379" max="5379" width="15.42578125" style="7" bestFit="1" customWidth="1"/>
    <col min="5380" max="5380" width="14.5703125" style="7" bestFit="1" customWidth="1"/>
    <col min="5381" max="5381" width="26.28515625" style="7" customWidth="1"/>
    <col min="5382" max="5382" width="13.5703125" style="7" bestFit="1" customWidth="1"/>
    <col min="5383" max="5383" width="11" style="7" customWidth="1"/>
    <col min="5384" max="5384" width="9.42578125" style="7"/>
    <col min="5385" max="5385" width="9.42578125" style="7" customWidth="1"/>
    <col min="5386" max="5386" width="9" style="7" customWidth="1"/>
    <col min="5387" max="5389" width="9.42578125" style="7" customWidth="1"/>
    <col min="5390" max="5632" width="9.42578125" style="7"/>
    <col min="5633" max="5633" width="38.5703125" style="7" bestFit="1" customWidth="1"/>
    <col min="5634" max="5634" width="60" style="7" customWidth="1"/>
    <col min="5635" max="5635" width="15.42578125" style="7" bestFit="1" customWidth="1"/>
    <col min="5636" max="5636" width="14.5703125" style="7" bestFit="1" customWidth="1"/>
    <col min="5637" max="5637" width="26.28515625" style="7" customWidth="1"/>
    <col min="5638" max="5638" width="13.5703125" style="7" bestFit="1" customWidth="1"/>
    <col min="5639" max="5639" width="11" style="7" customWidth="1"/>
    <col min="5640" max="5640" width="9.42578125" style="7"/>
    <col min="5641" max="5641" width="9.42578125" style="7" customWidth="1"/>
    <col min="5642" max="5642" width="9" style="7" customWidth="1"/>
    <col min="5643" max="5645" width="9.42578125" style="7" customWidth="1"/>
    <col min="5646" max="5888" width="9.42578125" style="7"/>
    <col min="5889" max="5889" width="38.5703125" style="7" bestFit="1" customWidth="1"/>
    <col min="5890" max="5890" width="60" style="7" customWidth="1"/>
    <col min="5891" max="5891" width="15.42578125" style="7" bestFit="1" customWidth="1"/>
    <col min="5892" max="5892" width="14.5703125" style="7" bestFit="1" customWidth="1"/>
    <col min="5893" max="5893" width="26.28515625" style="7" customWidth="1"/>
    <col min="5894" max="5894" width="13.5703125" style="7" bestFit="1" customWidth="1"/>
    <col min="5895" max="5895" width="11" style="7" customWidth="1"/>
    <col min="5896" max="5896" width="9.42578125" style="7"/>
    <col min="5897" max="5897" width="9.42578125" style="7" customWidth="1"/>
    <col min="5898" max="5898" width="9" style="7" customWidth="1"/>
    <col min="5899" max="5901" width="9.42578125" style="7" customWidth="1"/>
    <col min="5902" max="6144" width="9.42578125" style="7"/>
    <col min="6145" max="6145" width="38.5703125" style="7" bestFit="1" customWidth="1"/>
    <col min="6146" max="6146" width="60" style="7" customWidth="1"/>
    <col min="6147" max="6147" width="15.42578125" style="7" bestFit="1" customWidth="1"/>
    <col min="6148" max="6148" width="14.5703125" style="7" bestFit="1" customWidth="1"/>
    <col min="6149" max="6149" width="26.28515625" style="7" customWidth="1"/>
    <col min="6150" max="6150" width="13.5703125" style="7" bestFit="1" customWidth="1"/>
    <col min="6151" max="6151" width="11" style="7" customWidth="1"/>
    <col min="6152" max="6152" width="9.42578125" style="7"/>
    <col min="6153" max="6153" width="9.42578125" style="7" customWidth="1"/>
    <col min="6154" max="6154" width="9" style="7" customWidth="1"/>
    <col min="6155" max="6157" width="9.42578125" style="7" customWidth="1"/>
    <col min="6158" max="6400" width="9.42578125" style="7"/>
    <col min="6401" max="6401" width="38.5703125" style="7" bestFit="1" customWidth="1"/>
    <col min="6402" max="6402" width="60" style="7" customWidth="1"/>
    <col min="6403" max="6403" width="15.42578125" style="7" bestFit="1" customWidth="1"/>
    <col min="6404" max="6404" width="14.5703125" style="7" bestFit="1" customWidth="1"/>
    <col min="6405" max="6405" width="26.28515625" style="7" customWidth="1"/>
    <col min="6406" max="6406" width="13.5703125" style="7" bestFit="1" customWidth="1"/>
    <col min="6407" max="6407" width="11" style="7" customWidth="1"/>
    <col min="6408" max="6408" width="9.42578125" style="7"/>
    <col min="6409" max="6409" width="9.42578125" style="7" customWidth="1"/>
    <col min="6410" max="6410" width="9" style="7" customWidth="1"/>
    <col min="6411" max="6413" width="9.42578125" style="7" customWidth="1"/>
    <col min="6414" max="6656" width="9.42578125" style="7"/>
    <col min="6657" max="6657" width="38.5703125" style="7" bestFit="1" customWidth="1"/>
    <col min="6658" max="6658" width="60" style="7" customWidth="1"/>
    <col min="6659" max="6659" width="15.42578125" style="7" bestFit="1" customWidth="1"/>
    <col min="6660" max="6660" width="14.5703125" style="7" bestFit="1" customWidth="1"/>
    <col min="6661" max="6661" width="26.28515625" style="7" customWidth="1"/>
    <col min="6662" max="6662" width="13.5703125" style="7" bestFit="1" customWidth="1"/>
    <col min="6663" max="6663" width="11" style="7" customWidth="1"/>
    <col min="6664" max="6664" width="9.42578125" style="7"/>
    <col min="6665" max="6665" width="9.42578125" style="7" customWidth="1"/>
    <col min="6666" max="6666" width="9" style="7" customWidth="1"/>
    <col min="6667" max="6669" width="9.42578125" style="7" customWidth="1"/>
    <col min="6670" max="6912" width="9.42578125" style="7"/>
    <col min="6913" max="6913" width="38.5703125" style="7" bestFit="1" customWidth="1"/>
    <col min="6914" max="6914" width="60" style="7" customWidth="1"/>
    <col min="6915" max="6915" width="15.42578125" style="7" bestFit="1" customWidth="1"/>
    <col min="6916" max="6916" width="14.5703125" style="7" bestFit="1" customWidth="1"/>
    <col min="6917" max="6917" width="26.28515625" style="7" customWidth="1"/>
    <col min="6918" max="6918" width="13.5703125" style="7" bestFit="1" customWidth="1"/>
    <col min="6919" max="6919" width="11" style="7" customWidth="1"/>
    <col min="6920" max="6920" width="9.42578125" style="7"/>
    <col min="6921" max="6921" width="9.42578125" style="7" customWidth="1"/>
    <col min="6922" max="6922" width="9" style="7" customWidth="1"/>
    <col min="6923" max="6925" width="9.42578125" style="7" customWidth="1"/>
    <col min="6926" max="7168" width="9.42578125" style="7"/>
    <col min="7169" max="7169" width="38.5703125" style="7" bestFit="1" customWidth="1"/>
    <col min="7170" max="7170" width="60" style="7" customWidth="1"/>
    <col min="7171" max="7171" width="15.42578125" style="7" bestFit="1" customWidth="1"/>
    <col min="7172" max="7172" width="14.5703125" style="7" bestFit="1" customWidth="1"/>
    <col min="7173" max="7173" width="26.28515625" style="7" customWidth="1"/>
    <col min="7174" max="7174" width="13.5703125" style="7" bestFit="1" customWidth="1"/>
    <col min="7175" max="7175" width="11" style="7" customWidth="1"/>
    <col min="7176" max="7176" width="9.42578125" style="7"/>
    <col min="7177" max="7177" width="9.42578125" style="7" customWidth="1"/>
    <col min="7178" max="7178" width="9" style="7" customWidth="1"/>
    <col min="7179" max="7181" width="9.42578125" style="7" customWidth="1"/>
    <col min="7182" max="7424" width="9.42578125" style="7"/>
    <col min="7425" max="7425" width="38.5703125" style="7" bestFit="1" customWidth="1"/>
    <col min="7426" max="7426" width="60" style="7" customWidth="1"/>
    <col min="7427" max="7427" width="15.42578125" style="7" bestFit="1" customWidth="1"/>
    <col min="7428" max="7428" width="14.5703125" style="7" bestFit="1" customWidth="1"/>
    <col min="7429" max="7429" width="26.28515625" style="7" customWidth="1"/>
    <col min="7430" max="7430" width="13.5703125" style="7" bestFit="1" customWidth="1"/>
    <col min="7431" max="7431" width="11" style="7" customWidth="1"/>
    <col min="7432" max="7432" width="9.42578125" style="7"/>
    <col min="7433" max="7433" width="9.42578125" style="7" customWidth="1"/>
    <col min="7434" max="7434" width="9" style="7" customWidth="1"/>
    <col min="7435" max="7437" width="9.42578125" style="7" customWidth="1"/>
    <col min="7438" max="7680" width="9.42578125" style="7"/>
    <col min="7681" max="7681" width="38.5703125" style="7" bestFit="1" customWidth="1"/>
    <col min="7682" max="7682" width="60" style="7" customWidth="1"/>
    <col min="7683" max="7683" width="15.42578125" style="7" bestFit="1" customWidth="1"/>
    <col min="7684" max="7684" width="14.5703125" style="7" bestFit="1" customWidth="1"/>
    <col min="7685" max="7685" width="26.28515625" style="7" customWidth="1"/>
    <col min="7686" max="7686" width="13.5703125" style="7" bestFit="1" customWidth="1"/>
    <col min="7687" max="7687" width="11" style="7" customWidth="1"/>
    <col min="7688" max="7688" width="9.42578125" style="7"/>
    <col min="7689" max="7689" width="9.42578125" style="7" customWidth="1"/>
    <col min="7690" max="7690" width="9" style="7" customWidth="1"/>
    <col min="7691" max="7693" width="9.42578125" style="7" customWidth="1"/>
    <col min="7694" max="7936" width="9.42578125" style="7"/>
    <col min="7937" max="7937" width="38.5703125" style="7" bestFit="1" customWidth="1"/>
    <col min="7938" max="7938" width="60" style="7" customWidth="1"/>
    <col min="7939" max="7939" width="15.42578125" style="7" bestFit="1" customWidth="1"/>
    <col min="7940" max="7940" width="14.5703125" style="7" bestFit="1" customWidth="1"/>
    <col min="7941" max="7941" width="26.28515625" style="7" customWidth="1"/>
    <col min="7942" max="7942" width="13.5703125" style="7" bestFit="1" customWidth="1"/>
    <col min="7943" max="7943" width="11" style="7" customWidth="1"/>
    <col min="7944" max="7944" width="9.42578125" style="7"/>
    <col min="7945" max="7945" width="9.42578125" style="7" customWidth="1"/>
    <col min="7946" max="7946" width="9" style="7" customWidth="1"/>
    <col min="7947" max="7949" width="9.42578125" style="7" customWidth="1"/>
    <col min="7950" max="8192" width="9.42578125" style="7"/>
    <col min="8193" max="8193" width="38.5703125" style="7" bestFit="1" customWidth="1"/>
    <col min="8194" max="8194" width="60" style="7" customWidth="1"/>
    <col min="8195" max="8195" width="15.42578125" style="7" bestFit="1" customWidth="1"/>
    <col min="8196" max="8196" width="14.5703125" style="7" bestFit="1" customWidth="1"/>
    <col min="8197" max="8197" width="26.28515625" style="7" customWidth="1"/>
    <col min="8198" max="8198" width="13.5703125" style="7" bestFit="1" customWidth="1"/>
    <col min="8199" max="8199" width="11" style="7" customWidth="1"/>
    <col min="8200" max="8200" width="9.42578125" style="7"/>
    <col min="8201" max="8201" width="9.42578125" style="7" customWidth="1"/>
    <col min="8202" max="8202" width="9" style="7" customWidth="1"/>
    <col min="8203" max="8205" width="9.42578125" style="7" customWidth="1"/>
    <col min="8206" max="8448" width="9.42578125" style="7"/>
    <col min="8449" max="8449" width="38.5703125" style="7" bestFit="1" customWidth="1"/>
    <col min="8450" max="8450" width="60" style="7" customWidth="1"/>
    <col min="8451" max="8451" width="15.42578125" style="7" bestFit="1" customWidth="1"/>
    <col min="8452" max="8452" width="14.5703125" style="7" bestFit="1" customWidth="1"/>
    <col min="8453" max="8453" width="26.28515625" style="7" customWidth="1"/>
    <col min="8454" max="8454" width="13.5703125" style="7" bestFit="1" customWidth="1"/>
    <col min="8455" max="8455" width="11" style="7" customWidth="1"/>
    <col min="8456" max="8456" width="9.42578125" style="7"/>
    <col min="8457" max="8457" width="9.42578125" style="7" customWidth="1"/>
    <col min="8458" max="8458" width="9" style="7" customWidth="1"/>
    <col min="8459" max="8461" width="9.42578125" style="7" customWidth="1"/>
    <col min="8462" max="8704" width="9.42578125" style="7"/>
    <col min="8705" max="8705" width="38.5703125" style="7" bestFit="1" customWidth="1"/>
    <col min="8706" max="8706" width="60" style="7" customWidth="1"/>
    <col min="8707" max="8707" width="15.42578125" style="7" bestFit="1" customWidth="1"/>
    <col min="8708" max="8708" width="14.5703125" style="7" bestFit="1" customWidth="1"/>
    <col min="8709" max="8709" width="26.28515625" style="7" customWidth="1"/>
    <col min="8710" max="8710" width="13.5703125" style="7" bestFit="1" customWidth="1"/>
    <col min="8711" max="8711" width="11" style="7" customWidth="1"/>
    <col min="8712" max="8712" width="9.42578125" style="7"/>
    <col min="8713" max="8713" width="9.42578125" style="7" customWidth="1"/>
    <col min="8714" max="8714" width="9" style="7" customWidth="1"/>
    <col min="8715" max="8717" width="9.42578125" style="7" customWidth="1"/>
    <col min="8718" max="8960" width="9.42578125" style="7"/>
    <col min="8961" max="8961" width="38.5703125" style="7" bestFit="1" customWidth="1"/>
    <col min="8962" max="8962" width="60" style="7" customWidth="1"/>
    <col min="8963" max="8963" width="15.42578125" style="7" bestFit="1" customWidth="1"/>
    <col min="8964" max="8964" width="14.5703125" style="7" bestFit="1" customWidth="1"/>
    <col min="8965" max="8965" width="26.28515625" style="7" customWidth="1"/>
    <col min="8966" max="8966" width="13.5703125" style="7" bestFit="1" customWidth="1"/>
    <col min="8967" max="8967" width="11" style="7" customWidth="1"/>
    <col min="8968" max="8968" width="9.42578125" style="7"/>
    <col min="8969" max="8969" width="9.42578125" style="7" customWidth="1"/>
    <col min="8970" max="8970" width="9" style="7" customWidth="1"/>
    <col min="8971" max="8973" width="9.42578125" style="7" customWidth="1"/>
    <col min="8974" max="9216" width="9.42578125" style="7"/>
    <col min="9217" max="9217" width="38.5703125" style="7" bestFit="1" customWidth="1"/>
    <col min="9218" max="9218" width="60" style="7" customWidth="1"/>
    <col min="9219" max="9219" width="15.42578125" style="7" bestFit="1" customWidth="1"/>
    <col min="9220" max="9220" width="14.5703125" style="7" bestFit="1" customWidth="1"/>
    <col min="9221" max="9221" width="26.28515625" style="7" customWidth="1"/>
    <col min="9222" max="9222" width="13.5703125" style="7" bestFit="1" customWidth="1"/>
    <col min="9223" max="9223" width="11" style="7" customWidth="1"/>
    <col min="9224" max="9224" width="9.42578125" style="7"/>
    <col min="9225" max="9225" width="9.42578125" style="7" customWidth="1"/>
    <col min="9226" max="9226" width="9" style="7" customWidth="1"/>
    <col min="9227" max="9229" width="9.42578125" style="7" customWidth="1"/>
    <col min="9230" max="9472" width="9.42578125" style="7"/>
    <col min="9473" max="9473" width="38.5703125" style="7" bestFit="1" customWidth="1"/>
    <col min="9474" max="9474" width="60" style="7" customWidth="1"/>
    <col min="9475" max="9475" width="15.42578125" style="7" bestFit="1" customWidth="1"/>
    <col min="9476" max="9476" width="14.5703125" style="7" bestFit="1" customWidth="1"/>
    <col min="9477" max="9477" width="26.28515625" style="7" customWidth="1"/>
    <col min="9478" max="9478" width="13.5703125" style="7" bestFit="1" customWidth="1"/>
    <col min="9479" max="9479" width="11" style="7" customWidth="1"/>
    <col min="9480" max="9480" width="9.42578125" style="7"/>
    <col min="9481" max="9481" width="9.42578125" style="7" customWidth="1"/>
    <col min="9482" max="9482" width="9" style="7" customWidth="1"/>
    <col min="9483" max="9485" width="9.42578125" style="7" customWidth="1"/>
    <col min="9486" max="9728" width="9.42578125" style="7"/>
    <col min="9729" max="9729" width="38.5703125" style="7" bestFit="1" customWidth="1"/>
    <col min="9730" max="9730" width="60" style="7" customWidth="1"/>
    <col min="9731" max="9731" width="15.42578125" style="7" bestFit="1" customWidth="1"/>
    <col min="9732" max="9732" width="14.5703125" style="7" bestFit="1" customWidth="1"/>
    <col min="9733" max="9733" width="26.28515625" style="7" customWidth="1"/>
    <col min="9734" max="9734" width="13.5703125" style="7" bestFit="1" customWidth="1"/>
    <col min="9735" max="9735" width="11" style="7" customWidth="1"/>
    <col min="9736" max="9736" width="9.42578125" style="7"/>
    <col min="9737" max="9737" width="9.42578125" style="7" customWidth="1"/>
    <col min="9738" max="9738" width="9" style="7" customWidth="1"/>
    <col min="9739" max="9741" width="9.42578125" style="7" customWidth="1"/>
    <col min="9742" max="9984" width="9.42578125" style="7"/>
    <col min="9985" max="9985" width="38.5703125" style="7" bestFit="1" customWidth="1"/>
    <col min="9986" max="9986" width="60" style="7" customWidth="1"/>
    <col min="9987" max="9987" width="15.42578125" style="7" bestFit="1" customWidth="1"/>
    <col min="9988" max="9988" width="14.5703125" style="7" bestFit="1" customWidth="1"/>
    <col min="9989" max="9989" width="26.28515625" style="7" customWidth="1"/>
    <col min="9990" max="9990" width="13.5703125" style="7" bestFit="1" customWidth="1"/>
    <col min="9991" max="9991" width="11" style="7" customWidth="1"/>
    <col min="9992" max="9992" width="9.42578125" style="7"/>
    <col min="9993" max="9993" width="9.42578125" style="7" customWidth="1"/>
    <col min="9994" max="9994" width="9" style="7" customWidth="1"/>
    <col min="9995" max="9997" width="9.42578125" style="7" customWidth="1"/>
    <col min="9998" max="10240" width="9.42578125" style="7"/>
    <col min="10241" max="10241" width="38.5703125" style="7" bestFit="1" customWidth="1"/>
    <col min="10242" max="10242" width="60" style="7" customWidth="1"/>
    <col min="10243" max="10243" width="15.42578125" style="7" bestFit="1" customWidth="1"/>
    <col min="10244" max="10244" width="14.5703125" style="7" bestFit="1" customWidth="1"/>
    <col min="10245" max="10245" width="26.28515625" style="7" customWidth="1"/>
    <col min="10246" max="10246" width="13.5703125" style="7" bestFit="1" customWidth="1"/>
    <col min="10247" max="10247" width="11" style="7" customWidth="1"/>
    <col min="10248" max="10248" width="9.42578125" style="7"/>
    <col min="10249" max="10249" width="9.42578125" style="7" customWidth="1"/>
    <col min="10250" max="10250" width="9" style="7" customWidth="1"/>
    <col min="10251" max="10253" width="9.42578125" style="7" customWidth="1"/>
    <col min="10254" max="10496" width="9.42578125" style="7"/>
    <col min="10497" max="10497" width="38.5703125" style="7" bestFit="1" customWidth="1"/>
    <col min="10498" max="10498" width="60" style="7" customWidth="1"/>
    <col min="10499" max="10499" width="15.42578125" style="7" bestFit="1" customWidth="1"/>
    <col min="10500" max="10500" width="14.5703125" style="7" bestFit="1" customWidth="1"/>
    <col min="10501" max="10501" width="26.28515625" style="7" customWidth="1"/>
    <col min="10502" max="10502" width="13.5703125" style="7" bestFit="1" customWidth="1"/>
    <col min="10503" max="10503" width="11" style="7" customWidth="1"/>
    <col min="10504" max="10504" width="9.42578125" style="7"/>
    <col min="10505" max="10505" width="9.42578125" style="7" customWidth="1"/>
    <col min="10506" max="10506" width="9" style="7" customWidth="1"/>
    <col min="10507" max="10509" width="9.42578125" style="7" customWidth="1"/>
    <col min="10510" max="10752" width="9.42578125" style="7"/>
    <col min="10753" max="10753" width="38.5703125" style="7" bestFit="1" customWidth="1"/>
    <col min="10754" max="10754" width="60" style="7" customWidth="1"/>
    <col min="10755" max="10755" width="15.42578125" style="7" bestFit="1" customWidth="1"/>
    <col min="10756" max="10756" width="14.5703125" style="7" bestFit="1" customWidth="1"/>
    <col min="10757" max="10757" width="26.28515625" style="7" customWidth="1"/>
    <col min="10758" max="10758" width="13.5703125" style="7" bestFit="1" customWidth="1"/>
    <col min="10759" max="10759" width="11" style="7" customWidth="1"/>
    <col min="10760" max="10760" width="9.42578125" style="7"/>
    <col min="10761" max="10761" width="9.42578125" style="7" customWidth="1"/>
    <col min="10762" max="10762" width="9" style="7" customWidth="1"/>
    <col min="10763" max="10765" width="9.42578125" style="7" customWidth="1"/>
    <col min="10766" max="11008" width="9.42578125" style="7"/>
    <col min="11009" max="11009" width="38.5703125" style="7" bestFit="1" customWidth="1"/>
    <col min="11010" max="11010" width="60" style="7" customWidth="1"/>
    <col min="11011" max="11011" width="15.42578125" style="7" bestFit="1" customWidth="1"/>
    <col min="11012" max="11012" width="14.5703125" style="7" bestFit="1" customWidth="1"/>
    <col min="11013" max="11013" width="26.28515625" style="7" customWidth="1"/>
    <col min="11014" max="11014" width="13.5703125" style="7" bestFit="1" customWidth="1"/>
    <col min="11015" max="11015" width="11" style="7" customWidth="1"/>
    <col min="11016" max="11016" width="9.42578125" style="7"/>
    <col min="11017" max="11017" width="9.42578125" style="7" customWidth="1"/>
    <col min="11018" max="11018" width="9" style="7" customWidth="1"/>
    <col min="11019" max="11021" width="9.42578125" style="7" customWidth="1"/>
    <col min="11022" max="11264" width="9.42578125" style="7"/>
    <col min="11265" max="11265" width="38.5703125" style="7" bestFit="1" customWidth="1"/>
    <col min="11266" max="11266" width="60" style="7" customWidth="1"/>
    <col min="11267" max="11267" width="15.42578125" style="7" bestFit="1" customWidth="1"/>
    <col min="11268" max="11268" width="14.5703125" style="7" bestFit="1" customWidth="1"/>
    <col min="11269" max="11269" width="26.28515625" style="7" customWidth="1"/>
    <col min="11270" max="11270" width="13.5703125" style="7" bestFit="1" customWidth="1"/>
    <col min="11271" max="11271" width="11" style="7" customWidth="1"/>
    <col min="11272" max="11272" width="9.42578125" style="7"/>
    <col min="11273" max="11273" width="9.42578125" style="7" customWidth="1"/>
    <col min="11274" max="11274" width="9" style="7" customWidth="1"/>
    <col min="11275" max="11277" width="9.42578125" style="7" customWidth="1"/>
    <col min="11278" max="11520" width="9.42578125" style="7"/>
    <col min="11521" max="11521" width="38.5703125" style="7" bestFit="1" customWidth="1"/>
    <col min="11522" max="11522" width="60" style="7" customWidth="1"/>
    <col min="11523" max="11523" width="15.42578125" style="7" bestFit="1" customWidth="1"/>
    <col min="11524" max="11524" width="14.5703125" style="7" bestFit="1" customWidth="1"/>
    <col min="11525" max="11525" width="26.28515625" style="7" customWidth="1"/>
    <col min="11526" max="11526" width="13.5703125" style="7" bestFit="1" customWidth="1"/>
    <col min="11527" max="11527" width="11" style="7" customWidth="1"/>
    <col min="11528" max="11528" width="9.42578125" style="7"/>
    <col min="11529" max="11529" width="9.42578125" style="7" customWidth="1"/>
    <col min="11530" max="11530" width="9" style="7" customWidth="1"/>
    <col min="11531" max="11533" width="9.42578125" style="7" customWidth="1"/>
    <col min="11534" max="11776" width="9.42578125" style="7"/>
    <col min="11777" max="11777" width="38.5703125" style="7" bestFit="1" customWidth="1"/>
    <col min="11778" max="11778" width="60" style="7" customWidth="1"/>
    <col min="11779" max="11779" width="15.42578125" style="7" bestFit="1" customWidth="1"/>
    <col min="11780" max="11780" width="14.5703125" style="7" bestFit="1" customWidth="1"/>
    <col min="11781" max="11781" width="26.28515625" style="7" customWidth="1"/>
    <col min="11782" max="11782" width="13.5703125" style="7" bestFit="1" customWidth="1"/>
    <col min="11783" max="11783" width="11" style="7" customWidth="1"/>
    <col min="11784" max="11784" width="9.42578125" style="7"/>
    <col min="11785" max="11785" width="9.42578125" style="7" customWidth="1"/>
    <col min="11786" max="11786" width="9" style="7" customWidth="1"/>
    <col min="11787" max="11789" width="9.42578125" style="7" customWidth="1"/>
    <col min="11790" max="12032" width="9.42578125" style="7"/>
    <col min="12033" max="12033" width="38.5703125" style="7" bestFit="1" customWidth="1"/>
    <col min="12034" max="12034" width="60" style="7" customWidth="1"/>
    <col min="12035" max="12035" width="15.42578125" style="7" bestFit="1" customWidth="1"/>
    <col min="12036" max="12036" width="14.5703125" style="7" bestFit="1" customWidth="1"/>
    <col min="12037" max="12037" width="26.28515625" style="7" customWidth="1"/>
    <col min="12038" max="12038" width="13.5703125" style="7" bestFit="1" customWidth="1"/>
    <col min="12039" max="12039" width="11" style="7" customWidth="1"/>
    <col min="12040" max="12040" width="9.42578125" style="7"/>
    <col min="12041" max="12041" width="9.42578125" style="7" customWidth="1"/>
    <col min="12042" max="12042" width="9" style="7" customWidth="1"/>
    <col min="12043" max="12045" width="9.42578125" style="7" customWidth="1"/>
    <col min="12046" max="12288" width="9.42578125" style="7"/>
    <col min="12289" max="12289" width="38.5703125" style="7" bestFit="1" customWidth="1"/>
    <col min="12290" max="12290" width="60" style="7" customWidth="1"/>
    <col min="12291" max="12291" width="15.42578125" style="7" bestFit="1" customWidth="1"/>
    <col min="12292" max="12292" width="14.5703125" style="7" bestFit="1" customWidth="1"/>
    <col min="12293" max="12293" width="26.28515625" style="7" customWidth="1"/>
    <col min="12294" max="12294" width="13.5703125" style="7" bestFit="1" customWidth="1"/>
    <col min="12295" max="12295" width="11" style="7" customWidth="1"/>
    <col min="12296" max="12296" width="9.42578125" style="7"/>
    <col min="12297" max="12297" width="9.42578125" style="7" customWidth="1"/>
    <col min="12298" max="12298" width="9" style="7" customWidth="1"/>
    <col min="12299" max="12301" width="9.42578125" style="7" customWidth="1"/>
    <col min="12302" max="12544" width="9.42578125" style="7"/>
    <col min="12545" max="12545" width="38.5703125" style="7" bestFit="1" customWidth="1"/>
    <col min="12546" max="12546" width="60" style="7" customWidth="1"/>
    <col min="12547" max="12547" width="15.42578125" style="7" bestFit="1" customWidth="1"/>
    <col min="12548" max="12548" width="14.5703125" style="7" bestFit="1" customWidth="1"/>
    <col min="12549" max="12549" width="26.28515625" style="7" customWidth="1"/>
    <col min="12550" max="12550" width="13.5703125" style="7" bestFit="1" customWidth="1"/>
    <col min="12551" max="12551" width="11" style="7" customWidth="1"/>
    <col min="12552" max="12552" width="9.42578125" style="7"/>
    <col min="12553" max="12553" width="9.42578125" style="7" customWidth="1"/>
    <col min="12554" max="12554" width="9" style="7" customWidth="1"/>
    <col min="12555" max="12557" width="9.42578125" style="7" customWidth="1"/>
    <col min="12558" max="12800" width="9.42578125" style="7"/>
    <col min="12801" max="12801" width="38.5703125" style="7" bestFit="1" customWidth="1"/>
    <col min="12802" max="12802" width="60" style="7" customWidth="1"/>
    <col min="12803" max="12803" width="15.42578125" style="7" bestFit="1" customWidth="1"/>
    <col min="12804" max="12804" width="14.5703125" style="7" bestFit="1" customWidth="1"/>
    <col min="12805" max="12805" width="26.28515625" style="7" customWidth="1"/>
    <col min="12806" max="12806" width="13.5703125" style="7" bestFit="1" customWidth="1"/>
    <col min="12807" max="12807" width="11" style="7" customWidth="1"/>
    <col min="12808" max="12808" width="9.42578125" style="7"/>
    <col min="12809" max="12809" width="9.42578125" style="7" customWidth="1"/>
    <col min="12810" max="12810" width="9" style="7" customWidth="1"/>
    <col min="12811" max="12813" width="9.42578125" style="7" customWidth="1"/>
    <col min="12814" max="13056" width="9.42578125" style="7"/>
    <col min="13057" max="13057" width="38.5703125" style="7" bestFit="1" customWidth="1"/>
    <col min="13058" max="13058" width="60" style="7" customWidth="1"/>
    <col min="13059" max="13059" width="15.42578125" style="7" bestFit="1" customWidth="1"/>
    <col min="13060" max="13060" width="14.5703125" style="7" bestFit="1" customWidth="1"/>
    <col min="13061" max="13061" width="26.28515625" style="7" customWidth="1"/>
    <col min="13062" max="13062" width="13.5703125" style="7" bestFit="1" customWidth="1"/>
    <col min="13063" max="13063" width="11" style="7" customWidth="1"/>
    <col min="13064" max="13064" width="9.42578125" style="7"/>
    <col min="13065" max="13065" width="9.42578125" style="7" customWidth="1"/>
    <col min="13066" max="13066" width="9" style="7" customWidth="1"/>
    <col min="13067" max="13069" width="9.42578125" style="7" customWidth="1"/>
    <col min="13070" max="13312" width="9.42578125" style="7"/>
    <col min="13313" max="13313" width="38.5703125" style="7" bestFit="1" customWidth="1"/>
    <col min="13314" max="13314" width="60" style="7" customWidth="1"/>
    <col min="13315" max="13315" width="15.42578125" style="7" bestFit="1" customWidth="1"/>
    <col min="13316" max="13316" width="14.5703125" style="7" bestFit="1" customWidth="1"/>
    <col min="13317" max="13317" width="26.28515625" style="7" customWidth="1"/>
    <col min="13318" max="13318" width="13.5703125" style="7" bestFit="1" customWidth="1"/>
    <col min="13319" max="13319" width="11" style="7" customWidth="1"/>
    <col min="13320" max="13320" width="9.42578125" style="7"/>
    <col min="13321" max="13321" width="9.42578125" style="7" customWidth="1"/>
    <col min="13322" max="13322" width="9" style="7" customWidth="1"/>
    <col min="13323" max="13325" width="9.42578125" style="7" customWidth="1"/>
    <col min="13326" max="13568" width="9.42578125" style="7"/>
    <col min="13569" max="13569" width="38.5703125" style="7" bestFit="1" customWidth="1"/>
    <col min="13570" max="13570" width="60" style="7" customWidth="1"/>
    <col min="13571" max="13571" width="15.42578125" style="7" bestFit="1" customWidth="1"/>
    <col min="13572" max="13572" width="14.5703125" style="7" bestFit="1" customWidth="1"/>
    <col min="13573" max="13573" width="26.28515625" style="7" customWidth="1"/>
    <col min="13574" max="13574" width="13.5703125" style="7" bestFit="1" customWidth="1"/>
    <col min="13575" max="13575" width="11" style="7" customWidth="1"/>
    <col min="13576" max="13576" width="9.42578125" style="7"/>
    <col min="13577" max="13577" width="9.42578125" style="7" customWidth="1"/>
    <col min="13578" max="13578" width="9" style="7" customWidth="1"/>
    <col min="13579" max="13581" width="9.42578125" style="7" customWidth="1"/>
    <col min="13582" max="13824" width="9.42578125" style="7"/>
    <col min="13825" max="13825" width="38.5703125" style="7" bestFit="1" customWidth="1"/>
    <col min="13826" max="13826" width="60" style="7" customWidth="1"/>
    <col min="13827" max="13827" width="15.42578125" style="7" bestFit="1" customWidth="1"/>
    <col min="13828" max="13828" width="14.5703125" style="7" bestFit="1" customWidth="1"/>
    <col min="13829" max="13829" width="26.28515625" style="7" customWidth="1"/>
    <col min="13830" max="13830" width="13.5703125" style="7" bestFit="1" customWidth="1"/>
    <col min="13831" max="13831" width="11" style="7" customWidth="1"/>
    <col min="13832" max="13832" width="9.42578125" style="7"/>
    <col min="13833" max="13833" width="9.42578125" style="7" customWidth="1"/>
    <col min="13834" max="13834" width="9" style="7" customWidth="1"/>
    <col min="13835" max="13837" width="9.42578125" style="7" customWidth="1"/>
    <col min="13838" max="14080" width="9.42578125" style="7"/>
    <col min="14081" max="14081" width="38.5703125" style="7" bestFit="1" customWidth="1"/>
    <col min="14082" max="14082" width="60" style="7" customWidth="1"/>
    <col min="14083" max="14083" width="15.42578125" style="7" bestFit="1" customWidth="1"/>
    <col min="14084" max="14084" width="14.5703125" style="7" bestFit="1" customWidth="1"/>
    <col min="14085" max="14085" width="26.28515625" style="7" customWidth="1"/>
    <col min="14086" max="14086" width="13.5703125" style="7" bestFit="1" customWidth="1"/>
    <col min="14087" max="14087" width="11" style="7" customWidth="1"/>
    <col min="14088" max="14088" width="9.42578125" style="7"/>
    <col min="14089" max="14089" width="9.42578125" style="7" customWidth="1"/>
    <col min="14090" max="14090" width="9" style="7" customWidth="1"/>
    <col min="14091" max="14093" width="9.42578125" style="7" customWidth="1"/>
    <col min="14094" max="14336" width="9.42578125" style="7"/>
    <col min="14337" max="14337" width="38.5703125" style="7" bestFit="1" customWidth="1"/>
    <col min="14338" max="14338" width="60" style="7" customWidth="1"/>
    <col min="14339" max="14339" width="15.42578125" style="7" bestFit="1" customWidth="1"/>
    <col min="14340" max="14340" width="14.5703125" style="7" bestFit="1" customWidth="1"/>
    <col min="14341" max="14341" width="26.28515625" style="7" customWidth="1"/>
    <col min="14342" max="14342" width="13.5703125" style="7" bestFit="1" customWidth="1"/>
    <col min="14343" max="14343" width="11" style="7" customWidth="1"/>
    <col min="14344" max="14344" width="9.42578125" style="7"/>
    <col min="14345" max="14345" width="9.42578125" style="7" customWidth="1"/>
    <col min="14346" max="14346" width="9" style="7" customWidth="1"/>
    <col min="14347" max="14349" width="9.42578125" style="7" customWidth="1"/>
    <col min="14350" max="14592" width="9.42578125" style="7"/>
    <col min="14593" max="14593" width="38.5703125" style="7" bestFit="1" customWidth="1"/>
    <col min="14594" max="14594" width="60" style="7" customWidth="1"/>
    <col min="14595" max="14595" width="15.42578125" style="7" bestFit="1" customWidth="1"/>
    <col min="14596" max="14596" width="14.5703125" style="7" bestFit="1" customWidth="1"/>
    <col min="14597" max="14597" width="26.28515625" style="7" customWidth="1"/>
    <col min="14598" max="14598" width="13.5703125" style="7" bestFit="1" customWidth="1"/>
    <col min="14599" max="14599" width="11" style="7" customWidth="1"/>
    <col min="14600" max="14600" width="9.42578125" style="7"/>
    <col min="14601" max="14601" width="9.42578125" style="7" customWidth="1"/>
    <col min="14602" max="14602" width="9" style="7" customWidth="1"/>
    <col min="14603" max="14605" width="9.42578125" style="7" customWidth="1"/>
    <col min="14606" max="14848" width="9.42578125" style="7"/>
    <col min="14849" max="14849" width="38.5703125" style="7" bestFit="1" customWidth="1"/>
    <col min="14850" max="14850" width="60" style="7" customWidth="1"/>
    <col min="14851" max="14851" width="15.42578125" style="7" bestFit="1" customWidth="1"/>
    <col min="14852" max="14852" width="14.5703125" style="7" bestFit="1" customWidth="1"/>
    <col min="14853" max="14853" width="26.28515625" style="7" customWidth="1"/>
    <col min="14854" max="14854" width="13.5703125" style="7" bestFit="1" customWidth="1"/>
    <col min="14855" max="14855" width="11" style="7" customWidth="1"/>
    <col min="14856" max="14856" width="9.42578125" style="7"/>
    <col min="14857" max="14857" width="9.42578125" style="7" customWidth="1"/>
    <col min="14858" max="14858" width="9" style="7" customWidth="1"/>
    <col min="14859" max="14861" width="9.42578125" style="7" customWidth="1"/>
    <col min="14862" max="15104" width="9.42578125" style="7"/>
    <col min="15105" max="15105" width="38.5703125" style="7" bestFit="1" customWidth="1"/>
    <col min="15106" max="15106" width="60" style="7" customWidth="1"/>
    <col min="15107" max="15107" width="15.42578125" style="7" bestFit="1" customWidth="1"/>
    <col min="15108" max="15108" width="14.5703125" style="7" bestFit="1" customWidth="1"/>
    <col min="15109" max="15109" width="26.28515625" style="7" customWidth="1"/>
    <col min="15110" max="15110" width="13.5703125" style="7" bestFit="1" customWidth="1"/>
    <col min="15111" max="15111" width="11" style="7" customWidth="1"/>
    <col min="15112" max="15112" width="9.42578125" style="7"/>
    <col min="15113" max="15113" width="9.42578125" style="7" customWidth="1"/>
    <col min="15114" max="15114" width="9" style="7" customWidth="1"/>
    <col min="15115" max="15117" width="9.42578125" style="7" customWidth="1"/>
    <col min="15118" max="15360" width="9.42578125" style="7"/>
    <col min="15361" max="15361" width="38.5703125" style="7" bestFit="1" customWidth="1"/>
    <col min="15362" max="15362" width="60" style="7" customWidth="1"/>
    <col min="15363" max="15363" width="15.42578125" style="7" bestFit="1" customWidth="1"/>
    <col min="15364" max="15364" width="14.5703125" style="7" bestFit="1" customWidth="1"/>
    <col min="15365" max="15365" width="26.28515625" style="7" customWidth="1"/>
    <col min="15366" max="15366" width="13.5703125" style="7" bestFit="1" customWidth="1"/>
    <col min="15367" max="15367" width="11" style="7" customWidth="1"/>
    <col min="15368" max="15368" width="9.42578125" style="7"/>
    <col min="15369" max="15369" width="9.42578125" style="7" customWidth="1"/>
    <col min="15370" max="15370" width="9" style="7" customWidth="1"/>
    <col min="15371" max="15373" width="9.42578125" style="7" customWidth="1"/>
    <col min="15374" max="15616" width="9.42578125" style="7"/>
    <col min="15617" max="15617" width="38.5703125" style="7" bestFit="1" customWidth="1"/>
    <col min="15618" max="15618" width="60" style="7" customWidth="1"/>
    <col min="15619" max="15619" width="15.42578125" style="7" bestFit="1" customWidth="1"/>
    <col min="15620" max="15620" width="14.5703125" style="7" bestFit="1" customWidth="1"/>
    <col min="15621" max="15621" width="26.28515625" style="7" customWidth="1"/>
    <col min="15622" max="15622" width="13.5703125" style="7" bestFit="1" customWidth="1"/>
    <col min="15623" max="15623" width="11" style="7" customWidth="1"/>
    <col min="15624" max="15624" width="9.42578125" style="7"/>
    <col min="15625" max="15625" width="9.42578125" style="7" customWidth="1"/>
    <col min="15626" max="15626" width="9" style="7" customWidth="1"/>
    <col min="15627" max="15629" width="9.42578125" style="7" customWidth="1"/>
    <col min="15630" max="15872" width="9.42578125" style="7"/>
    <col min="15873" max="15873" width="38.5703125" style="7" bestFit="1" customWidth="1"/>
    <col min="15874" max="15874" width="60" style="7" customWidth="1"/>
    <col min="15875" max="15875" width="15.42578125" style="7" bestFit="1" customWidth="1"/>
    <col min="15876" max="15876" width="14.5703125" style="7" bestFit="1" customWidth="1"/>
    <col min="15877" max="15877" width="26.28515625" style="7" customWidth="1"/>
    <col min="15878" max="15878" width="13.5703125" style="7" bestFit="1" customWidth="1"/>
    <col min="15879" max="15879" width="11" style="7" customWidth="1"/>
    <col min="15880" max="15880" width="9.42578125" style="7"/>
    <col min="15881" max="15881" width="9.42578125" style="7" customWidth="1"/>
    <col min="15882" max="15882" width="9" style="7" customWidth="1"/>
    <col min="15883" max="15885" width="9.42578125" style="7" customWidth="1"/>
    <col min="15886" max="16128" width="9.42578125" style="7"/>
    <col min="16129" max="16129" width="38.5703125" style="7" bestFit="1" customWidth="1"/>
    <col min="16130" max="16130" width="60" style="7" customWidth="1"/>
    <col min="16131" max="16131" width="15.42578125" style="7" bestFit="1" customWidth="1"/>
    <col min="16132" max="16132" width="14.5703125" style="7" bestFit="1" customWidth="1"/>
    <col min="16133" max="16133" width="26.28515625" style="7" customWidth="1"/>
    <col min="16134" max="16134" width="13.5703125" style="7" bestFit="1" customWidth="1"/>
    <col min="16135" max="16135" width="11" style="7" customWidth="1"/>
    <col min="16136" max="16136" width="9.42578125" style="7"/>
    <col min="16137" max="16137" width="9.42578125" style="7" customWidth="1"/>
    <col min="16138" max="16138" width="9" style="7" customWidth="1"/>
    <col min="16139" max="16141" width="9.42578125" style="7" customWidth="1"/>
    <col min="16142" max="16384" width="9.42578125" style="7"/>
  </cols>
  <sheetData>
    <row r="1" spans="1:7" s="1" customFormat="1" ht="15" customHeight="1" x14ac:dyDescent="0.2">
      <c r="A1" s="104" t="s">
        <v>1457</v>
      </c>
      <c r="B1" s="105"/>
      <c r="C1" s="105"/>
      <c r="D1" s="105"/>
      <c r="E1" s="105"/>
      <c r="F1" s="105"/>
      <c r="G1" s="105"/>
    </row>
    <row r="2" spans="1:7" s="1" customFormat="1" ht="12" x14ac:dyDescent="0.2">
      <c r="A2" s="8" t="s">
        <v>7</v>
      </c>
      <c r="B2" s="7"/>
      <c r="C2" s="7"/>
      <c r="D2" s="7"/>
      <c r="E2" s="10"/>
      <c r="F2" s="11"/>
      <c r="G2" s="10"/>
    </row>
    <row r="3" spans="1:7" s="1" customFormat="1" ht="33.75" x14ac:dyDescent="0.2">
      <c r="A3" s="6" t="s">
        <v>2</v>
      </c>
      <c r="B3" s="6" t="s">
        <v>0</v>
      </c>
      <c r="C3" s="13" t="s">
        <v>1052</v>
      </c>
      <c r="D3" s="13" t="s">
        <v>1</v>
      </c>
      <c r="E3" s="52" t="s">
        <v>6</v>
      </c>
      <c r="F3" s="12" t="s">
        <v>3</v>
      </c>
      <c r="G3" s="12" t="s">
        <v>5</v>
      </c>
    </row>
    <row r="4" spans="1:7" s="1" customFormat="1" ht="27" customHeight="1" x14ac:dyDescent="0.2">
      <c r="A4" s="16" t="s">
        <v>19</v>
      </c>
      <c r="B4" s="17"/>
      <c r="C4" s="17"/>
      <c r="D4" s="17"/>
      <c r="E4" s="94"/>
      <c r="F4" s="19"/>
      <c r="G4" s="18"/>
    </row>
    <row r="5" spans="1:7" x14ac:dyDescent="0.2">
      <c r="A5" s="20" t="s">
        <v>20</v>
      </c>
      <c r="B5" s="21"/>
      <c r="C5" s="21"/>
      <c r="D5" s="21"/>
      <c r="E5" s="22"/>
      <c r="F5" s="23"/>
      <c r="G5" s="22"/>
    </row>
    <row r="6" spans="1:7" x14ac:dyDescent="0.2">
      <c r="A6" s="21" t="s">
        <v>1458</v>
      </c>
      <c r="B6" s="21" t="s">
        <v>1459</v>
      </c>
      <c r="C6" s="95" t="s">
        <v>1460</v>
      </c>
      <c r="D6" s="24">
        <v>682</v>
      </c>
      <c r="E6" s="22">
        <v>0</v>
      </c>
      <c r="F6" s="23">
        <v>100</v>
      </c>
      <c r="G6" s="22">
        <v>0</v>
      </c>
    </row>
    <row r="7" spans="1:7" x14ac:dyDescent="0.2">
      <c r="A7" s="20" t="s">
        <v>29</v>
      </c>
      <c r="B7" s="20"/>
      <c r="C7" s="20"/>
      <c r="D7" s="20"/>
      <c r="E7" s="25">
        <v>0</v>
      </c>
      <c r="F7" s="26">
        <v>100</v>
      </c>
      <c r="G7" s="25"/>
    </row>
    <row r="8" spans="1:7" x14ac:dyDescent="0.2">
      <c r="A8" s="21"/>
      <c r="B8" s="21"/>
      <c r="C8" s="21"/>
      <c r="D8" s="21"/>
      <c r="E8" s="22"/>
      <c r="F8" s="23"/>
      <c r="G8" s="22"/>
    </row>
    <row r="9" spans="1:7" x14ac:dyDescent="0.2">
      <c r="A9" s="20" t="s">
        <v>41</v>
      </c>
      <c r="B9" s="20"/>
      <c r="C9" s="20"/>
      <c r="D9" s="20"/>
      <c r="E9" s="25">
        <v>0</v>
      </c>
      <c r="F9" s="26">
        <v>100</v>
      </c>
      <c r="G9" s="25"/>
    </row>
    <row r="10" spans="1:7" x14ac:dyDescent="0.2">
      <c r="A10" s="20"/>
      <c r="B10" s="20"/>
      <c r="C10" s="20"/>
      <c r="D10" s="20"/>
      <c r="E10" s="25"/>
      <c r="F10" s="26"/>
      <c r="G10" s="25"/>
    </row>
    <row r="11" spans="1:7" x14ac:dyDescent="0.2">
      <c r="A11" s="20" t="s">
        <v>43</v>
      </c>
      <c r="B11" s="20"/>
      <c r="C11" s="20"/>
      <c r="D11" s="20"/>
      <c r="E11" s="96">
        <v>0</v>
      </c>
      <c r="F11" s="96">
        <v>0</v>
      </c>
      <c r="G11" s="25"/>
    </row>
    <row r="12" spans="1:7" x14ac:dyDescent="0.2">
      <c r="A12" s="20"/>
      <c r="B12" s="20"/>
      <c r="C12" s="20"/>
      <c r="D12" s="20"/>
      <c r="E12" s="25"/>
      <c r="F12" s="26"/>
      <c r="G12" s="25"/>
    </row>
    <row r="13" spans="1:7" x14ac:dyDescent="0.2">
      <c r="A13" s="27" t="s">
        <v>42</v>
      </c>
      <c r="B13" s="27"/>
      <c r="C13" s="27"/>
      <c r="D13" s="27"/>
      <c r="E13" s="28">
        <v>0</v>
      </c>
      <c r="F13" s="29">
        <v>100</v>
      </c>
      <c r="G13" s="28"/>
    </row>
    <row r="15" spans="1:7" x14ac:dyDescent="0.2">
      <c r="A15" s="14" t="s">
        <v>45</v>
      </c>
    </row>
    <row r="16" spans="1:7" x14ac:dyDescent="0.2">
      <c r="A16" s="14" t="s">
        <v>1461</v>
      </c>
    </row>
    <row r="17" spans="1:7" ht="23.25" customHeight="1" x14ac:dyDescent="0.2">
      <c r="A17" s="110" t="s">
        <v>1462</v>
      </c>
      <c r="B17" s="110"/>
      <c r="C17" s="110"/>
      <c r="D17" s="110"/>
      <c r="E17" s="110"/>
      <c r="F17" s="110"/>
      <c r="G17" s="110"/>
    </row>
    <row r="19" spans="1:7" x14ac:dyDescent="0.2">
      <c r="A19" s="14" t="s">
        <v>46</v>
      </c>
    </row>
    <row r="20" spans="1:7" x14ac:dyDescent="0.2">
      <c r="A20" s="14" t="s">
        <v>47</v>
      </c>
    </row>
    <row r="21" spans="1:7" x14ac:dyDescent="0.2">
      <c r="A21" s="14" t="s">
        <v>48</v>
      </c>
      <c r="B21" s="14"/>
      <c r="C21" s="30" t="s">
        <v>50</v>
      </c>
      <c r="D21" s="14" t="s">
        <v>49</v>
      </c>
    </row>
    <row r="22" spans="1:7" x14ac:dyDescent="0.2">
      <c r="A22" s="7" t="s">
        <v>51</v>
      </c>
      <c r="C22" s="31">
        <v>0</v>
      </c>
      <c r="D22" s="31">
        <v>0</v>
      </c>
    </row>
    <row r="23" spans="1:7" x14ac:dyDescent="0.2">
      <c r="A23" s="7" t="s">
        <v>52</v>
      </c>
      <c r="C23" s="31">
        <v>0</v>
      </c>
      <c r="D23" s="31">
        <v>0</v>
      </c>
    </row>
    <row r="24" spans="1:7" x14ac:dyDescent="0.2">
      <c r="A24" s="7" t="s">
        <v>53</v>
      </c>
      <c r="C24" s="31">
        <v>0</v>
      </c>
      <c r="D24" s="31">
        <v>0</v>
      </c>
    </row>
    <row r="25" spans="1:7" x14ac:dyDescent="0.2">
      <c r="A25" s="7" t="s">
        <v>54</v>
      </c>
      <c r="C25" s="31">
        <v>0</v>
      </c>
      <c r="D25" s="31">
        <v>0</v>
      </c>
    </row>
    <row r="26" spans="1:7" x14ac:dyDescent="0.2">
      <c r="C26" s="31"/>
      <c r="D26" s="31"/>
    </row>
    <row r="27" spans="1:7" ht="12.6" customHeight="1" x14ac:dyDescent="0.2">
      <c r="A27" s="7" t="s">
        <v>59</v>
      </c>
    </row>
    <row r="29" spans="1:7" ht="15" x14ac:dyDescent="0.25">
      <c r="A29" s="111" t="s">
        <v>1484</v>
      </c>
      <c r="B29" s="112"/>
      <c r="C29" s="112"/>
      <c r="D29" s="30" t="s">
        <v>61</v>
      </c>
    </row>
    <row r="31" spans="1:7" ht="15" x14ac:dyDescent="0.25">
      <c r="A31" s="14" t="s">
        <v>1463</v>
      </c>
      <c r="B31"/>
      <c r="C31"/>
    </row>
    <row r="33" spans="1:9" ht="46.5" customHeight="1" x14ac:dyDescent="0.2"/>
    <row r="35" spans="1:9" ht="24.75" customHeight="1" x14ac:dyDescent="0.2"/>
    <row r="37" spans="1:9" s="1" customFormat="1" ht="12" x14ac:dyDescent="0.2">
      <c r="A37" s="7"/>
      <c r="B37" s="7"/>
      <c r="C37" s="7"/>
      <c r="D37" s="7"/>
      <c r="E37" s="10"/>
      <c r="F37" s="11"/>
      <c r="G37" s="10"/>
    </row>
    <row r="39" spans="1:9" s="1" customFormat="1" ht="12" x14ac:dyDescent="0.2">
      <c r="A39" s="7"/>
      <c r="B39" s="7"/>
      <c r="C39" s="7"/>
      <c r="D39" s="7"/>
      <c r="E39" s="10"/>
      <c r="F39" s="11"/>
      <c r="G39" s="10"/>
    </row>
    <row r="43" spans="1:9" x14ac:dyDescent="0.2">
      <c r="H43" s="14"/>
      <c r="I43" s="14"/>
    </row>
    <row r="45" spans="1:9" x14ac:dyDescent="0.2">
      <c r="H45" s="14"/>
      <c r="I45" s="14"/>
    </row>
    <row r="46" spans="1:9" x14ac:dyDescent="0.2">
      <c r="H46" s="14"/>
      <c r="I46" s="14"/>
    </row>
    <row r="47" spans="1:9" x14ac:dyDescent="0.2">
      <c r="H47" s="14"/>
      <c r="I47" s="14"/>
    </row>
    <row r="48" spans="1:9" x14ac:dyDescent="0.2">
      <c r="H48" s="14"/>
      <c r="I48" s="14"/>
    </row>
    <row r="49" spans="8:9" x14ac:dyDescent="0.2">
      <c r="H49" s="14"/>
      <c r="I49" s="14"/>
    </row>
    <row r="53" spans="8:9" ht="25.5" customHeight="1" x14ac:dyDescent="0.2"/>
    <row r="65" spans="1:9" s="10" customFormat="1" ht="15.75" customHeight="1" x14ac:dyDescent="0.2">
      <c r="A65" s="7"/>
      <c r="B65" s="7"/>
      <c r="C65" s="7"/>
      <c r="D65" s="7"/>
      <c r="F65" s="11"/>
      <c r="H65" s="7"/>
      <c r="I65" s="7"/>
    </row>
  </sheetData>
  <mergeCells count="3">
    <mergeCell ref="A1:G1"/>
    <mergeCell ref="A17:G17"/>
    <mergeCell ref="A29:C29"/>
  </mergeCells>
  <conditionalFormatting sqref="F2 F18:F65435">
    <cfRule type="cellIs" dxfId="13" priority="3" stopIfTrue="1" operator="between">
      <formula>0.009</formula>
      <formula>-0.009</formula>
    </cfRule>
  </conditionalFormatting>
  <conditionalFormatting sqref="F4:F10">
    <cfRule type="cellIs" dxfId="12" priority="2" stopIfTrue="1" operator="between">
      <formula>0.009</formula>
      <formula>-0.009</formula>
    </cfRule>
  </conditionalFormatting>
  <conditionalFormatting sqref="F12:F16">
    <cfRule type="cellIs" dxfId="1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96"/>
  <sheetViews>
    <sheetView workbookViewId="0">
      <selection sqref="A1:G1"/>
    </sheetView>
  </sheetViews>
  <sheetFormatPr defaultColWidth="9.42578125" defaultRowHeight="11.25" x14ac:dyDescent="0.2"/>
  <cols>
    <col min="1" max="1" width="38.5703125" style="7" bestFit="1" customWidth="1"/>
    <col min="2" max="2" width="48.5703125" style="7" bestFit="1" customWidth="1"/>
    <col min="3" max="4" width="15.42578125" style="7" bestFit="1" customWidth="1"/>
    <col min="5" max="5" width="26.28515625" style="10" customWidth="1"/>
    <col min="6" max="6" width="14.5703125" style="11" bestFit="1" customWidth="1"/>
    <col min="7" max="7" width="8.5703125" style="10" customWidth="1"/>
    <col min="8" max="256" width="9.42578125" style="7"/>
    <col min="257" max="257" width="38.5703125" style="7" bestFit="1" customWidth="1"/>
    <col min="258" max="258" width="48.5703125" style="7" bestFit="1" customWidth="1"/>
    <col min="259" max="260" width="15.42578125" style="7" bestFit="1" customWidth="1"/>
    <col min="261" max="261" width="26.28515625" style="7" customWidth="1"/>
    <col min="262" max="262" width="14.5703125" style="7" bestFit="1" customWidth="1"/>
    <col min="263" max="263" width="8.5703125" style="7" customWidth="1"/>
    <col min="264" max="512" width="9.42578125" style="7"/>
    <col min="513" max="513" width="38.5703125" style="7" bestFit="1" customWidth="1"/>
    <col min="514" max="514" width="48.5703125" style="7" bestFit="1" customWidth="1"/>
    <col min="515" max="516" width="15.42578125" style="7" bestFit="1" customWidth="1"/>
    <col min="517" max="517" width="26.28515625" style="7" customWidth="1"/>
    <col min="518" max="518" width="14.5703125" style="7" bestFit="1" customWidth="1"/>
    <col min="519" max="519" width="8.5703125" style="7" customWidth="1"/>
    <col min="520" max="768" width="9.42578125" style="7"/>
    <col min="769" max="769" width="38.5703125" style="7" bestFit="1" customWidth="1"/>
    <col min="770" max="770" width="48.5703125" style="7" bestFit="1" customWidth="1"/>
    <col min="771" max="772" width="15.42578125" style="7" bestFit="1" customWidth="1"/>
    <col min="773" max="773" width="26.28515625" style="7" customWidth="1"/>
    <col min="774" max="774" width="14.5703125" style="7" bestFit="1" customWidth="1"/>
    <col min="775" max="775" width="8.5703125" style="7" customWidth="1"/>
    <col min="776" max="1024" width="9.42578125" style="7"/>
    <col min="1025" max="1025" width="38.5703125" style="7" bestFit="1" customWidth="1"/>
    <col min="1026" max="1026" width="48.5703125" style="7" bestFit="1" customWidth="1"/>
    <col min="1027" max="1028" width="15.42578125" style="7" bestFit="1" customWidth="1"/>
    <col min="1029" max="1029" width="26.28515625" style="7" customWidth="1"/>
    <col min="1030" max="1030" width="14.5703125" style="7" bestFit="1" customWidth="1"/>
    <col min="1031" max="1031" width="8.5703125" style="7" customWidth="1"/>
    <col min="1032" max="1280" width="9.42578125" style="7"/>
    <col min="1281" max="1281" width="38.5703125" style="7" bestFit="1" customWidth="1"/>
    <col min="1282" max="1282" width="48.5703125" style="7" bestFit="1" customWidth="1"/>
    <col min="1283" max="1284" width="15.42578125" style="7" bestFit="1" customWidth="1"/>
    <col min="1285" max="1285" width="26.28515625" style="7" customWidth="1"/>
    <col min="1286" max="1286" width="14.5703125" style="7" bestFit="1" customWidth="1"/>
    <col min="1287" max="1287" width="8.5703125" style="7" customWidth="1"/>
    <col min="1288" max="1536" width="9.42578125" style="7"/>
    <col min="1537" max="1537" width="38.5703125" style="7" bestFit="1" customWidth="1"/>
    <col min="1538" max="1538" width="48.5703125" style="7" bestFit="1" customWidth="1"/>
    <col min="1539" max="1540" width="15.42578125" style="7" bestFit="1" customWidth="1"/>
    <col min="1541" max="1541" width="26.28515625" style="7" customWidth="1"/>
    <col min="1542" max="1542" width="14.5703125" style="7" bestFit="1" customWidth="1"/>
    <col min="1543" max="1543" width="8.5703125" style="7" customWidth="1"/>
    <col min="1544" max="1792" width="9.42578125" style="7"/>
    <col min="1793" max="1793" width="38.5703125" style="7" bestFit="1" customWidth="1"/>
    <col min="1794" max="1794" width="48.5703125" style="7" bestFit="1" customWidth="1"/>
    <col min="1795" max="1796" width="15.42578125" style="7" bestFit="1" customWidth="1"/>
    <col min="1797" max="1797" width="26.28515625" style="7" customWidth="1"/>
    <col min="1798" max="1798" width="14.5703125" style="7" bestFit="1" customWidth="1"/>
    <col min="1799" max="1799" width="8.5703125" style="7" customWidth="1"/>
    <col min="1800" max="2048" width="9.42578125" style="7"/>
    <col min="2049" max="2049" width="38.5703125" style="7" bestFit="1" customWidth="1"/>
    <col min="2050" max="2050" width="48.5703125" style="7" bestFit="1" customWidth="1"/>
    <col min="2051" max="2052" width="15.42578125" style="7" bestFit="1" customWidth="1"/>
    <col min="2053" max="2053" width="26.28515625" style="7" customWidth="1"/>
    <col min="2054" max="2054" width="14.5703125" style="7" bestFit="1" customWidth="1"/>
    <col min="2055" max="2055" width="8.5703125" style="7" customWidth="1"/>
    <col min="2056" max="2304" width="9.42578125" style="7"/>
    <col min="2305" max="2305" width="38.5703125" style="7" bestFit="1" customWidth="1"/>
    <col min="2306" max="2306" width="48.5703125" style="7" bestFit="1" customWidth="1"/>
    <col min="2307" max="2308" width="15.42578125" style="7" bestFit="1" customWidth="1"/>
    <col min="2309" max="2309" width="26.28515625" style="7" customWidth="1"/>
    <col min="2310" max="2310" width="14.5703125" style="7" bestFit="1" customWidth="1"/>
    <col min="2311" max="2311" width="8.5703125" style="7" customWidth="1"/>
    <col min="2312" max="2560" width="9.42578125" style="7"/>
    <col min="2561" max="2561" width="38.5703125" style="7" bestFit="1" customWidth="1"/>
    <col min="2562" max="2562" width="48.5703125" style="7" bestFit="1" customWidth="1"/>
    <col min="2563" max="2564" width="15.42578125" style="7" bestFit="1" customWidth="1"/>
    <col min="2565" max="2565" width="26.28515625" style="7" customWidth="1"/>
    <col min="2566" max="2566" width="14.5703125" style="7" bestFit="1" customWidth="1"/>
    <col min="2567" max="2567" width="8.5703125" style="7" customWidth="1"/>
    <col min="2568" max="2816" width="9.42578125" style="7"/>
    <col min="2817" max="2817" width="38.5703125" style="7" bestFit="1" customWidth="1"/>
    <col min="2818" max="2818" width="48.5703125" style="7" bestFit="1" customWidth="1"/>
    <col min="2819" max="2820" width="15.42578125" style="7" bestFit="1" customWidth="1"/>
    <col min="2821" max="2821" width="26.28515625" style="7" customWidth="1"/>
    <col min="2822" max="2822" width="14.5703125" style="7" bestFit="1" customWidth="1"/>
    <col min="2823" max="2823" width="8.5703125" style="7" customWidth="1"/>
    <col min="2824" max="3072" width="9.42578125" style="7"/>
    <col min="3073" max="3073" width="38.5703125" style="7" bestFit="1" customWidth="1"/>
    <col min="3074" max="3074" width="48.5703125" style="7" bestFit="1" customWidth="1"/>
    <col min="3075" max="3076" width="15.42578125" style="7" bestFit="1" customWidth="1"/>
    <col min="3077" max="3077" width="26.28515625" style="7" customWidth="1"/>
    <col min="3078" max="3078" width="14.5703125" style="7" bestFit="1" customWidth="1"/>
    <col min="3079" max="3079" width="8.5703125" style="7" customWidth="1"/>
    <col min="3080" max="3328" width="9.42578125" style="7"/>
    <col min="3329" max="3329" width="38.5703125" style="7" bestFit="1" customWidth="1"/>
    <col min="3330" max="3330" width="48.5703125" style="7" bestFit="1" customWidth="1"/>
    <col min="3331" max="3332" width="15.42578125" style="7" bestFit="1" customWidth="1"/>
    <col min="3333" max="3333" width="26.28515625" style="7" customWidth="1"/>
    <col min="3334" max="3334" width="14.5703125" style="7" bestFit="1" customWidth="1"/>
    <col min="3335" max="3335" width="8.5703125" style="7" customWidth="1"/>
    <col min="3336" max="3584" width="9.42578125" style="7"/>
    <col min="3585" max="3585" width="38.5703125" style="7" bestFit="1" customWidth="1"/>
    <col min="3586" max="3586" width="48.5703125" style="7" bestFit="1" customWidth="1"/>
    <col min="3587" max="3588" width="15.42578125" style="7" bestFit="1" customWidth="1"/>
    <col min="3589" max="3589" width="26.28515625" style="7" customWidth="1"/>
    <col min="3590" max="3590" width="14.5703125" style="7" bestFit="1" customWidth="1"/>
    <col min="3591" max="3591" width="8.5703125" style="7" customWidth="1"/>
    <col min="3592" max="3840" width="9.42578125" style="7"/>
    <col min="3841" max="3841" width="38.5703125" style="7" bestFit="1" customWidth="1"/>
    <col min="3842" max="3842" width="48.5703125" style="7" bestFit="1" customWidth="1"/>
    <col min="3843" max="3844" width="15.42578125" style="7" bestFit="1" customWidth="1"/>
    <col min="3845" max="3845" width="26.28515625" style="7" customWidth="1"/>
    <col min="3846" max="3846" width="14.5703125" style="7" bestFit="1" customWidth="1"/>
    <col min="3847" max="3847" width="8.5703125" style="7" customWidth="1"/>
    <col min="3848" max="4096" width="9.42578125" style="7"/>
    <col min="4097" max="4097" width="38.5703125" style="7" bestFit="1" customWidth="1"/>
    <col min="4098" max="4098" width="48.5703125" style="7" bestFit="1" customWidth="1"/>
    <col min="4099" max="4100" width="15.42578125" style="7" bestFit="1" customWidth="1"/>
    <col min="4101" max="4101" width="26.28515625" style="7" customWidth="1"/>
    <col min="4102" max="4102" width="14.5703125" style="7" bestFit="1" customWidth="1"/>
    <col min="4103" max="4103" width="8.5703125" style="7" customWidth="1"/>
    <col min="4104" max="4352" width="9.42578125" style="7"/>
    <col min="4353" max="4353" width="38.5703125" style="7" bestFit="1" customWidth="1"/>
    <col min="4354" max="4354" width="48.5703125" style="7" bestFit="1" customWidth="1"/>
    <col min="4355" max="4356" width="15.42578125" style="7" bestFit="1" customWidth="1"/>
    <col min="4357" max="4357" width="26.28515625" style="7" customWidth="1"/>
    <col min="4358" max="4358" width="14.5703125" style="7" bestFit="1" customWidth="1"/>
    <col min="4359" max="4359" width="8.5703125" style="7" customWidth="1"/>
    <col min="4360" max="4608" width="9.42578125" style="7"/>
    <col min="4609" max="4609" width="38.5703125" style="7" bestFit="1" customWidth="1"/>
    <col min="4610" max="4610" width="48.5703125" style="7" bestFit="1" customWidth="1"/>
    <col min="4611" max="4612" width="15.42578125" style="7" bestFit="1" customWidth="1"/>
    <col min="4613" max="4613" width="26.28515625" style="7" customWidth="1"/>
    <col min="4614" max="4614" width="14.5703125" style="7" bestFit="1" customWidth="1"/>
    <col min="4615" max="4615" width="8.5703125" style="7" customWidth="1"/>
    <col min="4616" max="4864" width="9.42578125" style="7"/>
    <col min="4865" max="4865" width="38.5703125" style="7" bestFit="1" customWidth="1"/>
    <col min="4866" max="4866" width="48.5703125" style="7" bestFit="1" customWidth="1"/>
    <col min="4867" max="4868" width="15.42578125" style="7" bestFit="1" customWidth="1"/>
    <col min="4869" max="4869" width="26.28515625" style="7" customWidth="1"/>
    <col min="4870" max="4870" width="14.5703125" style="7" bestFit="1" customWidth="1"/>
    <col min="4871" max="4871" width="8.5703125" style="7" customWidth="1"/>
    <col min="4872" max="5120" width="9.42578125" style="7"/>
    <col min="5121" max="5121" width="38.5703125" style="7" bestFit="1" customWidth="1"/>
    <col min="5122" max="5122" width="48.5703125" style="7" bestFit="1" customWidth="1"/>
    <col min="5123" max="5124" width="15.42578125" style="7" bestFit="1" customWidth="1"/>
    <col min="5125" max="5125" width="26.28515625" style="7" customWidth="1"/>
    <col min="5126" max="5126" width="14.5703125" style="7" bestFit="1" customWidth="1"/>
    <col min="5127" max="5127" width="8.5703125" style="7" customWidth="1"/>
    <col min="5128" max="5376" width="9.42578125" style="7"/>
    <col min="5377" max="5377" width="38.5703125" style="7" bestFit="1" customWidth="1"/>
    <col min="5378" max="5378" width="48.5703125" style="7" bestFit="1" customWidth="1"/>
    <col min="5379" max="5380" width="15.42578125" style="7" bestFit="1" customWidth="1"/>
    <col min="5381" max="5381" width="26.28515625" style="7" customWidth="1"/>
    <col min="5382" max="5382" width="14.5703125" style="7" bestFit="1" customWidth="1"/>
    <col min="5383" max="5383" width="8.5703125" style="7" customWidth="1"/>
    <col min="5384" max="5632" width="9.42578125" style="7"/>
    <col min="5633" max="5633" width="38.5703125" style="7" bestFit="1" customWidth="1"/>
    <col min="5634" max="5634" width="48.5703125" style="7" bestFit="1" customWidth="1"/>
    <col min="5635" max="5636" width="15.42578125" style="7" bestFit="1" customWidth="1"/>
    <col min="5637" max="5637" width="26.28515625" style="7" customWidth="1"/>
    <col min="5638" max="5638" width="14.5703125" style="7" bestFit="1" customWidth="1"/>
    <col min="5639" max="5639" width="8.5703125" style="7" customWidth="1"/>
    <col min="5640" max="5888" width="9.42578125" style="7"/>
    <col min="5889" max="5889" width="38.5703125" style="7" bestFit="1" customWidth="1"/>
    <col min="5890" max="5890" width="48.5703125" style="7" bestFit="1" customWidth="1"/>
    <col min="5891" max="5892" width="15.42578125" style="7" bestFit="1" customWidth="1"/>
    <col min="5893" max="5893" width="26.28515625" style="7" customWidth="1"/>
    <col min="5894" max="5894" width="14.5703125" style="7" bestFit="1" customWidth="1"/>
    <col min="5895" max="5895" width="8.5703125" style="7" customWidth="1"/>
    <col min="5896" max="6144" width="9.42578125" style="7"/>
    <col min="6145" max="6145" width="38.5703125" style="7" bestFit="1" customWidth="1"/>
    <col min="6146" max="6146" width="48.5703125" style="7" bestFit="1" customWidth="1"/>
    <col min="6147" max="6148" width="15.42578125" style="7" bestFit="1" customWidth="1"/>
    <col min="6149" max="6149" width="26.28515625" style="7" customWidth="1"/>
    <col min="6150" max="6150" width="14.5703125" style="7" bestFit="1" customWidth="1"/>
    <col min="6151" max="6151" width="8.5703125" style="7" customWidth="1"/>
    <col min="6152" max="6400" width="9.42578125" style="7"/>
    <col min="6401" max="6401" width="38.5703125" style="7" bestFit="1" customWidth="1"/>
    <col min="6402" max="6402" width="48.5703125" style="7" bestFit="1" customWidth="1"/>
    <col min="6403" max="6404" width="15.42578125" style="7" bestFit="1" customWidth="1"/>
    <col min="6405" max="6405" width="26.28515625" style="7" customWidth="1"/>
    <col min="6406" max="6406" width="14.5703125" style="7" bestFit="1" customWidth="1"/>
    <col min="6407" max="6407" width="8.5703125" style="7" customWidth="1"/>
    <col min="6408" max="6656" width="9.42578125" style="7"/>
    <col min="6657" max="6657" width="38.5703125" style="7" bestFit="1" customWidth="1"/>
    <col min="6658" max="6658" width="48.5703125" style="7" bestFit="1" customWidth="1"/>
    <col min="6659" max="6660" width="15.42578125" style="7" bestFit="1" customWidth="1"/>
    <col min="6661" max="6661" width="26.28515625" style="7" customWidth="1"/>
    <col min="6662" max="6662" width="14.5703125" style="7" bestFit="1" customWidth="1"/>
    <col min="6663" max="6663" width="8.5703125" style="7" customWidth="1"/>
    <col min="6664" max="6912" width="9.42578125" style="7"/>
    <col min="6913" max="6913" width="38.5703125" style="7" bestFit="1" customWidth="1"/>
    <col min="6914" max="6914" width="48.5703125" style="7" bestFit="1" customWidth="1"/>
    <col min="6915" max="6916" width="15.42578125" style="7" bestFit="1" customWidth="1"/>
    <col min="6917" max="6917" width="26.28515625" style="7" customWidth="1"/>
    <col min="6918" max="6918" width="14.5703125" style="7" bestFit="1" customWidth="1"/>
    <col min="6919" max="6919" width="8.5703125" style="7" customWidth="1"/>
    <col min="6920" max="7168" width="9.42578125" style="7"/>
    <col min="7169" max="7169" width="38.5703125" style="7" bestFit="1" customWidth="1"/>
    <col min="7170" max="7170" width="48.5703125" style="7" bestFit="1" customWidth="1"/>
    <col min="7171" max="7172" width="15.42578125" style="7" bestFit="1" customWidth="1"/>
    <col min="7173" max="7173" width="26.28515625" style="7" customWidth="1"/>
    <col min="7174" max="7174" width="14.5703125" style="7" bestFit="1" customWidth="1"/>
    <col min="7175" max="7175" width="8.5703125" style="7" customWidth="1"/>
    <col min="7176" max="7424" width="9.42578125" style="7"/>
    <col min="7425" max="7425" width="38.5703125" style="7" bestFit="1" customWidth="1"/>
    <col min="7426" max="7426" width="48.5703125" style="7" bestFit="1" customWidth="1"/>
    <col min="7427" max="7428" width="15.42578125" style="7" bestFit="1" customWidth="1"/>
    <col min="7429" max="7429" width="26.28515625" style="7" customWidth="1"/>
    <col min="7430" max="7430" width="14.5703125" style="7" bestFit="1" customWidth="1"/>
    <col min="7431" max="7431" width="8.5703125" style="7" customWidth="1"/>
    <col min="7432" max="7680" width="9.42578125" style="7"/>
    <col min="7681" max="7681" width="38.5703125" style="7" bestFit="1" customWidth="1"/>
    <col min="7682" max="7682" width="48.5703125" style="7" bestFit="1" customWidth="1"/>
    <col min="7683" max="7684" width="15.42578125" style="7" bestFit="1" customWidth="1"/>
    <col min="7685" max="7685" width="26.28515625" style="7" customWidth="1"/>
    <col min="7686" max="7686" width="14.5703125" style="7" bestFit="1" customWidth="1"/>
    <col min="7687" max="7687" width="8.5703125" style="7" customWidth="1"/>
    <col min="7688" max="7936" width="9.42578125" style="7"/>
    <col min="7937" max="7937" width="38.5703125" style="7" bestFit="1" customWidth="1"/>
    <col min="7938" max="7938" width="48.5703125" style="7" bestFit="1" customWidth="1"/>
    <col min="7939" max="7940" width="15.42578125" style="7" bestFit="1" customWidth="1"/>
    <col min="7941" max="7941" width="26.28515625" style="7" customWidth="1"/>
    <col min="7942" max="7942" width="14.5703125" style="7" bestFit="1" customWidth="1"/>
    <col min="7943" max="7943" width="8.5703125" style="7" customWidth="1"/>
    <col min="7944" max="8192" width="9.42578125" style="7"/>
    <col min="8193" max="8193" width="38.5703125" style="7" bestFit="1" customWidth="1"/>
    <col min="8194" max="8194" width="48.5703125" style="7" bestFit="1" customWidth="1"/>
    <col min="8195" max="8196" width="15.42578125" style="7" bestFit="1" customWidth="1"/>
    <col min="8197" max="8197" width="26.28515625" style="7" customWidth="1"/>
    <col min="8198" max="8198" width="14.5703125" style="7" bestFit="1" customWidth="1"/>
    <col min="8199" max="8199" width="8.5703125" style="7" customWidth="1"/>
    <col min="8200" max="8448" width="9.42578125" style="7"/>
    <col min="8449" max="8449" width="38.5703125" style="7" bestFit="1" customWidth="1"/>
    <col min="8450" max="8450" width="48.5703125" style="7" bestFit="1" customWidth="1"/>
    <col min="8451" max="8452" width="15.42578125" style="7" bestFit="1" customWidth="1"/>
    <col min="8453" max="8453" width="26.28515625" style="7" customWidth="1"/>
    <col min="8454" max="8454" width="14.5703125" style="7" bestFit="1" customWidth="1"/>
    <col min="8455" max="8455" width="8.5703125" style="7" customWidth="1"/>
    <col min="8456" max="8704" width="9.42578125" style="7"/>
    <col min="8705" max="8705" width="38.5703125" style="7" bestFit="1" customWidth="1"/>
    <col min="8706" max="8706" width="48.5703125" style="7" bestFit="1" customWidth="1"/>
    <col min="8707" max="8708" width="15.42578125" style="7" bestFit="1" customWidth="1"/>
    <col min="8709" max="8709" width="26.28515625" style="7" customWidth="1"/>
    <col min="8710" max="8710" width="14.5703125" style="7" bestFit="1" customWidth="1"/>
    <col min="8711" max="8711" width="8.5703125" style="7" customWidth="1"/>
    <col min="8712" max="8960" width="9.42578125" style="7"/>
    <col min="8961" max="8961" width="38.5703125" style="7" bestFit="1" customWidth="1"/>
    <col min="8962" max="8962" width="48.5703125" style="7" bestFit="1" customWidth="1"/>
    <col min="8963" max="8964" width="15.42578125" style="7" bestFit="1" customWidth="1"/>
    <col min="8965" max="8965" width="26.28515625" style="7" customWidth="1"/>
    <col min="8966" max="8966" width="14.5703125" style="7" bestFit="1" customWidth="1"/>
    <col min="8967" max="8967" width="8.5703125" style="7" customWidth="1"/>
    <col min="8968" max="9216" width="9.42578125" style="7"/>
    <col min="9217" max="9217" width="38.5703125" style="7" bestFit="1" customWidth="1"/>
    <col min="9218" max="9218" width="48.5703125" style="7" bestFit="1" customWidth="1"/>
    <col min="9219" max="9220" width="15.42578125" style="7" bestFit="1" customWidth="1"/>
    <col min="9221" max="9221" width="26.28515625" style="7" customWidth="1"/>
    <col min="9222" max="9222" width="14.5703125" style="7" bestFit="1" customWidth="1"/>
    <col min="9223" max="9223" width="8.5703125" style="7" customWidth="1"/>
    <col min="9224" max="9472" width="9.42578125" style="7"/>
    <col min="9473" max="9473" width="38.5703125" style="7" bestFit="1" customWidth="1"/>
    <col min="9474" max="9474" width="48.5703125" style="7" bestFit="1" customWidth="1"/>
    <col min="9475" max="9476" width="15.42578125" style="7" bestFit="1" customWidth="1"/>
    <col min="9477" max="9477" width="26.28515625" style="7" customWidth="1"/>
    <col min="9478" max="9478" width="14.5703125" style="7" bestFit="1" customWidth="1"/>
    <col min="9479" max="9479" width="8.5703125" style="7" customWidth="1"/>
    <col min="9480" max="9728" width="9.42578125" style="7"/>
    <col min="9729" max="9729" width="38.5703125" style="7" bestFit="1" customWidth="1"/>
    <col min="9730" max="9730" width="48.5703125" style="7" bestFit="1" customWidth="1"/>
    <col min="9731" max="9732" width="15.42578125" style="7" bestFit="1" customWidth="1"/>
    <col min="9733" max="9733" width="26.28515625" style="7" customWidth="1"/>
    <col min="9734" max="9734" width="14.5703125" style="7" bestFit="1" customWidth="1"/>
    <col min="9735" max="9735" width="8.5703125" style="7" customWidth="1"/>
    <col min="9736" max="9984" width="9.42578125" style="7"/>
    <col min="9985" max="9985" width="38.5703125" style="7" bestFit="1" customWidth="1"/>
    <col min="9986" max="9986" width="48.5703125" style="7" bestFit="1" customWidth="1"/>
    <col min="9987" max="9988" width="15.42578125" style="7" bestFit="1" customWidth="1"/>
    <col min="9989" max="9989" width="26.28515625" style="7" customWidth="1"/>
    <col min="9990" max="9990" width="14.5703125" style="7" bestFit="1" customWidth="1"/>
    <col min="9991" max="9991" width="8.5703125" style="7" customWidth="1"/>
    <col min="9992" max="10240" width="9.42578125" style="7"/>
    <col min="10241" max="10241" width="38.5703125" style="7" bestFit="1" customWidth="1"/>
    <col min="10242" max="10242" width="48.5703125" style="7" bestFit="1" customWidth="1"/>
    <col min="10243" max="10244" width="15.42578125" style="7" bestFit="1" customWidth="1"/>
    <col min="10245" max="10245" width="26.28515625" style="7" customWidth="1"/>
    <col min="10246" max="10246" width="14.5703125" style="7" bestFit="1" customWidth="1"/>
    <col min="10247" max="10247" width="8.5703125" style="7" customWidth="1"/>
    <col min="10248" max="10496" width="9.42578125" style="7"/>
    <col min="10497" max="10497" width="38.5703125" style="7" bestFit="1" customWidth="1"/>
    <col min="10498" max="10498" width="48.5703125" style="7" bestFit="1" customWidth="1"/>
    <col min="10499" max="10500" width="15.42578125" style="7" bestFit="1" customWidth="1"/>
    <col min="10501" max="10501" width="26.28515625" style="7" customWidth="1"/>
    <col min="10502" max="10502" width="14.5703125" style="7" bestFit="1" customWidth="1"/>
    <col min="10503" max="10503" width="8.5703125" style="7" customWidth="1"/>
    <col min="10504" max="10752" width="9.42578125" style="7"/>
    <col min="10753" max="10753" width="38.5703125" style="7" bestFit="1" customWidth="1"/>
    <col min="10754" max="10754" width="48.5703125" style="7" bestFit="1" customWidth="1"/>
    <col min="10755" max="10756" width="15.42578125" style="7" bestFit="1" customWidth="1"/>
    <col min="10757" max="10757" width="26.28515625" style="7" customWidth="1"/>
    <col min="10758" max="10758" width="14.5703125" style="7" bestFit="1" customWidth="1"/>
    <col min="10759" max="10759" width="8.5703125" style="7" customWidth="1"/>
    <col min="10760" max="11008" width="9.42578125" style="7"/>
    <col min="11009" max="11009" width="38.5703125" style="7" bestFit="1" customWidth="1"/>
    <col min="11010" max="11010" width="48.5703125" style="7" bestFit="1" customWidth="1"/>
    <col min="11011" max="11012" width="15.42578125" style="7" bestFit="1" customWidth="1"/>
    <col min="11013" max="11013" width="26.28515625" style="7" customWidth="1"/>
    <col min="11014" max="11014" width="14.5703125" style="7" bestFit="1" customWidth="1"/>
    <col min="11015" max="11015" width="8.5703125" style="7" customWidth="1"/>
    <col min="11016" max="11264" width="9.42578125" style="7"/>
    <col min="11265" max="11265" width="38.5703125" style="7" bestFit="1" customWidth="1"/>
    <col min="11266" max="11266" width="48.5703125" style="7" bestFit="1" customWidth="1"/>
    <col min="11267" max="11268" width="15.42578125" style="7" bestFit="1" customWidth="1"/>
    <col min="11269" max="11269" width="26.28515625" style="7" customWidth="1"/>
    <col min="11270" max="11270" width="14.5703125" style="7" bestFit="1" customWidth="1"/>
    <col min="11271" max="11271" width="8.5703125" style="7" customWidth="1"/>
    <col min="11272" max="11520" width="9.42578125" style="7"/>
    <col min="11521" max="11521" width="38.5703125" style="7" bestFit="1" customWidth="1"/>
    <col min="11522" max="11522" width="48.5703125" style="7" bestFit="1" customWidth="1"/>
    <col min="11523" max="11524" width="15.42578125" style="7" bestFit="1" customWidth="1"/>
    <col min="11525" max="11525" width="26.28515625" style="7" customWidth="1"/>
    <col min="11526" max="11526" width="14.5703125" style="7" bestFit="1" customWidth="1"/>
    <col min="11527" max="11527" width="8.5703125" style="7" customWidth="1"/>
    <col min="11528" max="11776" width="9.42578125" style="7"/>
    <col min="11777" max="11777" width="38.5703125" style="7" bestFit="1" customWidth="1"/>
    <col min="11778" max="11778" width="48.5703125" style="7" bestFit="1" customWidth="1"/>
    <col min="11779" max="11780" width="15.42578125" style="7" bestFit="1" customWidth="1"/>
    <col min="11781" max="11781" width="26.28515625" style="7" customWidth="1"/>
    <col min="11782" max="11782" width="14.5703125" style="7" bestFit="1" customWidth="1"/>
    <col min="11783" max="11783" width="8.5703125" style="7" customWidth="1"/>
    <col min="11784" max="12032" width="9.42578125" style="7"/>
    <col min="12033" max="12033" width="38.5703125" style="7" bestFit="1" customWidth="1"/>
    <col min="12034" max="12034" width="48.5703125" style="7" bestFit="1" customWidth="1"/>
    <col min="12035" max="12036" width="15.42578125" style="7" bestFit="1" customWidth="1"/>
    <col min="12037" max="12037" width="26.28515625" style="7" customWidth="1"/>
    <col min="12038" max="12038" width="14.5703125" style="7" bestFit="1" customWidth="1"/>
    <col min="12039" max="12039" width="8.5703125" style="7" customWidth="1"/>
    <col min="12040" max="12288" width="9.42578125" style="7"/>
    <col min="12289" max="12289" width="38.5703125" style="7" bestFit="1" customWidth="1"/>
    <col min="12290" max="12290" width="48.5703125" style="7" bestFit="1" customWidth="1"/>
    <col min="12291" max="12292" width="15.42578125" style="7" bestFit="1" customWidth="1"/>
    <col min="12293" max="12293" width="26.28515625" style="7" customWidth="1"/>
    <col min="12294" max="12294" width="14.5703125" style="7" bestFit="1" customWidth="1"/>
    <col min="12295" max="12295" width="8.5703125" style="7" customWidth="1"/>
    <col min="12296" max="12544" width="9.42578125" style="7"/>
    <col min="12545" max="12545" width="38.5703125" style="7" bestFit="1" customWidth="1"/>
    <col min="12546" max="12546" width="48.5703125" style="7" bestFit="1" customWidth="1"/>
    <col min="12547" max="12548" width="15.42578125" style="7" bestFit="1" customWidth="1"/>
    <col min="12549" max="12549" width="26.28515625" style="7" customWidth="1"/>
    <col min="12550" max="12550" width="14.5703125" style="7" bestFit="1" customWidth="1"/>
    <col min="12551" max="12551" width="8.5703125" style="7" customWidth="1"/>
    <col min="12552" max="12800" width="9.42578125" style="7"/>
    <col min="12801" max="12801" width="38.5703125" style="7" bestFit="1" customWidth="1"/>
    <col min="12802" max="12802" width="48.5703125" style="7" bestFit="1" customWidth="1"/>
    <col min="12803" max="12804" width="15.42578125" style="7" bestFit="1" customWidth="1"/>
    <col min="12805" max="12805" width="26.28515625" style="7" customWidth="1"/>
    <col min="12806" max="12806" width="14.5703125" style="7" bestFit="1" customWidth="1"/>
    <col min="12807" max="12807" width="8.5703125" style="7" customWidth="1"/>
    <col min="12808" max="13056" width="9.42578125" style="7"/>
    <col min="13057" max="13057" width="38.5703125" style="7" bestFit="1" customWidth="1"/>
    <col min="13058" max="13058" width="48.5703125" style="7" bestFit="1" customWidth="1"/>
    <col min="13059" max="13060" width="15.42578125" style="7" bestFit="1" customWidth="1"/>
    <col min="13061" max="13061" width="26.28515625" style="7" customWidth="1"/>
    <col min="13062" max="13062" width="14.5703125" style="7" bestFit="1" customWidth="1"/>
    <col min="13063" max="13063" width="8.5703125" style="7" customWidth="1"/>
    <col min="13064" max="13312" width="9.42578125" style="7"/>
    <col min="13313" max="13313" width="38.5703125" style="7" bestFit="1" customWidth="1"/>
    <col min="13314" max="13314" width="48.5703125" style="7" bestFit="1" customWidth="1"/>
    <col min="13315" max="13316" width="15.42578125" style="7" bestFit="1" customWidth="1"/>
    <col min="13317" max="13317" width="26.28515625" style="7" customWidth="1"/>
    <col min="13318" max="13318" width="14.5703125" style="7" bestFit="1" customWidth="1"/>
    <col min="13319" max="13319" width="8.5703125" style="7" customWidth="1"/>
    <col min="13320" max="13568" width="9.42578125" style="7"/>
    <col min="13569" max="13569" width="38.5703125" style="7" bestFit="1" customWidth="1"/>
    <col min="13570" max="13570" width="48.5703125" style="7" bestFit="1" customWidth="1"/>
    <col min="13571" max="13572" width="15.42578125" style="7" bestFit="1" customWidth="1"/>
    <col min="13573" max="13573" width="26.28515625" style="7" customWidth="1"/>
    <col min="13574" max="13574" width="14.5703125" style="7" bestFit="1" customWidth="1"/>
    <col min="13575" max="13575" width="8.5703125" style="7" customWidth="1"/>
    <col min="13576" max="13824" width="9.42578125" style="7"/>
    <col min="13825" max="13825" width="38.5703125" style="7" bestFit="1" customWidth="1"/>
    <col min="13826" max="13826" width="48.5703125" style="7" bestFit="1" customWidth="1"/>
    <col min="13827" max="13828" width="15.42578125" style="7" bestFit="1" customWidth="1"/>
    <col min="13829" max="13829" width="26.28515625" style="7" customWidth="1"/>
    <col min="13830" max="13830" width="14.5703125" style="7" bestFit="1" customWidth="1"/>
    <col min="13831" max="13831" width="8.5703125" style="7" customWidth="1"/>
    <col min="13832" max="14080" width="9.42578125" style="7"/>
    <col min="14081" max="14081" width="38.5703125" style="7" bestFit="1" customWidth="1"/>
    <col min="14082" max="14082" width="48.5703125" style="7" bestFit="1" customWidth="1"/>
    <col min="14083" max="14084" width="15.42578125" style="7" bestFit="1" customWidth="1"/>
    <col min="14085" max="14085" width="26.28515625" style="7" customWidth="1"/>
    <col min="14086" max="14086" width="14.5703125" style="7" bestFit="1" customWidth="1"/>
    <col min="14087" max="14087" width="8.5703125" style="7" customWidth="1"/>
    <col min="14088" max="14336" width="9.42578125" style="7"/>
    <col min="14337" max="14337" width="38.5703125" style="7" bestFit="1" customWidth="1"/>
    <col min="14338" max="14338" width="48.5703125" style="7" bestFit="1" customWidth="1"/>
    <col min="14339" max="14340" width="15.42578125" style="7" bestFit="1" customWidth="1"/>
    <col min="14341" max="14341" width="26.28515625" style="7" customWidth="1"/>
    <col min="14342" max="14342" width="14.5703125" style="7" bestFit="1" customWidth="1"/>
    <col min="14343" max="14343" width="8.5703125" style="7" customWidth="1"/>
    <col min="14344" max="14592" width="9.42578125" style="7"/>
    <col min="14593" max="14593" width="38.5703125" style="7" bestFit="1" customWidth="1"/>
    <col min="14594" max="14594" width="48.5703125" style="7" bestFit="1" customWidth="1"/>
    <col min="14595" max="14596" width="15.42578125" style="7" bestFit="1" customWidth="1"/>
    <col min="14597" max="14597" width="26.28515625" style="7" customWidth="1"/>
    <col min="14598" max="14598" width="14.5703125" style="7" bestFit="1" customWidth="1"/>
    <col min="14599" max="14599" width="8.5703125" style="7" customWidth="1"/>
    <col min="14600" max="14848" width="9.42578125" style="7"/>
    <col min="14849" max="14849" width="38.5703125" style="7" bestFit="1" customWidth="1"/>
    <col min="14850" max="14850" width="48.5703125" style="7" bestFit="1" customWidth="1"/>
    <col min="14851" max="14852" width="15.42578125" style="7" bestFit="1" customWidth="1"/>
    <col min="14853" max="14853" width="26.28515625" style="7" customWidth="1"/>
    <col min="14854" max="14854" width="14.5703125" style="7" bestFit="1" customWidth="1"/>
    <col min="14855" max="14855" width="8.5703125" style="7" customWidth="1"/>
    <col min="14856" max="15104" width="9.42578125" style="7"/>
    <col min="15105" max="15105" width="38.5703125" style="7" bestFit="1" customWidth="1"/>
    <col min="15106" max="15106" width="48.5703125" style="7" bestFit="1" customWidth="1"/>
    <col min="15107" max="15108" width="15.42578125" style="7" bestFit="1" customWidth="1"/>
    <col min="15109" max="15109" width="26.28515625" style="7" customWidth="1"/>
    <col min="15110" max="15110" width="14.5703125" style="7" bestFit="1" customWidth="1"/>
    <col min="15111" max="15111" width="8.5703125" style="7" customWidth="1"/>
    <col min="15112" max="15360" width="9.42578125" style="7"/>
    <col min="15361" max="15361" width="38.5703125" style="7" bestFit="1" customWidth="1"/>
    <col min="15362" max="15362" width="48.5703125" style="7" bestFit="1" customWidth="1"/>
    <col min="15363" max="15364" width="15.42578125" style="7" bestFit="1" customWidth="1"/>
    <col min="15365" max="15365" width="26.28515625" style="7" customWidth="1"/>
    <col min="15366" max="15366" width="14.5703125" style="7" bestFit="1" customWidth="1"/>
    <col min="15367" max="15367" width="8.5703125" style="7" customWidth="1"/>
    <col min="15368" max="15616" width="9.42578125" style="7"/>
    <col min="15617" max="15617" width="38.5703125" style="7" bestFit="1" customWidth="1"/>
    <col min="15618" max="15618" width="48.5703125" style="7" bestFit="1" customWidth="1"/>
    <col min="15619" max="15620" width="15.42578125" style="7" bestFit="1" customWidth="1"/>
    <col min="15621" max="15621" width="26.28515625" style="7" customWidth="1"/>
    <col min="15622" max="15622" width="14.5703125" style="7" bestFit="1" customWidth="1"/>
    <col min="15623" max="15623" width="8.5703125" style="7" customWidth="1"/>
    <col min="15624" max="15872" width="9.42578125" style="7"/>
    <col min="15873" max="15873" width="38.5703125" style="7" bestFit="1" customWidth="1"/>
    <col min="15874" max="15874" width="48.5703125" style="7" bestFit="1" customWidth="1"/>
    <col min="15875" max="15876" width="15.42578125" style="7" bestFit="1" customWidth="1"/>
    <col min="15877" max="15877" width="26.28515625" style="7" customWidth="1"/>
    <col min="15878" max="15878" width="14.5703125" style="7" bestFit="1" customWidth="1"/>
    <col min="15879" max="15879" width="8.5703125" style="7" customWidth="1"/>
    <col min="15880" max="16128" width="9.42578125" style="7"/>
    <col min="16129" max="16129" width="38.5703125" style="7" bestFit="1" customWidth="1"/>
    <col min="16130" max="16130" width="48.5703125" style="7" bestFit="1" customWidth="1"/>
    <col min="16131" max="16132" width="15.42578125" style="7" bestFit="1" customWidth="1"/>
    <col min="16133" max="16133" width="26.28515625" style="7" customWidth="1"/>
    <col min="16134" max="16134" width="14.5703125" style="7" bestFit="1" customWidth="1"/>
    <col min="16135" max="16135" width="8.5703125" style="7" customWidth="1"/>
    <col min="16136" max="16384" width="9.42578125" style="7"/>
  </cols>
  <sheetData>
    <row r="1" spans="1:9" s="1" customFormat="1" ht="15" x14ac:dyDescent="0.2">
      <c r="A1" s="104" t="s">
        <v>1464</v>
      </c>
      <c r="B1" s="105"/>
      <c r="C1" s="105"/>
      <c r="D1" s="105"/>
      <c r="E1" s="105"/>
      <c r="F1" s="105"/>
      <c r="G1" s="105"/>
    </row>
    <row r="2" spans="1:9" s="1" customFormat="1" ht="12" x14ac:dyDescent="0.2">
      <c r="A2" s="35"/>
      <c r="E2" s="5"/>
      <c r="F2" s="9"/>
      <c r="G2" s="10"/>
    </row>
    <row r="3" spans="1:9" s="1" customFormat="1" ht="12" x14ac:dyDescent="0.2">
      <c r="A3" s="8" t="s">
        <v>7</v>
      </c>
      <c r="B3" s="2"/>
      <c r="C3" s="3"/>
      <c r="D3" s="3"/>
      <c r="E3" s="4"/>
      <c r="F3" s="9"/>
      <c r="G3" s="10"/>
    </row>
    <row r="4" spans="1:9" s="1" customFormat="1" ht="27" customHeight="1" x14ac:dyDescent="0.2">
      <c r="A4" s="6" t="s">
        <v>2</v>
      </c>
      <c r="B4" s="6" t="s">
        <v>0</v>
      </c>
      <c r="C4" s="13" t="s">
        <v>1052</v>
      </c>
      <c r="D4" s="13" t="s">
        <v>1</v>
      </c>
      <c r="E4" s="52" t="s">
        <v>6</v>
      </c>
      <c r="F4" s="12" t="s">
        <v>3</v>
      </c>
      <c r="G4" s="12" t="s">
        <v>5</v>
      </c>
    </row>
    <row r="5" spans="1:9" x14ac:dyDescent="0.2">
      <c r="A5" s="20" t="s">
        <v>43</v>
      </c>
      <c r="B5" s="20"/>
      <c r="C5" s="20"/>
      <c r="D5" s="20"/>
      <c r="E5" s="25">
        <v>0</v>
      </c>
      <c r="F5" s="26">
        <v>100</v>
      </c>
      <c r="G5" s="25"/>
      <c r="H5" s="14"/>
      <c r="I5" s="14"/>
    </row>
    <row r="6" spans="1:9" x14ac:dyDescent="0.2">
      <c r="A6" s="20"/>
      <c r="B6" s="20"/>
      <c r="C6" s="20"/>
      <c r="D6" s="20"/>
      <c r="E6" s="25"/>
      <c r="F6" s="26"/>
      <c r="G6" s="25"/>
      <c r="H6" s="14"/>
      <c r="I6" s="14"/>
    </row>
    <row r="7" spans="1:9" x14ac:dyDescent="0.2">
      <c r="A7" s="27" t="s">
        <v>42</v>
      </c>
      <c r="B7" s="27"/>
      <c r="C7" s="27"/>
      <c r="D7" s="27"/>
      <c r="E7" s="28">
        <v>0</v>
      </c>
      <c r="F7" s="29">
        <v>100</v>
      </c>
      <c r="G7" s="28"/>
      <c r="H7" s="14"/>
      <c r="I7" s="14"/>
    </row>
    <row r="8" spans="1:9" x14ac:dyDescent="0.2">
      <c r="F8" s="15"/>
    </row>
    <row r="9" spans="1:9" x14ac:dyDescent="0.2">
      <c r="A9" s="14" t="s">
        <v>46</v>
      </c>
    </row>
    <row r="10" spans="1:9" x14ac:dyDescent="0.2">
      <c r="A10" s="14" t="s">
        <v>47</v>
      </c>
    </row>
    <row r="11" spans="1:9" x14ac:dyDescent="0.2">
      <c r="A11" s="14" t="s">
        <v>48</v>
      </c>
      <c r="B11" s="14"/>
      <c r="C11" s="30" t="s">
        <v>1465</v>
      </c>
      <c r="D11" s="14" t="s">
        <v>49</v>
      </c>
    </row>
    <row r="12" spans="1:9" x14ac:dyDescent="0.2">
      <c r="A12" s="7" t="s">
        <v>1262</v>
      </c>
      <c r="C12" s="64">
        <v>15041.278399999999</v>
      </c>
      <c r="D12" s="64" t="s">
        <v>1007</v>
      </c>
    </row>
    <row r="13" spans="1:9" x14ac:dyDescent="0.2">
      <c r="A13" s="7" t="s">
        <v>1264</v>
      </c>
      <c r="C13" s="64">
        <v>3801.5971</v>
      </c>
      <c r="D13" s="64" t="s">
        <v>1007</v>
      </c>
    </row>
    <row r="14" spans="1:9" x14ac:dyDescent="0.2">
      <c r="A14" s="7" t="s">
        <v>1265</v>
      </c>
      <c r="C14" s="64">
        <v>4197.152</v>
      </c>
      <c r="D14" s="64" t="s">
        <v>1007</v>
      </c>
    </row>
    <row r="15" spans="1:9" x14ac:dyDescent="0.2">
      <c r="A15" s="7" t="s">
        <v>1266</v>
      </c>
      <c r="C15" s="64">
        <v>4366.3353999999999</v>
      </c>
      <c r="D15" s="64" t="s">
        <v>1007</v>
      </c>
    </row>
    <row r="16" spans="1:9" x14ac:dyDescent="0.2">
      <c r="A16" s="7" t="s">
        <v>1466</v>
      </c>
      <c r="C16" s="64">
        <v>12430</v>
      </c>
      <c r="D16" s="64" t="s">
        <v>1007</v>
      </c>
    </row>
    <row r="17" spans="1:7" x14ac:dyDescent="0.2">
      <c r="A17" s="7" t="s">
        <v>1267</v>
      </c>
      <c r="C17" s="64">
        <v>15097.536</v>
      </c>
      <c r="D17" s="64" t="s">
        <v>1007</v>
      </c>
      <c r="F17" s="15"/>
    </row>
    <row r="18" spans="1:7" x14ac:dyDescent="0.2">
      <c r="A18" s="7" t="s">
        <v>1269</v>
      </c>
      <c r="C18" s="64">
        <v>3622.9807999999998</v>
      </c>
      <c r="D18" s="64" t="s">
        <v>1007</v>
      </c>
    </row>
    <row r="19" spans="1:7" x14ac:dyDescent="0.2">
      <c r="A19" s="7" t="s">
        <v>1270</v>
      </c>
      <c r="C19" s="64">
        <v>4281.4139999999998</v>
      </c>
      <c r="D19" s="64" t="s">
        <v>1007</v>
      </c>
    </row>
    <row r="20" spans="1:7" x14ac:dyDescent="0.2">
      <c r="A20" s="7" t="s">
        <v>1271</v>
      </c>
      <c r="C20" s="64">
        <v>4460.0425999999998</v>
      </c>
      <c r="D20" s="64" t="s">
        <v>1007</v>
      </c>
    </row>
    <row r="22" spans="1:7" x14ac:dyDescent="0.2">
      <c r="A22" s="7" t="s">
        <v>59</v>
      </c>
    </row>
    <row r="23" spans="1:7" x14ac:dyDescent="0.2">
      <c r="A23" s="7" t="s">
        <v>1467</v>
      </c>
    </row>
    <row r="25" spans="1:7" x14ac:dyDescent="0.2">
      <c r="A25" s="14" t="s">
        <v>55</v>
      </c>
      <c r="D25" s="30" t="s">
        <v>61</v>
      </c>
    </row>
    <row r="27" spans="1:7" x14ac:dyDescent="0.2">
      <c r="A27" s="14" t="s">
        <v>1147</v>
      </c>
      <c r="D27" s="97" t="s">
        <v>1007</v>
      </c>
    </row>
    <row r="28" spans="1:7" ht="15" customHeight="1" x14ac:dyDescent="0.2">
      <c r="A28" s="7" t="s">
        <v>1468</v>
      </c>
    </row>
    <row r="29" spans="1:7" ht="30" customHeight="1" x14ac:dyDescent="0.25">
      <c r="A29" s="111" t="s">
        <v>1004</v>
      </c>
      <c r="B29" s="112"/>
      <c r="C29" s="112"/>
      <c r="D29" s="30" t="s">
        <v>61</v>
      </c>
    </row>
    <row r="30" spans="1:7" ht="15" x14ac:dyDescent="0.25">
      <c r="A30" s="98" t="s">
        <v>1469</v>
      </c>
    </row>
    <row r="32" spans="1:7" ht="25.5" customHeight="1" x14ac:dyDescent="0.25">
      <c r="A32" s="113" t="s">
        <v>1470</v>
      </c>
      <c r="B32" s="114"/>
      <c r="C32" s="114"/>
      <c r="D32" s="114"/>
      <c r="E32" s="114"/>
      <c r="F32" s="114"/>
      <c r="G32" s="114"/>
    </row>
    <row r="34" spans="1:7" ht="55.5" customHeight="1" x14ac:dyDescent="0.2">
      <c r="A34" s="117" t="s">
        <v>1471</v>
      </c>
      <c r="B34" s="117"/>
      <c r="C34" s="117"/>
      <c r="D34" s="117"/>
      <c r="E34" s="117"/>
      <c r="F34" s="117"/>
      <c r="G34" s="117"/>
    </row>
    <row r="35" spans="1:7" x14ac:dyDescent="0.2">
      <c r="A35" s="99" t="s">
        <v>1472</v>
      </c>
    </row>
    <row r="36" spans="1:7" x14ac:dyDescent="0.2">
      <c r="A36" s="99" t="s">
        <v>1469</v>
      </c>
    </row>
    <row r="37" spans="1:7" x14ac:dyDescent="0.2">
      <c r="A37" s="99"/>
    </row>
    <row r="38" spans="1:7" ht="69" customHeight="1" x14ac:dyDescent="0.25">
      <c r="A38" s="113" t="s">
        <v>1473</v>
      </c>
      <c r="B38" s="114"/>
      <c r="C38" s="114"/>
      <c r="D38" s="114"/>
      <c r="E38" s="114"/>
      <c r="F38" s="114"/>
      <c r="G38" s="114"/>
    </row>
    <row r="40" spans="1:7" ht="46.15" customHeight="1" x14ac:dyDescent="0.25">
      <c r="A40" s="113" t="s">
        <v>1474</v>
      </c>
      <c r="B40" s="114"/>
      <c r="C40" s="114"/>
      <c r="D40" s="114"/>
      <c r="E40" s="114"/>
      <c r="F40" s="114"/>
      <c r="G40" s="114"/>
    </row>
    <row r="41" spans="1:7" x14ac:dyDescent="0.2">
      <c r="A41" s="99" t="s">
        <v>1475</v>
      </c>
    </row>
    <row r="43" spans="1:7" ht="25.5" customHeight="1" x14ac:dyDescent="0.25">
      <c r="A43" s="113" t="s">
        <v>1476</v>
      </c>
      <c r="B43" s="114"/>
      <c r="C43" s="114"/>
      <c r="D43" s="114"/>
      <c r="E43" s="114"/>
      <c r="F43" s="114"/>
      <c r="G43" s="114"/>
    </row>
    <row r="45" spans="1:7" ht="33.75" customHeight="1" x14ac:dyDescent="0.25">
      <c r="A45" s="113" t="s">
        <v>1477</v>
      </c>
      <c r="B45" s="114"/>
      <c r="C45" s="114"/>
      <c r="D45" s="114"/>
      <c r="E45" s="114"/>
      <c r="F45" s="114"/>
      <c r="G45" s="114"/>
    </row>
    <row r="46" spans="1:7" x14ac:dyDescent="0.2">
      <c r="A46" s="14"/>
    </row>
    <row r="47" spans="1:7" x14ac:dyDescent="0.2">
      <c r="A47" s="14" t="s">
        <v>1478</v>
      </c>
    </row>
    <row r="48" spans="1:7" x14ac:dyDescent="0.2">
      <c r="A48" s="14"/>
    </row>
    <row r="49" spans="1:7" x14ac:dyDescent="0.2">
      <c r="A49" s="62"/>
    </row>
    <row r="50" spans="1:7" ht="51.6" customHeight="1" x14ac:dyDescent="0.2">
      <c r="A50" s="115" t="s">
        <v>1479</v>
      </c>
      <c r="B50" s="115"/>
      <c r="C50" s="115"/>
      <c r="D50" s="115"/>
      <c r="E50" s="115"/>
      <c r="F50" s="115"/>
      <c r="G50" s="115"/>
    </row>
    <row r="51" spans="1:7" x14ac:dyDescent="0.2">
      <c r="A51" s="63"/>
    </row>
    <row r="52" spans="1:7" x14ac:dyDescent="0.2">
      <c r="A52" s="63"/>
    </row>
    <row r="53" spans="1:7" x14ac:dyDescent="0.2">
      <c r="A53" s="63"/>
    </row>
    <row r="54" spans="1:7" x14ac:dyDescent="0.2">
      <c r="A54" s="7" t="s">
        <v>1014</v>
      </c>
    </row>
    <row r="55" spans="1:7" x14ac:dyDescent="0.2">
      <c r="A55" s="63"/>
    </row>
    <row r="56" spans="1:7" x14ac:dyDescent="0.2">
      <c r="A56" s="63"/>
    </row>
    <row r="57" spans="1:7" x14ac:dyDescent="0.2">
      <c r="A57" s="66"/>
    </row>
    <row r="58" spans="1:7" x14ac:dyDescent="0.2">
      <c r="A58" s="66"/>
    </row>
    <row r="59" spans="1:7" ht="37.5" customHeight="1" x14ac:dyDescent="0.2">
      <c r="A59" s="116" t="s">
        <v>1480</v>
      </c>
      <c r="B59" s="116"/>
      <c r="C59" s="116"/>
      <c r="D59" s="116"/>
      <c r="E59" s="116"/>
      <c r="F59" s="116"/>
      <c r="G59" s="116"/>
    </row>
    <row r="60" spans="1:7" x14ac:dyDescent="0.2">
      <c r="A60" s="14"/>
    </row>
    <row r="61" spans="1:7" s="1" customFormat="1" ht="15" x14ac:dyDescent="0.2">
      <c r="A61" s="104" t="s">
        <v>1481</v>
      </c>
      <c r="B61" s="105"/>
      <c r="C61" s="105"/>
      <c r="D61" s="105"/>
      <c r="E61" s="105"/>
      <c r="F61" s="105"/>
      <c r="G61" s="105"/>
    </row>
    <row r="62" spans="1:7" x14ac:dyDescent="0.2">
      <c r="A62" s="8" t="s">
        <v>7</v>
      </c>
    </row>
    <row r="63" spans="1:7" s="1" customFormat="1" ht="33.75" x14ac:dyDescent="0.2">
      <c r="A63" s="6" t="s">
        <v>2</v>
      </c>
      <c r="B63" s="6" t="s">
        <v>0</v>
      </c>
      <c r="C63" s="13" t="s">
        <v>1052</v>
      </c>
      <c r="D63" s="13" t="s">
        <v>1</v>
      </c>
      <c r="E63" s="52" t="s">
        <v>6</v>
      </c>
      <c r="F63" s="12" t="s">
        <v>3</v>
      </c>
      <c r="G63" s="12" t="s">
        <v>5</v>
      </c>
    </row>
    <row r="64" spans="1:7" x14ac:dyDescent="0.2">
      <c r="A64" s="16" t="s">
        <v>19</v>
      </c>
      <c r="B64" s="17"/>
      <c r="C64" s="17"/>
      <c r="D64" s="17"/>
      <c r="E64" s="18"/>
      <c r="F64" s="19"/>
      <c r="G64" s="18"/>
    </row>
    <row r="65" spans="1:9" x14ac:dyDescent="0.2">
      <c r="A65" s="20" t="s">
        <v>20</v>
      </c>
      <c r="B65" s="21"/>
      <c r="C65" s="21"/>
      <c r="D65" s="21"/>
      <c r="E65" s="22"/>
      <c r="F65" s="23"/>
      <c r="G65" s="22"/>
    </row>
    <row r="66" spans="1:9" x14ac:dyDescent="0.2">
      <c r="A66" s="21" t="s">
        <v>1458</v>
      </c>
      <c r="B66" s="21" t="s">
        <v>1459</v>
      </c>
      <c r="C66" s="95" t="s">
        <v>1460</v>
      </c>
      <c r="D66" s="24">
        <v>3523</v>
      </c>
      <c r="E66" s="22">
        <v>0</v>
      </c>
      <c r="F66" s="23">
        <v>100</v>
      </c>
      <c r="G66" s="22"/>
    </row>
    <row r="67" spans="1:9" x14ac:dyDescent="0.2">
      <c r="A67" s="20" t="s">
        <v>29</v>
      </c>
      <c r="B67" s="20"/>
      <c r="C67" s="20"/>
      <c r="D67" s="20"/>
      <c r="E67" s="25">
        <f>SUM(E65:E66)</f>
        <v>0</v>
      </c>
      <c r="F67" s="26">
        <f>SUM(F65:F66)</f>
        <v>100</v>
      </c>
      <c r="G67" s="25"/>
      <c r="H67" s="14"/>
      <c r="I67" s="14"/>
    </row>
    <row r="68" spans="1:9" x14ac:dyDescent="0.2">
      <c r="A68" s="21"/>
      <c r="B68" s="21"/>
      <c r="C68" s="21"/>
      <c r="D68" s="21"/>
      <c r="E68" s="22"/>
      <c r="F68" s="23"/>
      <c r="G68" s="22"/>
    </row>
    <row r="69" spans="1:9" x14ac:dyDescent="0.2">
      <c r="A69" s="20" t="s">
        <v>41</v>
      </c>
      <c r="B69" s="20"/>
      <c r="C69" s="20"/>
      <c r="D69" s="20"/>
      <c r="E69" s="25">
        <f>E67</f>
        <v>0</v>
      </c>
      <c r="F69" s="26">
        <f>F67</f>
        <v>100</v>
      </c>
      <c r="G69" s="25"/>
      <c r="H69" s="14"/>
      <c r="I69" s="14"/>
    </row>
    <row r="70" spans="1:9" x14ac:dyDescent="0.2">
      <c r="A70" s="20"/>
      <c r="B70" s="20"/>
      <c r="C70" s="20"/>
      <c r="D70" s="20"/>
      <c r="E70" s="25"/>
      <c r="F70" s="26"/>
      <c r="G70" s="25"/>
      <c r="H70" s="14"/>
      <c r="I70" s="14"/>
    </row>
    <row r="71" spans="1:9" x14ac:dyDescent="0.2">
      <c r="A71" s="20" t="s">
        <v>43</v>
      </c>
      <c r="B71" s="20"/>
      <c r="C71" s="20"/>
      <c r="D71" s="20"/>
      <c r="E71" s="96">
        <v>0</v>
      </c>
      <c r="F71" s="96">
        <v>0</v>
      </c>
      <c r="G71" s="25"/>
      <c r="H71" s="14"/>
      <c r="I71" s="14"/>
    </row>
    <row r="72" spans="1:9" x14ac:dyDescent="0.2">
      <c r="A72" s="20"/>
      <c r="B72" s="20"/>
      <c r="C72" s="20"/>
      <c r="D72" s="20"/>
      <c r="E72" s="25"/>
      <c r="F72" s="26"/>
      <c r="G72" s="25"/>
      <c r="H72" s="14"/>
      <c r="I72" s="14"/>
    </row>
    <row r="73" spans="1:9" x14ac:dyDescent="0.2">
      <c r="A73" s="27" t="s">
        <v>42</v>
      </c>
      <c r="B73" s="27"/>
      <c r="C73" s="27"/>
      <c r="D73" s="27"/>
      <c r="E73" s="28">
        <v>8.9999999999999996E-7</v>
      </c>
      <c r="F73" s="29">
        <v>100</v>
      </c>
      <c r="G73" s="28"/>
      <c r="H73" s="14"/>
      <c r="I73" s="14"/>
    </row>
    <row r="75" spans="1:9" x14ac:dyDescent="0.2">
      <c r="A75" s="14" t="s">
        <v>45</v>
      </c>
    </row>
    <row r="76" spans="1:9" x14ac:dyDescent="0.2">
      <c r="A76" s="14" t="s">
        <v>1461</v>
      </c>
    </row>
    <row r="77" spans="1:9" ht="25.5" customHeight="1" x14ac:dyDescent="0.25">
      <c r="A77" s="111" t="s">
        <v>1462</v>
      </c>
      <c r="B77" s="112"/>
      <c r="C77" s="112"/>
      <c r="D77" s="112"/>
      <c r="E77" s="112"/>
      <c r="F77" s="112"/>
      <c r="G77" s="112"/>
    </row>
    <row r="79" spans="1:9" x14ac:dyDescent="0.2">
      <c r="A79" s="14" t="s">
        <v>46</v>
      </c>
    </row>
    <row r="80" spans="1:9" x14ac:dyDescent="0.2">
      <c r="A80" s="14" t="s">
        <v>47</v>
      </c>
    </row>
    <row r="81" spans="1:9" x14ac:dyDescent="0.2">
      <c r="A81" s="14" t="s">
        <v>48</v>
      </c>
      <c r="B81" s="14"/>
      <c r="C81" s="30" t="s">
        <v>50</v>
      </c>
      <c r="D81" s="14" t="s">
        <v>49</v>
      </c>
    </row>
    <row r="82" spans="1:9" x14ac:dyDescent="0.2">
      <c r="A82" s="7" t="s">
        <v>1262</v>
      </c>
      <c r="C82" s="31">
        <v>0</v>
      </c>
      <c r="D82" s="31">
        <v>0</v>
      </c>
    </row>
    <row r="83" spans="1:9" x14ac:dyDescent="0.2">
      <c r="A83" s="7" t="s">
        <v>1264</v>
      </c>
      <c r="C83" s="31">
        <v>0</v>
      </c>
      <c r="D83" s="31">
        <v>0</v>
      </c>
    </row>
    <row r="84" spans="1:9" x14ac:dyDescent="0.2">
      <c r="A84" s="7" t="s">
        <v>1265</v>
      </c>
      <c r="C84" s="31">
        <v>0</v>
      </c>
      <c r="D84" s="31">
        <v>0</v>
      </c>
    </row>
    <row r="85" spans="1:9" s="10" customFormat="1" x14ac:dyDescent="0.2">
      <c r="A85" s="7" t="s">
        <v>1266</v>
      </c>
      <c r="B85" s="7"/>
      <c r="C85" s="31">
        <v>0</v>
      </c>
      <c r="D85" s="31">
        <v>0</v>
      </c>
      <c r="F85" s="11"/>
      <c r="H85" s="7"/>
      <c r="I85" s="7"/>
    </row>
    <row r="86" spans="1:9" s="10" customFormat="1" x14ac:dyDescent="0.2">
      <c r="A86" s="7" t="s">
        <v>1466</v>
      </c>
      <c r="B86" s="7"/>
      <c r="C86" s="31">
        <v>0</v>
      </c>
      <c r="D86" s="31">
        <v>0</v>
      </c>
      <c r="F86" s="11"/>
      <c r="H86" s="7"/>
      <c r="I86" s="7"/>
    </row>
    <row r="87" spans="1:9" s="10" customFormat="1" x14ac:dyDescent="0.2">
      <c r="A87" s="7" t="s">
        <v>1267</v>
      </c>
      <c r="B87" s="7"/>
      <c r="C87" s="31">
        <v>0</v>
      </c>
      <c r="D87" s="31">
        <v>0</v>
      </c>
      <c r="F87" s="11"/>
      <c r="H87" s="7"/>
      <c r="I87" s="7"/>
    </row>
    <row r="88" spans="1:9" s="10" customFormat="1" x14ac:dyDescent="0.2">
      <c r="A88" s="7" t="s">
        <v>1269</v>
      </c>
      <c r="B88" s="7"/>
      <c r="C88" s="31">
        <v>0</v>
      </c>
      <c r="D88" s="31">
        <v>0</v>
      </c>
      <c r="F88" s="11"/>
      <c r="H88" s="7"/>
      <c r="I88" s="7"/>
    </row>
    <row r="89" spans="1:9" s="10" customFormat="1" x14ac:dyDescent="0.2">
      <c r="A89" s="7" t="s">
        <v>1270</v>
      </c>
      <c r="B89" s="7"/>
      <c r="C89" s="31">
        <v>0</v>
      </c>
      <c r="D89" s="31">
        <v>0</v>
      </c>
      <c r="F89" s="11"/>
      <c r="H89" s="7"/>
      <c r="I89" s="7"/>
    </row>
    <row r="90" spans="1:9" s="10" customFormat="1" x14ac:dyDescent="0.2">
      <c r="A90" s="7" t="s">
        <v>1271</v>
      </c>
      <c r="B90" s="7"/>
      <c r="C90" s="31">
        <v>0</v>
      </c>
      <c r="D90" s="31">
        <v>0</v>
      </c>
      <c r="F90" s="11"/>
      <c r="H90" s="7"/>
      <c r="I90" s="7"/>
    </row>
    <row r="92" spans="1:9" s="10" customFormat="1" x14ac:dyDescent="0.2">
      <c r="A92" s="7" t="s">
        <v>59</v>
      </c>
      <c r="B92" s="7"/>
      <c r="C92" s="7"/>
      <c r="D92" s="7"/>
      <c r="F92" s="11"/>
      <c r="H92" s="7"/>
      <c r="I92" s="7"/>
    </row>
    <row r="95" spans="1:9" s="10" customFormat="1" ht="15" customHeight="1" x14ac:dyDescent="0.25">
      <c r="A95" s="111" t="s">
        <v>1484</v>
      </c>
      <c r="B95" s="112"/>
      <c r="C95" s="112"/>
      <c r="D95" s="30" t="s">
        <v>61</v>
      </c>
      <c r="F95" s="11"/>
      <c r="H95" s="7"/>
      <c r="I95" s="7"/>
    </row>
    <row r="96" spans="1:9" ht="15" x14ac:dyDescent="0.25">
      <c r="A96" s="98"/>
    </row>
  </sheetData>
  <mergeCells count="13">
    <mergeCell ref="A40:G40"/>
    <mergeCell ref="A1:G1"/>
    <mergeCell ref="A29:C29"/>
    <mergeCell ref="A32:G32"/>
    <mergeCell ref="A34:G34"/>
    <mergeCell ref="A38:G38"/>
    <mergeCell ref="A95:C95"/>
    <mergeCell ref="A43:G43"/>
    <mergeCell ref="A45:G45"/>
    <mergeCell ref="A50:G50"/>
    <mergeCell ref="A59:G59"/>
    <mergeCell ref="A61:G61"/>
    <mergeCell ref="A77:G77"/>
  </mergeCells>
  <conditionalFormatting sqref="F2:F3 F5:F31 F46:F49 F51:F58 F60 F62">
    <cfRule type="cellIs" dxfId="10" priority="8" stopIfTrue="1" operator="between">
      <formula>0.009</formula>
      <formula>-0.009</formula>
    </cfRule>
  </conditionalFormatting>
  <conditionalFormatting sqref="F33 F39">
    <cfRule type="cellIs" dxfId="9" priority="6" stopIfTrue="1" operator="between">
      <formula>0.009</formula>
      <formula>-0.009</formula>
    </cfRule>
  </conditionalFormatting>
  <conditionalFormatting sqref="F35:F37">
    <cfRule type="cellIs" dxfId="8" priority="1" stopIfTrue="1" operator="between">
      <formula>0.009</formula>
      <formula>-0.009</formula>
    </cfRule>
  </conditionalFormatting>
  <conditionalFormatting sqref="F41:F42">
    <cfRule type="cellIs" dxfId="7" priority="5" stopIfTrue="1" operator="between">
      <formula>0.009</formula>
      <formula>-0.009</formula>
    </cfRule>
  </conditionalFormatting>
  <conditionalFormatting sqref="F44">
    <cfRule type="cellIs" dxfId="6" priority="7" stopIfTrue="1" operator="between">
      <formula>0.009</formula>
      <formula>-0.009</formula>
    </cfRule>
  </conditionalFormatting>
  <conditionalFormatting sqref="F64:F70">
    <cfRule type="cellIs" dxfId="5" priority="4" stopIfTrue="1" operator="between">
      <formula>0.009</formula>
      <formula>-0.009</formula>
    </cfRule>
  </conditionalFormatting>
  <conditionalFormatting sqref="F72:F76">
    <cfRule type="cellIs" dxfId="4" priority="3" stopIfTrue="1" operator="between">
      <formula>0.009</formula>
      <formula>-0.009</formula>
    </cfRule>
  </conditionalFormatting>
  <conditionalFormatting sqref="F78:F65511">
    <cfRule type="cellIs" dxfId="3" priority="2" stopIfTrue="1" operator="between">
      <formula>0.009</formula>
      <formula>-0.009</formula>
    </cfRule>
  </conditionalFormatting>
  <hyperlinks>
    <hyperlink ref="A41" r:id="rId1" tooltip="https://www.franklintempletonindia.com/download/en-in/valuation-policy/a0e293eb-f28b-4edc-9535-c7d9e7321ddc/fair_valuation_reliance_big_reliance_infra_november_4_2020-kgox4tdb-en-in.pdf" xr:uid="{00000000-0004-0000-2500-000000000000}"/>
    <hyperlink ref="A30" r:id="rId2" xr:uid="{00000000-0004-0000-2500-000001000000}"/>
    <hyperlink ref="A35" r:id="rId3" tooltip="https://www.franklintempletonindia.com/download/en-in/latest%20updates/189ea834-ae3f-48eb-9d73-a9cc9cd9317e/franklin-templeton-update-on-reliance-broadcast-july-23-2020-kcg9m1gq-en-in.pdf" xr:uid="{00000000-0004-0000-2500-000002000000}"/>
    <hyperlink ref="A36" r:id="rId4" xr:uid="{00000000-0004-0000-2500-000003000000}"/>
  </hyperlinks>
  <pageMargins left="0.7" right="0.7" top="0.75" bottom="0.75" header="0.3" footer="0.3"/>
  <pageSetup paperSize="9" orientation="portrait" r:id="rId5"/>
  <headerFooter>
    <oddFooter>&amp;C&amp;1#&amp;"Calibri"&amp;10&amp;K000000PUBLIC</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72"/>
  <sheetViews>
    <sheetView workbookViewId="0">
      <selection sqref="A1:G1"/>
    </sheetView>
  </sheetViews>
  <sheetFormatPr defaultColWidth="9.42578125" defaultRowHeight="11.25" x14ac:dyDescent="0.2"/>
  <cols>
    <col min="1" max="1" width="38.5703125" style="7" bestFit="1" customWidth="1"/>
    <col min="2" max="2" width="58" style="7" bestFit="1" customWidth="1"/>
    <col min="3" max="3" width="15.42578125" style="7" bestFit="1" customWidth="1"/>
    <col min="4" max="4" width="15.5703125" style="7" bestFit="1" customWidth="1"/>
    <col min="5" max="5" width="26.28515625" style="10" customWidth="1"/>
    <col min="6" max="6" width="13.5703125" style="11" bestFit="1" customWidth="1"/>
    <col min="7" max="7" width="11" style="10" customWidth="1"/>
    <col min="8" max="256" width="9.42578125" style="7"/>
    <col min="257" max="257" width="38.5703125" style="7" bestFit="1" customWidth="1"/>
    <col min="258" max="258" width="58" style="7" bestFit="1" customWidth="1"/>
    <col min="259" max="259" width="15.42578125" style="7" bestFit="1" customWidth="1"/>
    <col min="260" max="260" width="15.5703125" style="7" bestFit="1" customWidth="1"/>
    <col min="261" max="261" width="26.28515625" style="7" customWidth="1"/>
    <col min="262" max="262" width="13.5703125" style="7" bestFit="1" customWidth="1"/>
    <col min="263" max="263" width="11" style="7" customWidth="1"/>
    <col min="264" max="512" width="9.42578125" style="7"/>
    <col min="513" max="513" width="38.5703125" style="7" bestFit="1" customWidth="1"/>
    <col min="514" max="514" width="58" style="7" bestFit="1" customWidth="1"/>
    <col min="515" max="515" width="15.42578125" style="7" bestFit="1" customWidth="1"/>
    <col min="516" max="516" width="15.5703125" style="7" bestFit="1" customWidth="1"/>
    <col min="517" max="517" width="26.28515625" style="7" customWidth="1"/>
    <col min="518" max="518" width="13.5703125" style="7" bestFit="1" customWidth="1"/>
    <col min="519" max="519" width="11" style="7" customWidth="1"/>
    <col min="520" max="768" width="9.42578125" style="7"/>
    <col min="769" max="769" width="38.5703125" style="7" bestFit="1" customWidth="1"/>
    <col min="770" max="770" width="58" style="7" bestFit="1" customWidth="1"/>
    <col min="771" max="771" width="15.42578125" style="7" bestFit="1" customWidth="1"/>
    <col min="772" max="772" width="15.5703125" style="7" bestFit="1" customWidth="1"/>
    <col min="773" max="773" width="26.28515625" style="7" customWidth="1"/>
    <col min="774" max="774" width="13.5703125" style="7" bestFit="1" customWidth="1"/>
    <col min="775" max="775" width="11" style="7" customWidth="1"/>
    <col min="776" max="1024" width="9.42578125" style="7"/>
    <col min="1025" max="1025" width="38.5703125" style="7" bestFit="1" customWidth="1"/>
    <col min="1026" max="1026" width="58" style="7" bestFit="1" customWidth="1"/>
    <col min="1027" max="1027" width="15.42578125" style="7" bestFit="1" customWidth="1"/>
    <col min="1028" max="1028" width="15.5703125" style="7" bestFit="1" customWidth="1"/>
    <col min="1029" max="1029" width="26.28515625" style="7" customWidth="1"/>
    <col min="1030" max="1030" width="13.5703125" style="7" bestFit="1" customWidth="1"/>
    <col min="1031" max="1031" width="11" style="7" customWidth="1"/>
    <col min="1032" max="1280" width="9.42578125" style="7"/>
    <col min="1281" max="1281" width="38.5703125" style="7" bestFit="1" customWidth="1"/>
    <col min="1282" max="1282" width="58" style="7" bestFit="1" customWidth="1"/>
    <col min="1283" max="1283" width="15.42578125" style="7" bestFit="1" customWidth="1"/>
    <col min="1284" max="1284" width="15.5703125" style="7" bestFit="1" customWidth="1"/>
    <col min="1285" max="1285" width="26.28515625" style="7" customWidth="1"/>
    <col min="1286" max="1286" width="13.5703125" style="7" bestFit="1" customWidth="1"/>
    <col min="1287" max="1287" width="11" style="7" customWidth="1"/>
    <col min="1288" max="1536" width="9.42578125" style="7"/>
    <col min="1537" max="1537" width="38.5703125" style="7" bestFit="1" customWidth="1"/>
    <col min="1538" max="1538" width="58" style="7" bestFit="1" customWidth="1"/>
    <col min="1539" max="1539" width="15.42578125" style="7" bestFit="1" customWidth="1"/>
    <col min="1540" max="1540" width="15.5703125" style="7" bestFit="1" customWidth="1"/>
    <col min="1541" max="1541" width="26.28515625" style="7" customWidth="1"/>
    <col min="1542" max="1542" width="13.5703125" style="7" bestFit="1" customWidth="1"/>
    <col min="1543" max="1543" width="11" style="7" customWidth="1"/>
    <col min="1544" max="1792" width="9.42578125" style="7"/>
    <col min="1793" max="1793" width="38.5703125" style="7" bestFit="1" customWidth="1"/>
    <col min="1794" max="1794" width="58" style="7" bestFit="1" customWidth="1"/>
    <col min="1795" max="1795" width="15.42578125" style="7" bestFit="1" customWidth="1"/>
    <col min="1796" max="1796" width="15.5703125" style="7" bestFit="1" customWidth="1"/>
    <col min="1797" max="1797" width="26.28515625" style="7" customWidth="1"/>
    <col min="1798" max="1798" width="13.5703125" style="7" bestFit="1" customWidth="1"/>
    <col min="1799" max="1799" width="11" style="7" customWidth="1"/>
    <col min="1800" max="2048" width="9.42578125" style="7"/>
    <col min="2049" max="2049" width="38.5703125" style="7" bestFit="1" customWidth="1"/>
    <col min="2050" max="2050" width="58" style="7" bestFit="1" customWidth="1"/>
    <col min="2051" max="2051" width="15.42578125" style="7" bestFit="1" customWidth="1"/>
    <col min="2052" max="2052" width="15.5703125" style="7" bestFit="1" customWidth="1"/>
    <col min="2053" max="2053" width="26.28515625" style="7" customWidth="1"/>
    <col min="2054" max="2054" width="13.5703125" style="7" bestFit="1" customWidth="1"/>
    <col min="2055" max="2055" width="11" style="7" customWidth="1"/>
    <col min="2056" max="2304" width="9.42578125" style="7"/>
    <col min="2305" max="2305" width="38.5703125" style="7" bestFit="1" customWidth="1"/>
    <col min="2306" max="2306" width="58" style="7" bestFit="1" customWidth="1"/>
    <col min="2307" max="2307" width="15.42578125" style="7" bestFit="1" customWidth="1"/>
    <col min="2308" max="2308" width="15.5703125" style="7" bestFit="1" customWidth="1"/>
    <col min="2309" max="2309" width="26.28515625" style="7" customWidth="1"/>
    <col min="2310" max="2310" width="13.5703125" style="7" bestFit="1" customWidth="1"/>
    <col min="2311" max="2311" width="11" style="7" customWidth="1"/>
    <col min="2312" max="2560" width="9.42578125" style="7"/>
    <col min="2561" max="2561" width="38.5703125" style="7" bestFit="1" customWidth="1"/>
    <col min="2562" max="2562" width="58" style="7" bestFit="1" customWidth="1"/>
    <col min="2563" max="2563" width="15.42578125" style="7" bestFit="1" customWidth="1"/>
    <col min="2564" max="2564" width="15.5703125" style="7" bestFit="1" customWidth="1"/>
    <col min="2565" max="2565" width="26.28515625" style="7" customWidth="1"/>
    <col min="2566" max="2566" width="13.5703125" style="7" bestFit="1" customWidth="1"/>
    <col min="2567" max="2567" width="11" style="7" customWidth="1"/>
    <col min="2568" max="2816" width="9.42578125" style="7"/>
    <col min="2817" max="2817" width="38.5703125" style="7" bestFit="1" customWidth="1"/>
    <col min="2818" max="2818" width="58" style="7" bestFit="1" customWidth="1"/>
    <col min="2819" max="2819" width="15.42578125" style="7" bestFit="1" customWidth="1"/>
    <col min="2820" max="2820" width="15.5703125" style="7" bestFit="1" customWidth="1"/>
    <col min="2821" max="2821" width="26.28515625" style="7" customWidth="1"/>
    <col min="2822" max="2822" width="13.5703125" style="7" bestFit="1" customWidth="1"/>
    <col min="2823" max="2823" width="11" style="7" customWidth="1"/>
    <col min="2824" max="3072" width="9.42578125" style="7"/>
    <col min="3073" max="3073" width="38.5703125" style="7" bestFit="1" customWidth="1"/>
    <col min="3074" max="3074" width="58" style="7" bestFit="1" customWidth="1"/>
    <col min="3075" max="3075" width="15.42578125" style="7" bestFit="1" customWidth="1"/>
    <col min="3076" max="3076" width="15.5703125" style="7" bestFit="1" customWidth="1"/>
    <col min="3077" max="3077" width="26.28515625" style="7" customWidth="1"/>
    <col min="3078" max="3078" width="13.5703125" style="7" bestFit="1" customWidth="1"/>
    <col min="3079" max="3079" width="11" style="7" customWidth="1"/>
    <col min="3080" max="3328" width="9.42578125" style="7"/>
    <col min="3329" max="3329" width="38.5703125" style="7" bestFit="1" customWidth="1"/>
    <col min="3330" max="3330" width="58" style="7" bestFit="1" customWidth="1"/>
    <col min="3331" max="3331" width="15.42578125" style="7" bestFit="1" customWidth="1"/>
    <col min="3332" max="3332" width="15.5703125" style="7" bestFit="1" customWidth="1"/>
    <col min="3333" max="3333" width="26.28515625" style="7" customWidth="1"/>
    <col min="3334" max="3334" width="13.5703125" style="7" bestFit="1" customWidth="1"/>
    <col min="3335" max="3335" width="11" style="7" customWidth="1"/>
    <col min="3336" max="3584" width="9.42578125" style="7"/>
    <col min="3585" max="3585" width="38.5703125" style="7" bestFit="1" customWidth="1"/>
    <col min="3586" max="3586" width="58" style="7" bestFit="1" customWidth="1"/>
    <col min="3587" max="3587" width="15.42578125" style="7" bestFit="1" customWidth="1"/>
    <col min="3588" max="3588" width="15.5703125" style="7" bestFit="1" customWidth="1"/>
    <col min="3589" max="3589" width="26.28515625" style="7" customWidth="1"/>
    <col min="3590" max="3590" width="13.5703125" style="7" bestFit="1" customWidth="1"/>
    <col min="3591" max="3591" width="11" style="7" customWidth="1"/>
    <col min="3592" max="3840" width="9.42578125" style="7"/>
    <col min="3841" max="3841" width="38.5703125" style="7" bestFit="1" customWidth="1"/>
    <col min="3842" max="3842" width="58" style="7" bestFit="1" customWidth="1"/>
    <col min="3843" max="3843" width="15.42578125" style="7" bestFit="1" customWidth="1"/>
    <col min="3844" max="3844" width="15.5703125" style="7" bestFit="1" customWidth="1"/>
    <col min="3845" max="3845" width="26.28515625" style="7" customWidth="1"/>
    <col min="3846" max="3846" width="13.5703125" style="7" bestFit="1" customWidth="1"/>
    <col min="3847" max="3847" width="11" style="7" customWidth="1"/>
    <col min="3848" max="4096" width="9.42578125" style="7"/>
    <col min="4097" max="4097" width="38.5703125" style="7" bestFit="1" customWidth="1"/>
    <col min="4098" max="4098" width="58" style="7" bestFit="1" customWidth="1"/>
    <col min="4099" max="4099" width="15.42578125" style="7" bestFit="1" customWidth="1"/>
    <col min="4100" max="4100" width="15.5703125" style="7" bestFit="1" customWidth="1"/>
    <col min="4101" max="4101" width="26.28515625" style="7" customWidth="1"/>
    <col min="4102" max="4102" width="13.5703125" style="7" bestFit="1" customWidth="1"/>
    <col min="4103" max="4103" width="11" style="7" customWidth="1"/>
    <col min="4104" max="4352" width="9.42578125" style="7"/>
    <col min="4353" max="4353" width="38.5703125" style="7" bestFit="1" customWidth="1"/>
    <col min="4354" max="4354" width="58" style="7" bestFit="1" customWidth="1"/>
    <col min="4355" max="4355" width="15.42578125" style="7" bestFit="1" customWidth="1"/>
    <col min="4356" max="4356" width="15.5703125" style="7" bestFit="1" customWidth="1"/>
    <col min="4357" max="4357" width="26.28515625" style="7" customWidth="1"/>
    <col min="4358" max="4358" width="13.5703125" style="7" bestFit="1" customWidth="1"/>
    <col min="4359" max="4359" width="11" style="7" customWidth="1"/>
    <col min="4360" max="4608" width="9.42578125" style="7"/>
    <col min="4609" max="4609" width="38.5703125" style="7" bestFit="1" customWidth="1"/>
    <col min="4610" max="4610" width="58" style="7" bestFit="1" customWidth="1"/>
    <col min="4611" max="4611" width="15.42578125" style="7" bestFit="1" customWidth="1"/>
    <col min="4612" max="4612" width="15.5703125" style="7" bestFit="1" customWidth="1"/>
    <col min="4613" max="4613" width="26.28515625" style="7" customWidth="1"/>
    <col min="4614" max="4614" width="13.5703125" style="7" bestFit="1" customWidth="1"/>
    <col min="4615" max="4615" width="11" style="7" customWidth="1"/>
    <col min="4616" max="4864" width="9.42578125" style="7"/>
    <col min="4865" max="4865" width="38.5703125" style="7" bestFit="1" customWidth="1"/>
    <col min="4866" max="4866" width="58" style="7" bestFit="1" customWidth="1"/>
    <col min="4867" max="4867" width="15.42578125" style="7" bestFit="1" customWidth="1"/>
    <col min="4868" max="4868" width="15.5703125" style="7" bestFit="1" customWidth="1"/>
    <col min="4869" max="4869" width="26.28515625" style="7" customWidth="1"/>
    <col min="4870" max="4870" width="13.5703125" style="7" bestFit="1" customWidth="1"/>
    <col min="4871" max="4871" width="11" style="7" customWidth="1"/>
    <col min="4872" max="5120" width="9.42578125" style="7"/>
    <col min="5121" max="5121" width="38.5703125" style="7" bestFit="1" customWidth="1"/>
    <col min="5122" max="5122" width="58" style="7" bestFit="1" customWidth="1"/>
    <col min="5123" max="5123" width="15.42578125" style="7" bestFit="1" customWidth="1"/>
    <col min="5124" max="5124" width="15.5703125" style="7" bestFit="1" customWidth="1"/>
    <col min="5125" max="5125" width="26.28515625" style="7" customWidth="1"/>
    <col min="5126" max="5126" width="13.5703125" style="7" bestFit="1" customWidth="1"/>
    <col min="5127" max="5127" width="11" style="7" customWidth="1"/>
    <col min="5128" max="5376" width="9.42578125" style="7"/>
    <col min="5377" max="5377" width="38.5703125" style="7" bestFit="1" customWidth="1"/>
    <col min="5378" max="5378" width="58" style="7" bestFit="1" customWidth="1"/>
    <col min="5379" max="5379" width="15.42578125" style="7" bestFit="1" customWidth="1"/>
    <col min="5380" max="5380" width="15.5703125" style="7" bestFit="1" customWidth="1"/>
    <col min="5381" max="5381" width="26.28515625" style="7" customWidth="1"/>
    <col min="5382" max="5382" width="13.5703125" style="7" bestFit="1" customWidth="1"/>
    <col min="5383" max="5383" width="11" style="7" customWidth="1"/>
    <col min="5384" max="5632" width="9.42578125" style="7"/>
    <col min="5633" max="5633" width="38.5703125" style="7" bestFit="1" customWidth="1"/>
    <col min="5634" max="5634" width="58" style="7" bestFit="1" customWidth="1"/>
    <col min="5635" max="5635" width="15.42578125" style="7" bestFit="1" customWidth="1"/>
    <col min="5636" max="5636" width="15.5703125" style="7" bestFit="1" customWidth="1"/>
    <col min="5637" max="5637" width="26.28515625" style="7" customWidth="1"/>
    <col min="5638" max="5638" width="13.5703125" style="7" bestFit="1" customWidth="1"/>
    <col min="5639" max="5639" width="11" style="7" customWidth="1"/>
    <col min="5640" max="5888" width="9.42578125" style="7"/>
    <col min="5889" max="5889" width="38.5703125" style="7" bestFit="1" customWidth="1"/>
    <col min="5890" max="5890" width="58" style="7" bestFit="1" customWidth="1"/>
    <col min="5891" max="5891" width="15.42578125" style="7" bestFit="1" customWidth="1"/>
    <col min="5892" max="5892" width="15.5703125" style="7" bestFit="1" customWidth="1"/>
    <col min="5893" max="5893" width="26.28515625" style="7" customWidth="1"/>
    <col min="5894" max="5894" width="13.5703125" style="7" bestFit="1" customWidth="1"/>
    <col min="5895" max="5895" width="11" style="7" customWidth="1"/>
    <col min="5896" max="6144" width="9.42578125" style="7"/>
    <col min="6145" max="6145" width="38.5703125" style="7" bestFit="1" customWidth="1"/>
    <col min="6146" max="6146" width="58" style="7" bestFit="1" customWidth="1"/>
    <col min="6147" max="6147" width="15.42578125" style="7" bestFit="1" customWidth="1"/>
    <col min="6148" max="6148" width="15.5703125" style="7" bestFit="1" customWidth="1"/>
    <col min="6149" max="6149" width="26.28515625" style="7" customWidth="1"/>
    <col min="6150" max="6150" width="13.5703125" style="7" bestFit="1" customWidth="1"/>
    <col min="6151" max="6151" width="11" style="7" customWidth="1"/>
    <col min="6152" max="6400" width="9.42578125" style="7"/>
    <col min="6401" max="6401" width="38.5703125" style="7" bestFit="1" customWidth="1"/>
    <col min="6402" max="6402" width="58" style="7" bestFit="1" customWidth="1"/>
    <col min="6403" max="6403" width="15.42578125" style="7" bestFit="1" customWidth="1"/>
    <col min="6404" max="6404" width="15.5703125" style="7" bestFit="1" customWidth="1"/>
    <col min="6405" max="6405" width="26.28515625" style="7" customWidth="1"/>
    <col min="6406" max="6406" width="13.5703125" style="7" bestFit="1" customWidth="1"/>
    <col min="6407" max="6407" width="11" style="7" customWidth="1"/>
    <col min="6408" max="6656" width="9.42578125" style="7"/>
    <col min="6657" max="6657" width="38.5703125" style="7" bestFit="1" customWidth="1"/>
    <col min="6658" max="6658" width="58" style="7" bestFit="1" customWidth="1"/>
    <col min="6659" max="6659" width="15.42578125" style="7" bestFit="1" customWidth="1"/>
    <col min="6660" max="6660" width="15.5703125" style="7" bestFit="1" customWidth="1"/>
    <col min="6661" max="6661" width="26.28515625" style="7" customWidth="1"/>
    <col min="6662" max="6662" width="13.5703125" style="7" bestFit="1" customWidth="1"/>
    <col min="6663" max="6663" width="11" style="7" customWidth="1"/>
    <col min="6664" max="6912" width="9.42578125" style="7"/>
    <col min="6913" max="6913" width="38.5703125" style="7" bestFit="1" customWidth="1"/>
    <col min="6914" max="6914" width="58" style="7" bestFit="1" customWidth="1"/>
    <col min="6915" max="6915" width="15.42578125" style="7" bestFit="1" customWidth="1"/>
    <col min="6916" max="6916" width="15.5703125" style="7" bestFit="1" customWidth="1"/>
    <col min="6917" max="6917" width="26.28515625" style="7" customWidth="1"/>
    <col min="6918" max="6918" width="13.5703125" style="7" bestFit="1" customWidth="1"/>
    <col min="6919" max="6919" width="11" style="7" customWidth="1"/>
    <col min="6920" max="7168" width="9.42578125" style="7"/>
    <col min="7169" max="7169" width="38.5703125" style="7" bestFit="1" customWidth="1"/>
    <col min="7170" max="7170" width="58" style="7" bestFit="1" customWidth="1"/>
    <col min="7171" max="7171" width="15.42578125" style="7" bestFit="1" customWidth="1"/>
    <col min="7172" max="7172" width="15.5703125" style="7" bestFit="1" customWidth="1"/>
    <col min="7173" max="7173" width="26.28515625" style="7" customWidth="1"/>
    <col min="7174" max="7174" width="13.5703125" style="7" bestFit="1" customWidth="1"/>
    <col min="7175" max="7175" width="11" style="7" customWidth="1"/>
    <col min="7176" max="7424" width="9.42578125" style="7"/>
    <col min="7425" max="7425" width="38.5703125" style="7" bestFit="1" customWidth="1"/>
    <col min="7426" max="7426" width="58" style="7" bestFit="1" customWidth="1"/>
    <col min="7427" max="7427" width="15.42578125" style="7" bestFit="1" customWidth="1"/>
    <col min="7428" max="7428" width="15.5703125" style="7" bestFit="1" customWidth="1"/>
    <col min="7429" max="7429" width="26.28515625" style="7" customWidth="1"/>
    <col min="7430" max="7430" width="13.5703125" style="7" bestFit="1" customWidth="1"/>
    <col min="7431" max="7431" width="11" style="7" customWidth="1"/>
    <col min="7432" max="7680" width="9.42578125" style="7"/>
    <col min="7681" max="7681" width="38.5703125" style="7" bestFit="1" customWidth="1"/>
    <col min="7682" max="7682" width="58" style="7" bestFit="1" customWidth="1"/>
    <col min="7683" max="7683" width="15.42578125" style="7" bestFit="1" customWidth="1"/>
    <col min="7684" max="7684" width="15.5703125" style="7" bestFit="1" customWidth="1"/>
    <col min="7685" max="7685" width="26.28515625" style="7" customWidth="1"/>
    <col min="7686" max="7686" width="13.5703125" style="7" bestFit="1" customWidth="1"/>
    <col min="7687" max="7687" width="11" style="7" customWidth="1"/>
    <col min="7688" max="7936" width="9.42578125" style="7"/>
    <col min="7937" max="7937" width="38.5703125" style="7" bestFit="1" customWidth="1"/>
    <col min="7938" max="7938" width="58" style="7" bestFit="1" customWidth="1"/>
    <col min="7939" max="7939" width="15.42578125" style="7" bestFit="1" customWidth="1"/>
    <col min="7940" max="7940" width="15.5703125" style="7" bestFit="1" customWidth="1"/>
    <col min="7941" max="7941" width="26.28515625" style="7" customWidth="1"/>
    <col min="7942" max="7942" width="13.5703125" style="7" bestFit="1" customWidth="1"/>
    <col min="7943" max="7943" width="11" style="7" customWidth="1"/>
    <col min="7944" max="8192" width="9.42578125" style="7"/>
    <col min="8193" max="8193" width="38.5703125" style="7" bestFit="1" customWidth="1"/>
    <col min="8194" max="8194" width="58" style="7" bestFit="1" customWidth="1"/>
    <col min="8195" max="8195" width="15.42578125" style="7" bestFit="1" customWidth="1"/>
    <col min="8196" max="8196" width="15.5703125" style="7" bestFit="1" customWidth="1"/>
    <col min="8197" max="8197" width="26.28515625" style="7" customWidth="1"/>
    <col min="8198" max="8198" width="13.5703125" style="7" bestFit="1" customWidth="1"/>
    <col min="8199" max="8199" width="11" style="7" customWidth="1"/>
    <col min="8200" max="8448" width="9.42578125" style="7"/>
    <col min="8449" max="8449" width="38.5703125" style="7" bestFit="1" customWidth="1"/>
    <col min="8450" max="8450" width="58" style="7" bestFit="1" customWidth="1"/>
    <col min="8451" max="8451" width="15.42578125" style="7" bestFit="1" customWidth="1"/>
    <col min="8452" max="8452" width="15.5703125" style="7" bestFit="1" customWidth="1"/>
    <col min="8453" max="8453" width="26.28515625" style="7" customWidth="1"/>
    <col min="8454" max="8454" width="13.5703125" style="7" bestFit="1" customWidth="1"/>
    <col min="8455" max="8455" width="11" style="7" customWidth="1"/>
    <col min="8456" max="8704" width="9.42578125" style="7"/>
    <col min="8705" max="8705" width="38.5703125" style="7" bestFit="1" customWidth="1"/>
    <col min="8706" max="8706" width="58" style="7" bestFit="1" customWidth="1"/>
    <col min="8707" max="8707" width="15.42578125" style="7" bestFit="1" customWidth="1"/>
    <col min="8708" max="8708" width="15.5703125" style="7" bestFit="1" customWidth="1"/>
    <col min="8709" max="8709" width="26.28515625" style="7" customWidth="1"/>
    <col min="8710" max="8710" width="13.5703125" style="7" bestFit="1" customWidth="1"/>
    <col min="8711" max="8711" width="11" style="7" customWidth="1"/>
    <col min="8712" max="8960" width="9.42578125" style="7"/>
    <col min="8961" max="8961" width="38.5703125" style="7" bestFit="1" customWidth="1"/>
    <col min="8962" max="8962" width="58" style="7" bestFit="1" customWidth="1"/>
    <col min="8963" max="8963" width="15.42578125" style="7" bestFit="1" customWidth="1"/>
    <col min="8964" max="8964" width="15.5703125" style="7" bestFit="1" customWidth="1"/>
    <col min="8965" max="8965" width="26.28515625" style="7" customWidth="1"/>
    <col min="8966" max="8966" width="13.5703125" style="7" bestFit="1" customWidth="1"/>
    <col min="8967" max="8967" width="11" style="7" customWidth="1"/>
    <col min="8968" max="9216" width="9.42578125" style="7"/>
    <col min="9217" max="9217" width="38.5703125" style="7" bestFit="1" customWidth="1"/>
    <col min="9218" max="9218" width="58" style="7" bestFit="1" customWidth="1"/>
    <col min="9219" max="9219" width="15.42578125" style="7" bestFit="1" customWidth="1"/>
    <col min="9220" max="9220" width="15.5703125" style="7" bestFit="1" customWidth="1"/>
    <col min="9221" max="9221" width="26.28515625" style="7" customWidth="1"/>
    <col min="9222" max="9222" width="13.5703125" style="7" bestFit="1" customWidth="1"/>
    <col min="9223" max="9223" width="11" style="7" customWidth="1"/>
    <col min="9224" max="9472" width="9.42578125" style="7"/>
    <col min="9473" max="9473" width="38.5703125" style="7" bestFit="1" customWidth="1"/>
    <col min="9474" max="9474" width="58" style="7" bestFit="1" customWidth="1"/>
    <col min="9475" max="9475" width="15.42578125" style="7" bestFit="1" customWidth="1"/>
    <col min="9476" max="9476" width="15.5703125" style="7" bestFit="1" customWidth="1"/>
    <col min="9477" max="9477" width="26.28515625" style="7" customWidth="1"/>
    <col min="9478" max="9478" width="13.5703125" style="7" bestFit="1" customWidth="1"/>
    <col min="9479" max="9479" width="11" style="7" customWidth="1"/>
    <col min="9480" max="9728" width="9.42578125" style="7"/>
    <col min="9729" max="9729" width="38.5703125" style="7" bestFit="1" customWidth="1"/>
    <col min="9730" max="9730" width="58" style="7" bestFit="1" customWidth="1"/>
    <col min="9731" max="9731" width="15.42578125" style="7" bestFit="1" customWidth="1"/>
    <col min="9732" max="9732" width="15.5703125" style="7" bestFit="1" customWidth="1"/>
    <col min="9733" max="9733" width="26.28515625" style="7" customWidth="1"/>
    <col min="9734" max="9734" width="13.5703125" style="7" bestFit="1" customWidth="1"/>
    <col min="9735" max="9735" width="11" style="7" customWidth="1"/>
    <col min="9736" max="9984" width="9.42578125" style="7"/>
    <col min="9985" max="9985" width="38.5703125" style="7" bestFit="1" customWidth="1"/>
    <col min="9986" max="9986" width="58" style="7" bestFit="1" customWidth="1"/>
    <col min="9987" max="9987" width="15.42578125" style="7" bestFit="1" customWidth="1"/>
    <col min="9988" max="9988" width="15.5703125" style="7" bestFit="1" customWidth="1"/>
    <col min="9989" max="9989" width="26.28515625" style="7" customWidth="1"/>
    <col min="9990" max="9990" width="13.5703125" style="7" bestFit="1" customWidth="1"/>
    <col min="9991" max="9991" width="11" style="7" customWidth="1"/>
    <col min="9992" max="10240" width="9.42578125" style="7"/>
    <col min="10241" max="10241" width="38.5703125" style="7" bestFit="1" customWidth="1"/>
    <col min="10242" max="10242" width="58" style="7" bestFit="1" customWidth="1"/>
    <col min="10243" max="10243" width="15.42578125" style="7" bestFit="1" customWidth="1"/>
    <col min="10244" max="10244" width="15.5703125" style="7" bestFit="1" customWidth="1"/>
    <col min="10245" max="10245" width="26.28515625" style="7" customWidth="1"/>
    <col min="10246" max="10246" width="13.5703125" style="7" bestFit="1" customWidth="1"/>
    <col min="10247" max="10247" width="11" style="7" customWidth="1"/>
    <col min="10248" max="10496" width="9.42578125" style="7"/>
    <col min="10497" max="10497" width="38.5703125" style="7" bestFit="1" customWidth="1"/>
    <col min="10498" max="10498" width="58" style="7" bestFit="1" customWidth="1"/>
    <col min="10499" max="10499" width="15.42578125" style="7" bestFit="1" customWidth="1"/>
    <col min="10500" max="10500" width="15.5703125" style="7" bestFit="1" customWidth="1"/>
    <col min="10501" max="10501" width="26.28515625" style="7" customWidth="1"/>
    <col min="10502" max="10502" width="13.5703125" style="7" bestFit="1" customWidth="1"/>
    <col min="10503" max="10503" width="11" style="7" customWidth="1"/>
    <col min="10504" max="10752" width="9.42578125" style="7"/>
    <col min="10753" max="10753" width="38.5703125" style="7" bestFit="1" customWidth="1"/>
    <col min="10754" max="10754" width="58" style="7" bestFit="1" customWidth="1"/>
    <col min="10755" max="10755" width="15.42578125" style="7" bestFit="1" customWidth="1"/>
    <col min="10756" max="10756" width="15.5703125" style="7" bestFit="1" customWidth="1"/>
    <col min="10757" max="10757" width="26.28515625" style="7" customWidth="1"/>
    <col min="10758" max="10758" width="13.5703125" style="7" bestFit="1" customWidth="1"/>
    <col min="10759" max="10759" width="11" style="7" customWidth="1"/>
    <col min="10760" max="11008" width="9.42578125" style="7"/>
    <col min="11009" max="11009" width="38.5703125" style="7" bestFit="1" customWidth="1"/>
    <col min="11010" max="11010" width="58" style="7" bestFit="1" customWidth="1"/>
    <col min="11011" max="11011" width="15.42578125" style="7" bestFit="1" customWidth="1"/>
    <col min="11012" max="11012" width="15.5703125" style="7" bestFit="1" customWidth="1"/>
    <col min="11013" max="11013" width="26.28515625" style="7" customWidth="1"/>
    <col min="11014" max="11014" width="13.5703125" style="7" bestFit="1" customWidth="1"/>
    <col min="11015" max="11015" width="11" style="7" customWidth="1"/>
    <col min="11016" max="11264" width="9.42578125" style="7"/>
    <col min="11265" max="11265" width="38.5703125" style="7" bestFit="1" customWidth="1"/>
    <col min="11266" max="11266" width="58" style="7" bestFit="1" customWidth="1"/>
    <col min="11267" max="11267" width="15.42578125" style="7" bestFit="1" customWidth="1"/>
    <col min="11268" max="11268" width="15.5703125" style="7" bestFit="1" customWidth="1"/>
    <col min="11269" max="11269" width="26.28515625" style="7" customWidth="1"/>
    <col min="11270" max="11270" width="13.5703125" style="7" bestFit="1" customWidth="1"/>
    <col min="11271" max="11271" width="11" style="7" customWidth="1"/>
    <col min="11272" max="11520" width="9.42578125" style="7"/>
    <col min="11521" max="11521" width="38.5703125" style="7" bestFit="1" customWidth="1"/>
    <col min="11522" max="11522" width="58" style="7" bestFit="1" customWidth="1"/>
    <col min="11523" max="11523" width="15.42578125" style="7" bestFit="1" customWidth="1"/>
    <col min="11524" max="11524" width="15.5703125" style="7" bestFit="1" customWidth="1"/>
    <col min="11525" max="11525" width="26.28515625" style="7" customWidth="1"/>
    <col min="11526" max="11526" width="13.5703125" style="7" bestFit="1" customWidth="1"/>
    <col min="11527" max="11527" width="11" style="7" customWidth="1"/>
    <col min="11528" max="11776" width="9.42578125" style="7"/>
    <col min="11777" max="11777" width="38.5703125" style="7" bestFit="1" customWidth="1"/>
    <col min="11778" max="11778" width="58" style="7" bestFit="1" customWidth="1"/>
    <col min="11779" max="11779" width="15.42578125" style="7" bestFit="1" customWidth="1"/>
    <col min="11780" max="11780" width="15.5703125" style="7" bestFit="1" customWidth="1"/>
    <col min="11781" max="11781" width="26.28515625" style="7" customWidth="1"/>
    <col min="11782" max="11782" width="13.5703125" style="7" bestFit="1" customWidth="1"/>
    <col min="11783" max="11783" width="11" style="7" customWidth="1"/>
    <col min="11784" max="12032" width="9.42578125" style="7"/>
    <col min="12033" max="12033" width="38.5703125" style="7" bestFit="1" customWidth="1"/>
    <col min="12034" max="12034" width="58" style="7" bestFit="1" customWidth="1"/>
    <col min="12035" max="12035" width="15.42578125" style="7" bestFit="1" customWidth="1"/>
    <col min="12036" max="12036" width="15.5703125" style="7" bestFit="1" customWidth="1"/>
    <col min="12037" max="12037" width="26.28515625" style="7" customWidth="1"/>
    <col min="12038" max="12038" width="13.5703125" style="7" bestFit="1" customWidth="1"/>
    <col min="12039" max="12039" width="11" style="7" customWidth="1"/>
    <col min="12040" max="12288" width="9.42578125" style="7"/>
    <col min="12289" max="12289" width="38.5703125" style="7" bestFit="1" customWidth="1"/>
    <col min="12290" max="12290" width="58" style="7" bestFit="1" customWidth="1"/>
    <col min="12291" max="12291" width="15.42578125" style="7" bestFit="1" customWidth="1"/>
    <col min="12292" max="12292" width="15.5703125" style="7" bestFit="1" customWidth="1"/>
    <col min="12293" max="12293" width="26.28515625" style="7" customWidth="1"/>
    <col min="12294" max="12294" width="13.5703125" style="7" bestFit="1" customWidth="1"/>
    <col min="12295" max="12295" width="11" style="7" customWidth="1"/>
    <col min="12296" max="12544" width="9.42578125" style="7"/>
    <col min="12545" max="12545" width="38.5703125" style="7" bestFit="1" customWidth="1"/>
    <col min="12546" max="12546" width="58" style="7" bestFit="1" customWidth="1"/>
    <col min="12547" max="12547" width="15.42578125" style="7" bestFit="1" customWidth="1"/>
    <col min="12548" max="12548" width="15.5703125" style="7" bestFit="1" customWidth="1"/>
    <col min="12549" max="12549" width="26.28515625" style="7" customWidth="1"/>
    <col min="12550" max="12550" width="13.5703125" style="7" bestFit="1" customWidth="1"/>
    <col min="12551" max="12551" width="11" style="7" customWidth="1"/>
    <col min="12552" max="12800" width="9.42578125" style="7"/>
    <col min="12801" max="12801" width="38.5703125" style="7" bestFit="1" customWidth="1"/>
    <col min="12802" max="12802" width="58" style="7" bestFit="1" customWidth="1"/>
    <col min="12803" max="12803" width="15.42578125" style="7" bestFit="1" customWidth="1"/>
    <col min="12804" max="12804" width="15.5703125" style="7" bestFit="1" customWidth="1"/>
    <col min="12805" max="12805" width="26.28515625" style="7" customWidth="1"/>
    <col min="12806" max="12806" width="13.5703125" style="7" bestFit="1" customWidth="1"/>
    <col min="12807" max="12807" width="11" style="7" customWidth="1"/>
    <col min="12808" max="13056" width="9.42578125" style="7"/>
    <col min="13057" max="13057" width="38.5703125" style="7" bestFit="1" customWidth="1"/>
    <col min="13058" max="13058" width="58" style="7" bestFit="1" customWidth="1"/>
    <col min="13059" max="13059" width="15.42578125" style="7" bestFit="1" customWidth="1"/>
    <col min="13060" max="13060" width="15.5703125" style="7" bestFit="1" customWidth="1"/>
    <col min="13061" max="13061" width="26.28515625" style="7" customWidth="1"/>
    <col min="13062" max="13062" width="13.5703125" style="7" bestFit="1" customWidth="1"/>
    <col min="13063" max="13063" width="11" style="7" customWidth="1"/>
    <col min="13064" max="13312" width="9.42578125" style="7"/>
    <col min="13313" max="13313" width="38.5703125" style="7" bestFit="1" customWidth="1"/>
    <col min="13314" max="13314" width="58" style="7" bestFit="1" customWidth="1"/>
    <col min="13315" max="13315" width="15.42578125" style="7" bestFit="1" customWidth="1"/>
    <col min="13316" max="13316" width="15.5703125" style="7" bestFit="1" customWidth="1"/>
    <col min="13317" max="13317" width="26.28515625" style="7" customWidth="1"/>
    <col min="13318" max="13318" width="13.5703125" style="7" bestFit="1" customWidth="1"/>
    <col min="13319" max="13319" width="11" style="7" customWidth="1"/>
    <col min="13320" max="13568" width="9.42578125" style="7"/>
    <col min="13569" max="13569" width="38.5703125" style="7" bestFit="1" customWidth="1"/>
    <col min="13570" max="13570" width="58" style="7" bestFit="1" customWidth="1"/>
    <col min="13571" max="13571" width="15.42578125" style="7" bestFit="1" customWidth="1"/>
    <col min="13572" max="13572" width="15.5703125" style="7" bestFit="1" customWidth="1"/>
    <col min="13573" max="13573" width="26.28515625" style="7" customWidth="1"/>
    <col min="13574" max="13574" width="13.5703125" style="7" bestFit="1" customWidth="1"/>
    <col min="13575" max="13575" width="11" style="7" customWidth="1"/>
    <col min="13576" max="13824" width="9.42578125" style="7"/>
    <col min="13825" max="13825" width="38.5703125" style="7" bestFit="1" customWidth="1"/>
    <col min="13826" max="13826" width="58" style="7" bestFit="1" customWidth="1"/>
    <col min="13827" max="13827" width="15.42578125" style="7" bestFit="1" customWidth="1"/>
    <col min="13828" max="13828" width="15.5703125" style="7" bestFit="1" customWidth="1"/>
    <col min="13829" max="13829" width="26.28515625" style="7" customWidth="1"/>
    <col min="13830" max="13830" width="13.5703125" style="7" bestFit="1" customWidth="1"/>
    <col min="13831" max="13831" width="11" style="7" customWidth="1"/>
    <col min="13832" max="14080" width="9.42578125" style="7"/>
    <col min="14081" max="14081" width="38.5703125" style="7" bestFit="1" customWidth="1"/>
    <col min="14082" max="14082" width="58" style="7" bestFit="1" customWidth="1"/>
    <col min="14083" max="14083" width="15.42578125" style="7" bestFit="1" customWidth="1"/>
    <col min="14084" max="14084" width="15.5703125" style="7" bestFit="1" customWidth="1"/>
    <col min="14085" max="14085" width="26.28515625" style="7" customWidth="1"/>
    <col min="14086" max="14086" width="13.5703125" style="7" bestFit="1" customWidth="1"/>
    <col min="14087" max="14087" width="11" style="7" customWidth="1"/>
    <col min="14088" max="14336" width="9.42578125" style="7"/>
    <col min="14337" max="14337" width="38.5703125" style="7" bestFit="1" customWidth="1"/>
    <col min="14338" max="14338" width="58" style="7" bestFit="1" customWidth="1"/>
    <col min="14339" max="14339" width="15.42578125" style="7" bestFit="1" customWidth="1"/>
    <col min="14340" max="14340" width="15.5703125" style="7" bestFit="1" customWidth="1"/>
    <col min="14341" max="14341" width="26.28515625" style="7" customWidth="1"/>
    <col min="14342" max="14342" width="13.5703125" style="7" bestFit="1" customWidth="1"/>
    <col min="14343" max="14343" width="11" style="7" customWidth="1"/>
    <col min="14344" max="14592" width="9.42578125" style="7"/>
    <col min="14593" max="14593" width="38.5703125" style="7" bestFit="1" customWidth="1"/>
    <col min="14594" max="14594" width="58" style="7" bestFit="1" customWidth="1"/>
    <col min="14595" max="14595" width="15.42578125" style="7" bestFit="1" customWidth="1"/>
    <col min="14596" max="14596" width="15.5703125" style="7" bestFit="1" customWidth="1"/>
    <col min="14597" max="14597" width="26.28515625" style="7" customWidth="1"/>
    <col min="14598" max="14598" width="13.5703125" style="7" bestFit="1" customWidth="1"/>
    <col min="14599" max="14599" width="11" style="7" customWidth="1"/>
    <col min="14600" max="14848" width="9.42578125" style="7"/>
    <col min="14849" max="14849" width="38.5703125" style="7" bestFit="1" customWidth="1"/>
    <col min="14850" max="14850" width="58" style="7" bestFit="1" customWidth="1"/>
    <col min="14851" max="14851" width="15.42578125" style="7" bestFit="1" customWidth="1"/>
    <col min="14852" max="14852" width="15.5703125" style="7" bestFit="1" customWidth="1"/>
    <col min="14853" max="14853" width="26.28515625" style="7" customWidth="1"/>
    <col min="14854" max="14854" width="13.5703125" style="7" bestFit="1" customWidth="1"/>
    <col min="14855" max="14855" width="11" style="7" customWidth="1"/>
    <col min="14856" max="15104" width="9.42578125" style="7"/>
    <col min="15105" max="15105" width="38.5703125" style="7" bestFit="1" customWidth="1"/>
    <col min="15106" max="15106" width="58" style="7" bestFit="1" customWidth="1"/>
    <col min="15107" max="15107" width="15.42578125" style="7" bestFit="1" customWidth="1"/>
    <col min="15108" max="15108" width="15.5703125" style="7" bestFit="1" customWidth="1"/>
    <col min="15109" max="15109" width="26.28515625" style="7" customWidth="1"/>
    <col min="15110" max="15110" width="13.5703125" style="7" bestFit="1" customWidth="1"/>
    <col min="15111" max="15111" width="11" style="7" customWidth="1"/>
    <col min="15112" max="15360" width="9.42578125" style="7"/>
    <col min="15361" max="15361" width="38.5703125" style="7" bestFit="1" customWidth="1"/>
    <col min="15362" max="15362" width="58" style="7" bestFit="1" customWidth="1"/>
    <col min="15363" max="15363" width="15.42578125" style="7" bestFit="1" customWidth="1"/>
    <col min="15364" max="15364" width="15.5703125" style="7" bestFit="1" customWidth="1"/>
    <col min="15365" max="15365" width="26.28515625" style="7" customWidth="1"/>
    <col min="15366" max="15366" width="13.5703125" style="7" bestFit="1" customWidth="1"/>
    <col min="15367" max="15367" width="11" style="7" customWidth="1"/>
    <col min="15368" max="15616" width="9.42578125" style="7"/>
    <col min="15617" max="15617" width="38.5703125" style="7" bestFit="1" customWidth="1"/>
    <col min="15618" max="15618" width="58" style="7" bestFit="1" customWidth="1"/>
    <col min="15619" max="15619" width="15.42578125" style="7" bestFit="1" customWidth="1"/>
    <col min="15620" max="15620" width="15.5703125" style="7" bestFit="1" customWidth="1"/>
    <col min="15621" max="15621" width="26.28515625" style="7" customWidth="1"/>
    <col min="15622" max="15622" width="13.5703125" style="7" bestFit="1" customWidth="1"/>
    <col min="15623" max="15623" width="11" style="7" customWidth="1"/>
    <col min="15624" max="15872" width="9.42578125" style="7"/>
    <col min="15873" max="15873" width="38.5703125" style="7" bestFit="1" customWidth="1"/>
    <col min="15874" max="15874" width="58" style="7" bestFit="1" customWidth="1"/>
    <col min="15875" max="15875" width="15.42578125" style="7" bestFit="1" customWidth="1"/>
    <col min="15876" max="15876" width="15.5703125" style="7" bestFit="1" customWidth="1"/>
    <col min="15877" max="15877" width="26.28515625" style="7" customWidth="1"/>
    <col min="15878" max="15878" width="13.5703125" style="7" bestFit="1" customWidth="1"/>
    <col min="15879" max="15879" width="11" style="7" customWidth="1"/>
    <col min="15880" max="16128" width="9.42578125" style="7"/>
    <col min="16129" max="16129" width="38.5703125" style="7" bestFit="1" customWidth="1"/>
    <col min="16130" max="16130" width="58" style="7" bestFit="1" customWidth="1"/>
    <col min="16131" max="16131" width="15.42578125" style="7" bestFit="1" customWidth="1"/>
    <col min="16132" max="16132" width="15.5703125" style="7" bestFit="1" customWidth="1"/>
    <col min="16133" max="16133" width="26.28515625" style="7" customWidth="1"/>
    <col min="16134" max="16134" width="13.5703125" style="7" bestFit="1" customWidth="1"/>
    <col min="16135" max="16135" width="11" style="7" customWidth="1"/>
    <col min="16136" max="16384" width="9.42578125" style="7"/>
  </cols>
  <sheetData>
    <row r="1" spans="1:7" s="1" customFormat="1" ht="15" x14ac:dyDescent="0.2">
      <c r="A1" s="104" t="s">
        <v>1482</v>
      </c>
      <c r="B1" s="105"/>
      <c r="C1" s="105"/>
      <c r="D1" s="105"/>
      <c r="E1" s="105"/>
      <c r="F1" s="105"/>
      <c r="G1" s="105"/>
    </row>
    <row r="2" spans="1:7" s="1" customFormat="1" ht="12" x14ac:dyDescent="0.2">
      <c r="A2" s="8" t="s">
        <v>7</v>
      </c>
      <c r="B2" s="7"/>
      <c r="C2" s="7"/>
      <c r="D2" s="7"/>
      <c r="E2" s="10"/>
      <c r="F2" s="11"/>
      <c r="G2" s="10"/>
    </row>
    <row r="3" spans="1:7" s="1" customFormat="1" ht="33.75" x14ac:dyDescent="0.2">
      <c r="A3" s="6" t="s">
        <v>2</v>
      </c>
      <c r="B3" s="6" t="s">
        <v>0</v>
      </c>
      <c r="C3" s="13" t="s">
        <v>1052</v>
      </c>
      <c r="D3" s="13" t="s">
        <v>1</v>
      </c>
      <c r="E3" s="100" t="s">
        <v>6</v>
      </c>
      <c r="F3" s="12" t="s">
        <v>3</v>
      </c>
      <c r="G3" s="12" t="s">
        <v>5</v>
      </c>
    </row>
    <row r="4" spans="1:7" s="1" customFormat="1" ht="27" customHeight="1" x14ac:dyDescent="0.2">
      <c r="A4" s="16" t="s">
        <v>19</v>
      </c>
      <c r="B4" s="17"/>
      <c r="C4" s="17"/>
      <c r="D4" s="17"/>
      <c r="E4" s="94"/>
      <c r="F4" s="19"/>
      <c r="G4" s="18"/>
    </row>
    <row r="5" spans="1:7" s="1" customFormat="1" ht="13.9" customHeight="1" x14ac:dyDescent="0.2">
      <c r="A5" s="20" t="s">
        <v>20</v>
      </c>
      <c r="B5" s="21"/>
      <c r="C5" s="21"/>
      <c r="D5" s="21"/>
      <c r="E5" s="22"/>
      <c r="F5" s="23"/>
      <c r="G5" s="22"/>
    </row>
    <row r="6" spans="1:7" s="1" customFormat="1" ht="12" x14ac:dyDescent="0.2">
      <c r="A6" s="21" t="s">
        <v>1458</v>
      </c>
      <c r="B6" s="21" t="s">
        <v>1459</v>
      </c>
      <c r="C6" s="95" t="s">
        <v>1460</v>
      </c>
      <c r="D6" s="24">
        <v>1695</v>
      </c>
      <c r="E6" s="22">
        <v>0</v>
      </c>
      <c r="F6" s="23">
        <v>100</v>
      </c>
      <c r="G6" s="22">
        <v>0</v>
      </c>
    </row>
    <row r="7" spans="1:7" x14ac:dyDescent="0.2">
      <c r="A7" s="20" t="s">
        <v>29</v>
      </c>
      <c r="B7" s="20"/>
      <c r="C7" s="20"/>
      <c r="D7" s="20"/>
      <c r="E7" s="25">
        <f>SUM(E5:E6)</f>
        <v>0</v>
      </c>
      <c r="F7" s="26">
        <f>SUM(F5:F6)</f>
        <v>100</v>
      </c>
      <c r="G7" s="25"/>
    </row>
    <row r="8" spans="1:7" x14ac:dyDescent="0.2">
      <c r="A8" s="21"/>
      <c r="B8" s="21"/>
      <c r="C8" s="21"/>
      <c r="D8" s="21"/>
      <c r="E8" s="22"/>
      <c r="F8" s="23"/>
      <c r="G8" s="22"/>
    </row>
    <row r="9" spans="1:7" x14ac:dyDescent="0.2">
      <c r="A9" s="20" t="s">
        <v>41</v>
      </c>
      <c r="B9" s="20"/>
      <c r="C9" s="20"/>
      <c r="D9" s="20"/>
      <c r="E9" s="25">
        <f>E7</f>
        <v>0</v>
      </c>
      <c r="F9" s="26">
        <f>F7</f>
        <v>100</v>
      </c>
      <c r="G9" s="25"/>
    </row>
    <row r="10" spans="1:7" x14ac:dyDescent="0.2">
      <c r="A10" s="20"/>
      <c r="B10" s="20"/>
      <c r="C10" s="20"/>
      <c r="D10" s="20"/>
      <c r="E10" s="25"/>
      <c r="F10" s="26"/>
      <c r="G10" s="25"/>
    </row>
    <row r="11" spans="1:7" x14ac:dyDescent="0.2">
      <c r="A11" s="20" t="s">
        <v>43</v>
      </c>
      <c r="B11" s="20"/>
      <c r="C11" s="20"/>
      <c r="D11" s="20"/>
      <c r="E11" s="96">
        <v>0</v>
      </c>
      <c r="F11" s="96">
        <v>0</v>
      </c>
      <c r="G11" s="25"/>
    </row>
    <row r="12" spans="1:7" x14ac:dyDescent="0.2">
      <c r="A12" s="20"/>
      <c r="B12" s="20"/>
      <c r="C12" s="20"/>
      <c r="D12" s="20"/>
      <c r="E12" s="25"/>
      <c r="F12" s="26"/>
      <c r="G12" s="25"/>
    </row>
    <row r="13" spans="1:7" x14ac:dyDescent="0.2">
      <c r="A13" s="27" t="s">
        <v>42</v>
      </c>
      <c r="B13" s="27"/>
      <c r="C13" s="27"/>
      <c r="D13" s="27"/>
      <c r="E13" s="28">
        <v>3.9999999999999998E-7</v>
      </c>
      <c r="F13" s="29">
        <v>100</v>
      </c>
      <c r="G13" s="28"/>
    </row>
    <row r="15" spans="1:7" x14ac:dyDescent="0.2">
      <c r="A15" s="14" t="s">
        <v>45</v>
      </c>
    </row>
    <row r="16" spans="1:7" x14ac:dyDescent="0.2">
      <c r="A16" s="14" t="s">
        <v>1461</v>
      </c>
    </row>
    <row r="17" spans="1:7" x14ac:dyDescent="0.2">
      <c r="A17" s="118" t="s">
        <v>1462</v>
      </c>
      <c r="B17" s="118"/>
      <c r="C17" s="118"/>
      <c r="D17" s="118"/>
      <c r="E17" s="118"/>
      <c r="F17" s="118"/>
      <c r="G17" s="118"/>
    </row>
    <row r="18" spans="1:7" x14ac:dyDescent="0.2">
      <c r="A18" s="101"/>
      <c r="B18" s="101"/>
      <c r="C18" s="101"/>
      <c r="D18" s="101"/>
      <c r="E18" s="101"/>
      <c r="F18" s="101"/>
      <c r="G18" s="101"/>
    </row>
    <row r="19" spans="1:7" x14ac:dyDescent="0.2">
      <c r="A19" s="14" t="s">
        <v>46</v>
      </c>
    </row>
    <row r="20" spans="1:7" x14ac:dyDescent="0.2">
      <c r="A20" s="14" t="s">
        <v>47</v>
      </c>
    </row>
    <row r="21" spans="1:7" x14ac:dyDescent="0.2">
      <c r="A21" s="14" t="s">
        <v>48</v>
      </c>
      <c r="B21" s="14"/>
      <c r="C21" s="30" t="s">
        <v>50</v>
      </c>
      <c r="D21" s="14" t="s">
        <v>49</v>
      </c>
    </row>
    <row r="22" spans="1:7" x14ac:dyDescent="0.2">
      <c r="A22" s="7" t="s">
        <v>51</v>
      </c>
      <c r="C22" s="31">
        <v>0</v>
      </c>
      <c r="D22" s="31">
        <v>0</v>
      </c>
    </row>
    <row r="23" spans="1:7" x14ac:dyDescent="0.2">
      <c r="A23" s="7" t="s">
        <v>52</v>
      </c>
      <c r="C23" s="31">
        <v>0</v>
      </c>
      <c r="D23" s="31">
        <v>0</v>
      </c>
    </row>
    <row r="24" spans="1:7" x14ac:dyDescent="0.2">
      <c r="A24" s="7" t="s">
        <v>53</v>
      </c>
      <c r="C24" s="31">
        <v>0</v>
      </c>
      <c r="D24" s="31">
        <v>0</v>
      </c>
    </row>
    <row r="25" spans="1:7" x14ac:dyDescent="0.2">
      <c r="A25" s="7" t="s">
        <v>54</v>
      </c>
      <c r="C25" s="31">
        <v>0</v>
      </c>
      <c r="D25" s="31">
        <v>0</v>
      </c>
    </row>
    <row r="27" spans="1:7" x14ac:dyDescent="0.2">
      <c r="A27" s="7" t="s">
        <v>59</v>
      </c>
    </row>
    <row r="29" spans="1:7" ht="15" x14ac:dyDescent="0.25">
      <c r="A29" s="111" t="s">
        <v>1484</v>
      </c>
      <c r="B29" s="112"/>
      <c r="C29" s="112"/>
      <c r="D29" s="30" t="s">
        <v>61</v>
      </c>
    </row>
    <row r="31" spans="1:7" x14ac:dyDescent="0.2">
      <c r="A31" s="14" t="s">
        <v>1483</v>
      </c>
    </row>
    <row r="34" spans="1:7" ht="24" customHeight="1" x14ac:dyDescent="0.2"/>
    <row r="36" spans="1:7" ht="28.15" customHeight="1" x14ac:dyDescent="0.2"/>
    <row r="38" spans="1:7" ht="13.9" customHeight="1" x14ac:dyDescent="0.2"/>
    <row r="39" spans="1:7" ht="10.5" customHeight="1" x14ac:dyDescent="0.2"/>
    <row r="40" spans="1:7" ht="26.25" customHeight="1" x14ac:dyDescent="0.2"/>
    <row r="42" spans="1:7" ht="29.1" customHeight="1" x14ac:dyDescent="0.2"/>
    <row r="44" spans="1:7" s="1" customFormat="1" ht="12" x14ac:dyDescent="0.2">
      <c r="A44" s="7"/>
      <c r="B44" s="7"/>
      <c r="C44" s="7"/>
      <c r="D44" s="7"/>
      <c r="E44" s="10"/>
      <c r="F44" s="11"/>
      <c r="G44" s="10"/>
    </row>
    <row r="46" spans="1:7" s="1" customFormat="1" ht="38.25" customHeight="1" x14ac:dyDescent="0.2">
      <c r="A46" s="7"/>
      <c r="B46" s="7"/>
      <c r="C46" s="7"/>
      <c r="D46" s="7"/>
      <c r="E46" s="10"/>
      <c r="F46" s="11"/>
      <c r="G46" s="10"/>
    </row>
    <row r="50" spans="1:9" x14ac:dyDescent="0.2">
      <c r="H50" s="14"/>
      <c r="I50" s="14"/>
    </row>
    <row r="52" spans="1:9" x14ac:dyDescent="0.2">
      <c r="H52" s="14"/>
      <c r="I52" s="14"/>
    </row>
    <row r="53" spans="1:9" x14ac:dyDescent="0.2">
      <c r="H53" s="14"/>
      <c r="I53" s="14"/>
    </row>
    <row r="54" spans="1:9" x14ac:dyDescent="0.2">
      <c r="H54" s="14"/>
      <c r="I54" s="14"/>
    </row>
    <row r="55" spans="1:9" x14ac:dyDescent="0.2">
      <c r="H55" s="14"/>
      <c r="I55" s="14"/>
    </row>
    <row r="56" spans="1:9" x14ac:dyDescent="0.2">
      <c r="H56" s="14"/>
      <c r="I56" s="14"/>
    </row>
    <row r="63" spans="1:9" s="10" customFormat="1" x14ac:dyDescent="0.2">
      <c r="A63" s="7"/>
      <c r="B63" s="7"/>
      <c r="C63" s="7"/>
      <c r="D63" s="7"/>
      <c r="F63" s="11"/>
      <c r="H63" s="7"/>
      <c r="I63" s="7"/>
    </row>
    <row r="64" spans="1:9" s="10" customFormat="1" x14ac:dyDescent="0.2">
      <c r="A64" s="7"/>
      <c r="B64" s="7"/>
      <c r="C64" s="7"/>
      <c r="D64" s="7"/>
      <c r="F64" s="11"/>
      <c r="H64" s="7"/>
      <c r="I64" s="7"/>
    </row>
    <row r="65" spans="1:9" s="10" customFormat="1" x14ac:dyDescent="0.2">
      <c r="A65" s="7"/>
      <c r="B65" s="7"/>
      <c r="C65" s="7"/>
      <c r="D65" s="7"/>
      <c r="F65" s="11"/>
      <c r="H65" s="7"/>
      <c r="I65" s="7"/>
    </row>
    <row r="66" spans="1:9" s="10" customFormat="1" x14ac:dyDescent="0.2">
      <c r="A66" s="7"/>
      <c r="B66" s="7"/>
      <c r="C66" s="7"/>
      <c r="D66" s="7"/>
      <c r="F66" s="11"/>
      <c r="H66" s="7"/>
      <c r="I66" s="7"/>
    </row>
    <row r="67" spans="1:9" s="10" customFormat="1" x14ac:dyDescent="0.2">
      <c r="A67" s="7"/>
      <c r="B67" s="7"/>
      <c r="C67" s="7"/>
      <c r="D67" s="7"/>
      <c r="F67" s="11"/>
      <c r="H67" s="7"/>
      <c r="I67" s="7"/>
    </row>
    <row r="68" spans="1:9" s="10" customFormat="1" x14ac:dyDescent="0.2">
      <c r="A68" s="7"/>
      <c r="B68" s="7"/>
      <c r="C68" s="7"/>
      <c r="D68" s="7"/>
      <c r="F68" s="11"/>
      <c r="H68" s="7"/>
      <c r="I68" s="7"/>
    </row>
    <row r="70" spans="1:9" s="10" customFormat="1" x14ac:dyDescent="0.2">
      <c r="A70" s="7"/>
      <c r="B70" s="7"/>
      <c r="C70" s="7"/>
      <c r="D70" s="7"/>
      <c r="F70" s="11"/>
      <c r="H70" s="7"/>
      <c r="I70" s="7"/>
    </row>
    <row r="72" spans="1:9" s="10" customFormat="1" ht="15" customHeight="1" x14ac:dyDescent="0.2">
      <c r="A72" s="7"/>
      <c r="B72" s="7"/>
      <c r="C72" s="7"/>
      <c r="D72" s="7"/>
      <c r="F72" s="11"/>
      <c r="H72" s="7"/>
      <c r="I72" s="7"/>
    </row>
  </sheetData>
  <mergeCells count="3">
    <mergeCell ref="A1:G1"/>
    <mergeCell ref="A17:G17"/>
    <mergeCell ref="A29:C29"/>
  </mergeCells>
  <conditionalFormatting sqref="F2 F19:F65442">
    <cfRule type="cellIs" dxfId="2" priority="3" stopIfTrue="1" operator="between">
      <formula>0.009</formula>
      <formula>-0.009</formula>
    </cfRule>
  </conditionalFormatting>
  <conditionalFormatting sqref="F4:F10">
    <cfRule type="cellIs" dxfId="1" priority="2" stopIfTrue="1" operator="between">
      <formula>0.009</formula>
      <formula>-0.009</formula>
    </cfRule>
  </conditionalFormatting>
  <conditionalFormatting sqref="F12:F16">
    <cfRule type="cellIs" dxfId="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FILF</vt:lpstr>
      <vt:lpstr>FIONF</vt:lpstr>
      <vt:lpstr>FIMMF</vt:lpstr>
      <vt:lpstr>FIFRF</vt:lpstr>
      <vt:lpstr>FICDF</vt:lpstr>
      <vt:lpstr>FBPF</vt:lpstr>
      <vt:lpstr>FIUSDF</vt:lpstr>
      <vt:lpstr>FIMLDF</vt:lpstr>
      <vt:lpstr>FILWD</vt:lpstr>
      <vt:lpstr>FILNGDF</vt:lpstr>
      <vt:lpstr>FIGSF</vt:lpstr>
      <vt:lpstr>FIRF</vt:lpstr>
      <vt:lpstr>FICHF</vt:lpstr>
      <vt:lpstr>FIMAAF</vt:lpstr>
      <vt:lpstr>FIESF</vt:lpstr>
      <vt:lpstr>FIBAF</vt:lpstr>
      <vt:lpstr>FIAHF</vt:lpstr>
      <vt:lpstr>FIAF</vt:lpstr>
      <vt:lpstr>TIVF</vt:lpstr>
      <vt:lpstr>FITF</vt:lpstr>
      <vt:lpstr>FISCF</vt:lpstr>
      <vt:lpstr>FIOF</vt:lpstr>
      <vt:lpstr>FIMICF</vt:lpstr>
      <vt:lpstr>FIMCF</vt:lpstr>
      <vt:lpstr>FILMCF</vt:lpstr>
      <vt:lpstr>FILCF</vt:lpstr>
      <vt:lpstr>FIFEF</vt:lpstr>
      <vt:lpstr>FIEF</vt:lpstr>
      <vt:lpstr>FIDYF</vt:lpstr>
      <vt:lpstr>FBIF</vt:lpstr>
      <vt:lpstr>FAEF</vt:lpstr>
      <vt:lpstr>FIIF-NSE</vt:lpstr>
      <vt:lpstr>FITX</vt:lpstr>
      <vt:lpstr>FIUS</vt:lpstr>
      <vt:lpstr>FIPAF</vt:lpstr>
      <vt:lpstr>FF</vt:lpstr>
      <vt:lpstr>FIDA</vt:lpstr>
      <vt:lpstr>FISTIP</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PUBLIC</cp:keywords>
  <dc:description>PUBLIC</dc:description>
  <cp:lastModifiedBy/>
  <dcterms:created xsi:type="dcterms:W3CDTF">2006-09-16T00:00:00Z</dcterms:created>
  <dcterms:modified xsi:type="dcterms:W3CDTF">2025-12-09T08:21:47Z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2025-12-09T07:37:58Z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2f40d734-2821-4bf6-8261-d651c623335e</vt:lpwstr>
  </property>
  <property fmtid="{D5CDD505-2E9C-101B-9397-08002B2CF9AE}" pid="10" name="MSIP_Label_3486a02c-2dfb-4efe-823f-aa2d1f0e6ab7_ContentBits">
    <vt:lpwstr>2</vt:lpwstr>
  </property>
  <property fmtid="{D5CDD505-2E9C-101B-9397-08002B2CF9AE}" pid="11" name="Classification">
    <vt:lpwstr>PUBLIC</vt:lpwstr>
  </property>
</Properties>
</file>