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640" yWindow="0" windowWidth="23040" windowHeight="9390"/>
  </bookViews>
  <sheets>
    <sheet name="Interview Form" sheetId="1" r:id="rId1"/>
    <sheet name="Post-Interview Notes" sheetId="2" r:id="rId2"/>
  </sheets>
  <definedNames>
    <definedName name="_xlnm.Print_Area" localSheetId="0">'Interview Form'!$A$1:$F$91</definedName>
    <definedName name="_xlnm.Print_Area" localSheetId="1">'Post-Interview Notes'!$A$1:$F$91</definedName>
    <definedName name="_xlnm.Print_Titles" localSheetId="0">'Interview Form'!$1:$8</definedName>
    <definedName name="_xlnm.Print_Titles" localSheetId="1">'Post-Interview Notes'!$1:$8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/>
  <c r="C5"/>
  <c r="C4"/>
  <c r="C3"/>
  <c r="C2"/>
  <c r="C69"/>
  <c r="C70"/>
  <c r="C71"/>
  <c r="C72"/>
  <c r="C73"/>
  <c r="C74"/>
  <c r="C75"/>
  <c r="C76"/>
  <c r="C77"/>
  <c r="C78"/>
  <c r="C79"/>
  <c r="C80"/>
  <c r="C81"/>
  <c r="C82"/>
  <c r="D82" s="1"/>
  <c r="F82" s="1"/>
  <c r="C83"/>
  <c r="C84"/>
  <c r="C85"/>
  <c r="C86"/>
  <c r="C87"/>
  <c r="C88"/>
  <c r="C89"/>
  <c r="C90"/>
  <c r="D90" s="1"/>
  <c r="F90" s="1"/>
  <c r="C48"/>
  <c r="D48" s="1"/>
  <c r="F48" s="1"/>
  <c r="C49"/>
  <c r="D49" s="1"/>
  <c r="F49" s="1"/>
  <c r="C50"/>
  <c r="D50" s="1"/>
  <c r="F50" s="1"/>
  <c r="C51"/>
  <c r="D51" s="1"/>
  <c r="F51" s="1"/>
  <c r="C52"/>
  <c r="D52" s="1"/>
  <c r="F52" s="1"/>
  <c r="C53"/>
  <c r="C54"/>
  <c r="D54" s="1"/>
  <c r="F54" s="1"/>
  <c r="C55"/>
  <c r="D55" s="1"/>
  <c r="F55" s="1"/>
  <c r="C56"/>
  <c r="D56" s="1"/>
  <c r="F56" s="1"/>
  <c r="C57"/>
  <c r="D57" s="1"/>
  <c r="F57" s="1"/>
  <c r="C58"/>
  <c r="D58" s="1"/>
  <c r="F58" s="1"/>
  <c r="C59"/>
  <c r="D59" s="1"/>
  <c r="F59" s="1"/>
  <c r="C60"/>
  <c r="D60" s="1"/>
  <c r="F60" s="1"/>
  <c r="C61"/>
  <c r="D61" s="1"/>
  <c r="F61" s="1"/>
  <c r="C62"/>
  <c r="D62" s="1"/>
  <c r="F62" s="1"/>
  <c r="C63"/>
  <c r="D63" s="1"/>
  <c r="F63" s="1"/>
  <c r="C64"/>
  <c r="D64" s="1"/>
  <c r="F64" s="1"/>
  <c r="C65"/>
  <c r="D65" s="1"/>
  <c r="F65" s="1"/>
  <c r="C66"/>
  <c r="D66" s="1"/>
  <c r="F66" s="1"/>
  <c r="C67"/>
  <c r="D67" s="1"/>
  <c r="F67" s="1"/>
  <c r="C68"/>
  <c r="D68" s="1"/>
  <c r="F68" s="1"/>
  <c r="C23"/>
  <c r="C25"/>
  <c r="D25" s="1"/>
  <c r="F25" s="1"/>
  <c r="C26"/>
  <c r="D26" s="1"/>
  <c r="F26" s="1"/>
  <c r="C27"/>
  <c r="D27" s="1"/>
  <c r="F27" s="1"/>
  <c r="C28"/>
  <c r="D28" s="1"/>
  <c r="F28" s="1"/>
  <c r="C29"/>
  <c r="D29" s="1"/>
  <c r="F29" s="1"/>
  <c r="C30"/>
  <c r="D30" s="1"/>
  <c r="F30" s="1"/>
  <c r="C31"/>
  <c r="D31" s="1"/>
  <c r="F31" s="1"/>
  <c r="C32"/>
  <c r="D32" s="1"/>
  <c r="F32" s="1"/>
  <c r="C33"/>
  <c r="D33" s="1"/>
  <c r="F33" s="1"/>
  <c r="C34"/>
  <c r="D34" s="1"/>
  <c r="F34" s="1"/>
  <c r="C35"/>
  <c r="C36"/>
  <c r="C37"/>
  <c r="C38"/>
  <c r="C39"/>
  <c r="C40"/>
  <c r="C41"/>
  <c r="C42"/>
  <c r="C43"/>
  <c r="C44"/>
  <c r="C45"/>
  <c r="D45" s="1"/>
  <c r="F45" s="1"/>
  <c r="C46"/>
  <c r="D46" s="1"/>
  <c r="F46" s="1"/>
  <c r="C47"/>
  <c r="D47" s="1"/>
  <c r="F47" s="1"/>
  <c r="C22"/>
  <c r="C11"/>
  <c r="C12"/>
  <c r="C13"/>
  <c r="D13" s="1"/>
  <c r="F13" s="1"/>
  <c r="C14"/>
  <c r="D14" s="1"/>
  <c r="F14" s="1"/>
  <c r="C15"/>
  <c r="D15" s="1"/>
  <c r="F15" s="1"/>
  <c r="C16"/>
  <c r="D16" s="1"/>
  <c r="F16" s="1"/>
  <c r="C17"/>
  <c r="D17" s="1"/>
  <c r="F17" s="1"/>
  <c r="C18"/>
  <c r="D18" s="1"/>
  <c r="F18" s="1"/>
  <c r="C19"/>
  <c r="C20"/>
  <c r="D20" s="1"/>
  <c r="F20" s="1"/>
  <c r="C10"/>
  <c r="F89"/>
  <c r="F88"/>
  <c r="F87"/>
  <c r="F86"/>
  <c r="F85"/>
  <c r="F84"/>
  <c r="F81"/>
  <c r="F80"/>
  <c r="F79"/>
  <c r="F78"/>
  <c r="F77"/>
  <c r="F76"/>
  <c r="F75"/>
  <c r="F74"/>
  <c r="F73"/>
  <c r="F72"/>
  <c r="F71"/>
  <c r="D69"/>
  <c r="F69" s="1"/>
  <c r="D53"/>
  <c r="F53" s="1"/>
  <c r="F44"/>
  <c r="F43"/>
  <c r="F42"/>
  <c r="F41"/>
  <c r="F39"/>
  <c r="F38"/>
  <c r="F37"/>
  <c r="F36"/>
  <c r="F23"/>
  <c r="F22"/>
  <c r="D19"/>
  <c r="F19" s="1"/>
  <c r="M50" l="1"/>
  <c r="D70" s="1"/>
  <c r="F70" s="1"/>
  <c r="M34"/>
  <c r="D40" s="1"/>
  <c r="F40" s="1"/>
  <c r="M33"/>
  <c r="D35" s="1"/>
  <c r="F35" s="1"/>
  <c r="J54"/>
  <c r="D83" s="1"/>
  <c r="F83" s="1"/>
  <c r="F22" i="1"/>
  <c r="F23"/>
  <c r="M33"/>
  <c r="M34"/>
  <c r="F36"/>
  <c r="F37"/>
  <c r="F38"/>
  <c r="F39"/>
  <c r="F41"/>
  <c r="F42"/>
  <c r="F43"/>
  <c r="F44"/>
  <c r="M50"/>
  <c r="J54"/>
  <c r="F71"/>
  <c r="F72"/>
  <c r="F73"/>
  <c r="F74"/>
  <c r="F75"/>
  <c r="F76"/>
  <c r="F77"/>
  <c r="F78"/>
  <c r="F79"/>
  <c r="F80"/>
  <c r="F81"/>
  <c r="F84"/>
  <c r="F85"/>
  <c r="F86"/>
  <c r="F87"/>
  <c r="F88"/>
  <c r="F89"/>
  <c r="D90" l="1"/>
  <c r="F90" s="1"/>
  <c r="D83"/>
  <c r="F83" s="1"/>
  <c r="D82"/>
  <c r="F82" s="1"/>
  <c r="D69"/>
  <c r="F69" s="1"/>
  <c r="D68"/>
  <c r="F68" s="1"/>
  <c r="D67"/>
  <c r="F67" s="1"/>
  <c r="D66"/>
  <c r="F66" s="1"/>
  <c r="D65"/>
  <c r="F65" s="1"/>
  <c r="D64"/>
  <c r="F64" s="1"/>
  <c r="D63"/>
  <c r="F63" s="1"/>
  <c r="D62"/>
  <c r="F62" s="1"/>
  <c r="D61"/>
  <c r="F61" s="1"/>
  <c r="D60"/>
  <c r="F60" s="1"/>
  <c r="D59"/>
  <c r="F59" s="1"/>
  <c r="D58"/>
  <c r="F58" s="1"/>
  <c r="D57"/>
  <c r="F57" s="1"/>
  <c r="D56"/>
  <c r="F56" s="1"/>
  <c r="D55"/>
  <c r="F55" s="1"/>
  <c r="D54"/>
  <c r="F54" s="1"/>
  <c r="D53"/>
  <c r="F53" s="1"/>
  <c r="D52"/>
  <c r="F52" s="1"/>
  <c r="D51"/>
  <c r="F51" s="1"/>
  <c r="D50"/>
  <c r="F50" s="1"/>
  <c r="D49"/>
  <c r="F49" s="1"/>
  <c r="D48"/>
  <c r="F48" s="1"/>
  <c r="D47"/>
  <c r="F47" s="1"/>
  <c r="D46"/>
  <c r="F46" s="1"/>
  <c r="D45"/>
  <c r="F45" s="1"/>
  <c r="D40"/>
  <c r="F40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70"/>
  <c r="F70" s="1"/>
  <c r="C24" l="1"/>
  <c r="D24" l="1"/>
  <c r="F24" s="1"/>
  <c r="F91" s="1"/>
  <c r="C24" i="2"/>
  <c r="D24" s="1"/>
  <c r="F24" s="1"/>
  <c r="F91" s="1"/>
</calcChain>
</file>

<file path=xl/sharedStrings.xml><?xml version="1.0" encoding="utf-8"?>
<sst xmlns="http://schemas.openxmlformats.org/spreadsheetml/2006/main" count="652" uniqueCount="198">
  <si>
    <t>Question</t>
  </si>
  <si>
    <t>Pre-Visit Information</t>
  </si>
  <si>
    <t>Date of Current Effective FIRM</t>
  </si>
  <si>
    <t>Freeboard</t>
  </si>
  <si>
    <t>Compensatory Storage</t>
  </si>
  <si>
    <t>Estimated # of structures within the Community</t>
  </si>
  <si>
    <t>% of total strucures within the SFHA</t>
  </si>
  <si>
    <t>Zoning</t>
  </si>
  <si>
    <t>Does the community have a database/notes on problem areas on the FIRM?</t>
  </si>
  <si>
    <t>What is the estimated number of permits issued per year in the SFHA over the last 5 years?</t>
  </si>
  <si>
    <t>Does the Community Participate in the Community Rating System (CRS)?</t>
  </si>
  <si>
    <t>What is its CRS Class?</t>
  </si>
  <si>
    <t>Question #</t>
  </si>
  <si>
    <t>None</t>
  </si>
  <si>
    <t>Answer</t>
  </si>
  <si>
    <t>Score</t>
  </si>
  <si>
    <t>Baseline Assessment Tool-Floodplain Management Program Evaluation</t>
  </si>
  <si>
    <t xml:space="preserve">Does the community devote resources to engaging and educating the public about flood risk and resilience? </t>
  </si>
  <si>
    <t>Does the community have an adopted general or comprehensive plan?</t>
  </si>
  <si>
    <t>Has the community adopted the International Building Code or American Society of Civil Engineers (ASCE) standards that promote flood-resistant building?</t>
  </si>
  <si>
    <t>Has the community developed a stormwater utility to serve as a funding source for stormwater management activities?</t>
  </si>
  <si>
    <t>Building Code</t>
  </si>
  <si>
    <t>Stormwater Management</t>
  </si>
  <si>
    <t>Cumulative Substantial Improvement/Damage</t>
  </si>
  <si>
    <t>Future Condition Flood Study Provisions</t>
  </si>
  <si>
    <t>Date of Entry into the NFIP</t>
  </si>
  <si>
    <t>Suffix Letter of Current Effective FIRM</t>
  </si>
  <si>
    <t>Number of Current Flood Insurance Policies in Force</t>
  </si>
  <si>
    <t>Number of Policies in SFHA</t>
  </si>
  <si>
    <t>Number of Policies Outside SFHA</t>
  </si>
  <si>
    <t>Number of Flood Insurance Claims since 1978</t>
  </si>
  <si>
    <t>Number of FEMA-Identified Repetitive Losses</t>
  </si>
  <si>
    <t>5 Years Ago or Less</t>
  </si>
  <si>
    <t>6 - 10 Years Ago</t>
  </si>
  <si>
    <t>More Than 10 Years Ago</t>
  </si>
  <si>
    <t>Never Had a CAV</t>
  </si>
  <si>
    <t>Q4</t>
  </si>
  <si>
    <t>0 - 250</t>
  </si>
  <si>
    <t>251 - 500</t>
  </si>
  <si>
    <t>501 - 750</t>
  </si>
  <si>
    <t>751 - 1000</t>
  </si>
  <si>
    <t>&gt; 1000</t>
  </si>
  <si>
    <t>Q5, Q6, Q7</t>
  </si>
  <si>
    <t>Q8</t>
  </si>
  <si>
    <t>0 - 25</t>
  </si>
  <si>
    <t>26 - 50</t>
  </si>
  <si>
    <t>51 - 75</t>
  </si>
  <si>
    <t>75 - 100</t>
  </si>
  <si>
    <t>&gt; 100</t>
  </si>
  <si>
    <t>Count</t>
  </si>
  <si>
    <t>Q9</t>
  </si>
  <si>
    <t xml:space="preserve">1 - 9 </t>
  </si>
  <si>
    <t>10 or More</t>
  </si>
  <si>
    <t>Yes</t>
  </si>
  <si>
    <t>No</t>
  </si>
  <si>
    <t>Q11</t>
  </si>
  <si>
    <t>Q12</t>
  </si>
  <si>
    <t>Q13</t>
  </si>
  <si>
    <t>5 or Less</t>
  </si>
  <si>
    <t>6 - 9</t>
  </si>
  <si>
    <t>Estimated # of structures within the SFHA</t>
  </si>
  <si>
    <t>Q14</t>
  </si>
  <si>
    <t>Before 2004</t>
  </si>
  <si>
    <t>2004 or Later</t>
  </si>
  <si>
    <t>Q15</t>
  </si>
  <si>
    <t>Elected Official</t>
  </si>
  <si>
    <t>Department Head</t>
  </si>
  <si>
    <t>Other</t>
  </si>
  <si>
    <t>Q16</t>
  </si>
  <si>
    <t>1 - 5</t>
  </si>
  <si>
    <t>Q18</t>
  </si>
  <si>
    <t>Who is the ordinance-designated floodplain administrator?</t>
  </si>
  <si>
    <t>How many years of experience does the floodplain administrator have?</t>
  </si>
  <si>
    <t>Is the designated floodplain administrator appropriate for the jurisdiction's capabilities?</t>
  </si>
  <si>
    <t>What is the number of staff available to support floodplain management?</t>
  </si>
  <si>
    <t>Q21</t>
  </si>
  <si>
    <t>Don't Know</t>
  </si>
  <si>
    <t>Was the floodplain management ordinance formatted based on a model?</t>
  </si>
  <si>
    <t>Does the floodplain management ordinance address the flood risk within the community?</t>
  </si>
  <si>
    <t>Has the floodplain management administration staff received any NFIP training from the state, FEMA or other source?</t>
  </si>
  <si>
    <t>Are any of the floodplain management staff CFMs?</t>
  </si>
  <si>
    <t>Date of Last Community Assistance Visit (CAV)</t>
  </si>
  <si>
    <t>Does the ordinance include standards that exceed any of the following minimum NFIP standards:</t>
  </si>
  <si>
    <t>Q23 Count</t>
  </si>
  <si>
    <t>Q24 Count</t>
  </si>
  <si>
    <t>Does the community have a post-disaster action plan that includes procedures for substantial damage assessment?</t>
  </si>
  <si>
    <t>Does the community have an established protocol for substantial damage determination and enforcement?</t>
  </si>
  <si>
    <t>Q25</t>
  </si>
  <si>
    <t>Q27</t>
  </si>
  <si>
    <t>Residential Only</t>
  </si>
  <si>
    <t>Non-Residential Only</t>
  </si>
  <si>
    <t>Both</t>
  </si>
  <si>
    <t>Neither</t>
  </si>
  <si>
    <t>Q29</t>
  </si>
  <si>
    <t>10 or Less</t>
  </si>
  <si>
    <t>11 - 50</t>
  </si>
  <si>
    <t>51 - 100</t>
  </si>
  <si>
    <t>Q26, Q30</t>
  </si>
  <si>
    <t>Does the community issue a floodplain development permit that is separate from its standard building permit?</t>
  </si>
  <si>
    <t>Does the community issue certificates of occupancy for new construction? (Residential/Non-residential?)</t>
  </si>
  <si>
    <t>Does the community have an established protocol for tracking development within its floodplains?</t>
  </si>
  <si>
    <t>Does the community require FEMA elevation certificates as a condition of development in the SFHA?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</si>
  <si>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Does the community have mapping that regulates areas beyond FEMA’s FIRM?</t>
    </r>
  </si>
  <si>
    <t>Does the community have a protocol to capture perishable data following a flood event?</t>
  </si>
  <si>
    <t>Does the community have a FEMA/state approved local hazard mitigation plan?</t>
  </si>
  <si>
    <t>Describe the community's protocol for record keeping</t>
  </si>
  <si>
    <t>a. None</t>
  </si>
  <si>
    <t>b. Keep Some Records</t>
  </si>
  <si>
    <t>c. Records Tied to Permit #</t>
  </si>
  <si>
    <t>d. Have Defined Admin Procedure</t>
  </si>
  <si>
    <t>e. Both c and d</t>
  </si>
  <si>
    <t>Q33</t>
  </si>
  <si>
    <t>Q23, Q24</t>
  </si>
  <si>
    <t>Q42, Q46, Q53</t>
  </si>
  <si>
    <t>Q45</t>
  </si>
  <si>
    <t>Q34</t>
  </si>
  <si>
    <t>Q41</t>
  </si>
  <si>
    <t>1/1</t>
  </si>
  <si>
    <t>2/2</t>
  </si>
  <si>
    <t>3/3</t>
  </si>
  <si>
    <t>4/4</t>
  </si>
  <si>
    <t>5/5</t>
  </si>
  <si>
    <t>6/6</t>
  </si>
  <si>
    <t>7/7</t>
  </si>
  <si>
    <t>8/8</t>
  </si>
  <si>
    <t>9/9</t>
  </si>
  <si>
    <t>10</t>
  </si>
  <si>
    <t>Q47, Q48</t>
  </si>
  <si>
    <t>Flash Floods</t>
  </si>
  <si>
    <t>Coastal Erosion</t>
  </si>
  <si>
    <t>Alluvial Fans</t>
  </si>
  <si>
    <t>Channel Migration</t>
  </si>
  <si>
    <t>Ice Jams</t>
  </si>
  <si>
    <t>Closed Basin Lakes</t>
  </si>
  <si>
    <t>Tsunamis</t>
  </si>
  <si>
    <t>Debris Flows</t>
  </si>
  <si>
    <t>Subsidance</t>
  </si>
  <si>
    <t>Wildfire Areas</t>
  </si>
  <si>
    <t>Volcano (Lahars)</t>
  </si>
  <si>
    <t>Q50</t>
  </si>
  <si>
    <t>Q51</t>
  </si>
  <si>
    <t>Some</t>
  </si>
  <si>
    <t>Property Acquisition</t>
  </si>
  <si>
    <t>Retrofits</t>
  </si>
  <si>
    <t>Capital Projects</t>
  </si>
  <si>
    <t>Environmental Protection/Restoration</t>
  </si>
  <si>
    <t>Planning</t>
  </si>
  <si>
    <t>Emergency Services</t>
  </si>
  <si>
    <t>Q52</t>
  </si>
  <si>
    <t xml:space="preserve">Q10, Q17, Q19, </t>
  </si>
  <si>
    <t xml:space="preserve">Q22, Q31, Q32, </t>
  </si>
  <si>
    <t>Q35, Q40, Q43,</t>
  </si>
  <si>
    <t>Q44, Q49</t>
  </si>
  <si>
    <t xml:space="preserve">Q20, Q28, </t>
  </si>
  <si>
    <t xml:space="preserve">Q36 - Q39, </t>
  </si>
  <si>
    <t>Interview Questions</t>
  </si>
  <si>
    <t>Are the hazards indicated in # 57 adequately mapped? (Answer yes if the community has none of the hazards listed)</t>
  </si>
  <si>
    <t>Weight</t>
  </si>
  <si>
    <t>Weighted Score</t>
  </si>
  <si>
    <t>Community Name</t>
  </si>
  <si>
    <t>Contact Name</t>
  </si>
  <si>
    <t>Total Score</t>
  </si>
  <si>
    <t>Contact Phone</t>
  </si>
  <si>
    <t>Contract Email Address</t>
  </si>
  <si>
    <t>Contact Address</t>
  </si>
  <si>
    <t>Pre-Interview Notes</t>
  </si>
  <si>
    <t>Enter Note</t>
  </si>
  <si>
    <r>
      <t xml:space="preserve">Does the community have any of the following other </t>
    </r>
    <r>
      <rPr>
        <sz val="11"/>
        <color rgb="FF000000"/>
        <rFont val="Calibri"/>
        <family val="2"/>
        <scheme val="minor"/>
      </rPr>
      <t>flood-related hazards?</t>
    </r>
  </si>
  <si>
    <t>Baseline Assessment Tool, Post-Interview Notes</t>
  </si>
  <si>
    <t>Post-Interview Notes</t>
  </si>
  <si>
    <t>How many flood events have caused property damage in the last 25 years?</t>
  </si>
  <si>
    <t>What is the most current date of adoption of the flood damage prevention ordinance for the community?</t>
  </si>
  <si>
    <t>Does the community have any of the following other codes or regulations that interface with the floodplain?</t>
  </si>
  <si>
    <t>How many variances to its floodplain regulations has the community issued in the last 5 years?</t>
  </si>
  <si>
    <t xml:space="preserve">Does the community review FEMA elevation certificates for completion and compliance as part of its permit review process? </t>
  </si>
  <si>
    <t xml:space="preserve">Does the community have a professional engineer? </t>
  </si>
  <si>
    <t>Environmental Protection</t>
  </si>
  <si>
    <t>What is the community's Building Code Effectiveness Grading Schedule (BCEGS) classification?</t>
  </si>
  <si>
    <t>Has the community adopted standards that mitigate the increases in stormwater runoff from new development?</t>
  </si>
  <si>
    <t>Does the community administer, or does teh floodplain administrator have the capability to administer, a public outreach campaign within its regulated floodplain?</t>
  </si>
  <si>
    <t>Does the community have access to any other support agency (i.e.: County-wide Flood Control District) to aid its administration of its floodplains?</t>
  </si>
  <si>
    <t>Is the community protected by a federally recognized levee or floodwall?</t>
  </si>
  <si>
    <t>Is the community downstream of a state or federal designated “high-hazard” dam?</t>
  </si>
  <si>
    <t>Does the community have an adopted, NIMS-compliant Emergency Operations Plan or Comprehensive Emergency Management Plan (CEMP)?</t>
  </si>
  <si>
    <t>Has the community implemented or targeted any flood hazard mitigation projects?</t>
  </si>
  <si>
    <t>Does the community administer, or does the floodplain administrator have the capability to administer, a public outreach campaign within its regulated floodplain?</t>
  </si>
  <si>
    <t>Does the community have an adopted, NIMS-compliant Emergency Operations Plan?</t>
  </si>
  <si>
    <t>Subsidence</t>
  </si>
  <si>
    <t>Contact Email Address</t>
  </si>
  <si>
    <t>D</t>
  </si>
  <si>
    <t>Lower Swatara Township</t>
  </si>
  <si>
    <t>Alan Knoche</t>
  </si>
  <si>
    <t>717-939-9377</t>
  </si>
  <si>
    <t>aknoche@lowerswatara.org</t>
  </si>
  <si>
    <t>1499 Spring Garden Drive, Middletown, PA</t>
  </si>
  <si>
    <t>37 total</t>
  </si>
  <si>
    <t>91 total</t>
  </si>
  <si>
    <t>1.5 feet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</si>
</sst>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6" tint="0.80001220740379042"/>
        </stop>
        <stop position="0.5">
          <color theme="4" tint="0.40000610370189521"/>
        </stop>
        <stop position="1">
          <color theme="6" tint="0.80001220740379042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63377788628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2" borderId="7" applyNumberFormat="0" applyAlignment="0" applyProtection="0"/>
    <xf numFmtId="0" fontId="15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0" fontId="1" fillId="0" borderId="1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protection locked="0"/>
    </xf>
    <xf numFmtId="0" fontId="1" fillId="0" borderId="1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5" borderId="6" xfId="0" applyFont="1" applyFill="1" applyBorder="1" applyAlignment="1" applyProtection="1">
      <alignment horizontal="center"/>
      <protection locked="0"/>
    </xf>
    <xf numFmtId="0" fontId="7" fillId="5" borderId="6" xfId="0" applyFont="1" applyFill="1" applyBorder="1" applyAlignment="1" applyProtection="1">
      <alignment horizontal="center"/>
    </xf>
    <xf numFmtId="0" fontId="7" fillId="5" borderId="5" xfId="0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 applyProtection="1">
      <alignment horizontal="left"/>
      <protection locked="0"/>
    </xf>
    <xf numFmtId="0" fontId="7" fillId="5" borderId="5" xfId="0" applyFont="1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 vertical="top"/>
      <protection locked="0"/>
    </xf>
    <xf numFmtId="0" fontId="0" fillId="0" borderId="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/>
    </xf>
    <xf numFmtId="0" fontId="0" fillId="6" borderId="5" xfId="0" applyFill="1" applyBorder="1" applyAlignment="1" applyProtection="1">
      <alignment vertical="top"/>
      <protection locked="0"/>
    </xf>
    <xf numFmtId="0" fontId="0" fillId="6" borderId="5" xfId="0" applyFill="1" applyBorder="1" applyAlignment="1" applyProtection="1">
      <alignment horizontal="center" vertical="top"/>
    </xf>
    <xf numFmtId="0" fontId="0" fillId="0" borderId="5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1" fillId="4" borderId="8" xfId="0" applyFont="1" applyFill="1" applyBorder="1" applyAlignment="1" applyProtection="1">
      <alignment vertical="top"/>
    </xf>
    <xf numFmtId="0" fontId="1" fillId="4" borderId="9" xfId="0" applyFont="1" applyFill="1" applyBorder="1" applyAlignment="1" applyProtection="1">
      <alignment vertical="top"/>
    </xf>
    <xf numFmtId="0" fontId="1" fillId="4" borderId="8" xfId="0" applyFont="1" applyFill="1" applyBorder="1" applyAlignment="1" applyProtection="1">
      <alignment vertical="top"/>
      <protection locked="0"/>
    </xf>
    <xf numFmtId="0" fontId="0" fillId="4" borderId="9" xfId="0" applyFill="1" applyBorder="1" applyAlignment="1" applyProtection="1">
      <alignment vertical="top"/>
      <protection locked="0"/>
    </xf>
    <xf numFmtId="0" fontId="0" fillId="6" borderId="0" xfId="0" applyFill="1" applyAlignment="1" applyProtection="1">
      <alignment horizontal="center" vertical="top"/>
      <protection locked="0"/>
    </xf>
    <xf numFmtId="0" fontId="0" fillId="0" borderId="10" xfId="0" applyBorder="1" applyAlignment="1" applyProtection="1">
      <alignment vertical="top"/>
    </xf>
    <xf numFmtId="0" fontId="0" fillId="0" borderId="11" xfId="0" applyBorder="1" applyAlignment="1" applyProtection="1">
      <alignment vertical="top"/>
    </xf>
    <xf numFmtId="49" fontId="0" fillId="0" borderId="10" xfId="0" applyNumberFormat="1" applyBorder="1" applyAlignment="1" applyProtection="1">
      <alignment vertical="top"/>
    </xf>
    <xf numFmtId="0" fontId="0" fillId="0" borderId="12" xfId="0" applyBorder="1" applyAlignment="1" applyProtection="1">
      <alignment vertical="top"/>
    </xf>
    <xf numFmtId="0" fontId="0" fillId="0" borderId="13" xfId="0" applyBorder="1" applyAlignment="1" applyProtection="1">
      <alignment vertical="top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6" borderId="5" xfId="0" applyFill="1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vertical="top"/>
      <protection locked="0"/>
    </xf>
    <xf numFmtId="0" fontId="0" fillId="0" borderId="13" xfId="0" applyBorder="1" applyAlignment="1" applyProtection="1">
      <alignment vertical="top"/>
      <protection locked="0"/>
    </xf>
    <xf numFmtId="0" fontId="1" fillId="4" borderId="9" xfId="0" applyFont="1" applyFill="1" applyBorder="1" applyAlignment="1" applyProtection="1">
      <alignment vertical="top"/>
      <protection locked="0"/>
    </xf>
    <xf numFmtId="0" fontId="0" fillId="4" borderId="9" xfId="0" applyFill="1" applyBorder="1" applyAlignment="1" applyProtection="1">
      <alignment vertical="top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1" fillId="3" borderId="10" xfId="0" applyFont="1" applyFill="1" applyBorder="1" applyAlignment="1" applyProtection="1">
      <alignment vertical="top"/>
      <protection locked="0"/>
    </xf>
    <xf numFmtId="0" fontId="1" fillId="3" borderId="11" xfId="0" applyFont="1" applyFill="1" applyBorder="1" applyAlignment="1" applyProtection="1">
      <alignment vertical="top"/>
    </xf>
    <xf numFmtId="0" fontId="0" fillId="0" borderId="10" xfId="0" applyFill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0" fontId="8" fillId="6" borderId="5" xfId="0" applyFont="1" applyFill="1" applyBorder="1" applyAlignment="1" applyProtection="1">
      <alignment horizontal="center" vertical="top"/>
      <protection locked="0"/>
    </xf>
    <xf numFmtId="49" fontId="0" fillId="0" borderId="10" xfId="0" applyNumberFormat="1" applyBorder="1" applyAlignment="1" applyProtection="1">
      <alignment horizontal="left" vertical="top"/>
      <protection locked="0"/>
    </xf>
    <xf numFmtId="1" fontId="0" fillId="0" borderId="10" xfId="0" applyNumberFormat="1" applyBorder="1" applyAlignment="1" applyProtection="1">
      <alignment horizontal="left" vertical="top"/>
      <protection locked="0"/>
    </xf>
    <xf numFmtId="49" fontId="0" fillId="0" borderId="12" xfId="0" applyNumberFormat="1" applyFill="1" applyBorder="1" applyAlignment="1" applyProtection="1">
      <alignment horizontal="left" vertical="top"/>
      <protection locked="0"/>
    </xf>
    <xf numFmtId="0" fontId="0" fillId="0" borderId="13" xfId="0" applyFill="1" applyBorder="1" applyAlignment="1" applyProtection="1">
      <alignment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6" borderId="5" xfId="0" applyFill="1" applyBorder="1" applyAlignment="1" applyProtection="1">
      <alignment vertical="top" wrapText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12" xfId="0" applyFill="1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protection locked="0"/>
    </xf>
    <xf numFmtId="0" fontId="0" fillId="0" borderId="0" xfId="0" applyAlignment="1" applyProtection="1"/>
    <xf numFmtId="9" fontId="0" fillId="0" borderId="10" xfId="0" applyNumberFormat="1" applyBorder="1" applyAlignment="1" applyProtection="1"/>
    <xf numFmtId="0" fontId="0" fillId="0" borderId="11" xfId="0" applyBorder="1" applyAlignment="1" applyProtection="1"/>
    <xf numFmtId="0" fontId="0" fillId="0" borderId="10" xfId="0" applyBorder="1" applyAlignment="1" applyProtection="1"/>
    <xf numFmtId="0" fontId="1" fillId="4" borderId="10" xfId="0" applyFont="1" applyFill="1" applyBorder="1" applyAlignment="1" applyProtection="1">
      <protection locked="0"/>
    </xf>
    <xf numFmtId="0" fontId="0" fillId="4" borderId="11" xfId="0" applyFill="1" applyBorder="1" applyAlignment="1" applyProtection="1">
      <protection locked="0"/>
    </xf>
    <xf numFmtId="0" fontId="6" fillId="5" borderId="6" xfId="0" applyFont="1" applyFill="1" applyBorder="1" applyAlignment="1" applyProtection="1"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9" fillId="0" borderId="16" xfId="0" applyFont="1" applyBorder="1" applyAlignment="1" applyProtection="1">
      <alignment horizontal="right"/>
      <protection locked="0"/>
    </xf>
    <xf numFmtId="0" fontId="9" fillId="0" borderId="0" xfId="0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</xf>
    <xf numFmtId="0" fontId="9" fillId="8" borderId="2" xfId="0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9" fillId="8" borderId="25" xfId="0" applyFont="1" applyFill="1" applyBorder="1" applyAlignment="1" applyProtection="1">
      <alignment horizontal="right" vertical="center"/>
      <protection locked="0"/>
    </xf>
    <xf numFmtId="0" fontId="9" fillId="8" borderId="26" xfId="0" applyFont="1" applyFill="1" applyBorder="1" applyAlignment="1" applyProtection="1">
      <alignment horizontal="center" vertical="center"/>
      <protection locked="0"/>
    </xf>
    <xf numFmtId="0" fontId="9" fillId="8" borderId="27" xfId="0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left" vertical="top"/>
      <protection locked="0"/>
    </xf>
    <xf numFmtId="0" fontId="13" fillId="0" borderId="5" xfId="0" applyFont="1" applyBorder="1" applyAlignment="1" applyProtection="1">
      <alignment horizontal="left" vertical="top"/>
      <protection locked="0"/>
    </xf>
    <xf numFmtId="0" fontId="13" fillId="6" borderId="0" xfId="0" applyFont="1" applyFill="1" applyAlignment="1" applyProtection="1">
      <alignment horizontal="left" vertical="top"/>
    </xf>
    <xf numFmtId="9" fontId="0" fillId="9" borderId="5" xfId="0" applyNumberFormat="1" applyFill="1" applyBorder="1" applyAlignment="1" applyProtection="1">
      <alignment horizontal="center" vertical="top"/>
    </xf>
    <xf numFmtId="0" fontId="0" fillId="9" borderId="5" xfId="0" applyFill="1" applyBorder="1" applyAlignment="1" applyProtection="1">
      <alignment horizontal="center" vertical="top"/>
      <protection locked="0"/>
    </xf>
    <xf numFmtId="0" fontId="1" fillId="0" borderId="0" xfId="0" applyFont="1" applyProtection="1">
      <protection locked="0"/>
    </xf>
    <xf numFmtId="0" fontId="0" fillId="0" borderId="28" xfId="0" applyBorder="1" applyAlignment="1" applyProtection="1">
      <alignment vertical="top"/>
      <protection locked="0"/>
    </xf>
    <xf numFmtId="0" fontId="0" fillId="10" borderId="0" xfId="0" applyFill="1" applyAlignment="1" applyProtection="1">
      <alignment vertical="top"/>
      <protection locked="0"/>
    </xf>
    <xf numFmtId="0" fontId="0" fillId="10" borderId="0" xfId="0" applyFill="1" applyAlignment="1" applyProtection="1">
      <alignment vertical="top"/>
    </xf>
    <xf numFmtId="0" fontId="0" fillId="10" borderId="10" xfId="0" applyFill="1" applyBorder="1" applyAlignment="1" applyProtection="1">
      <alignment vertical="top"/>
    </xf>
    <xf numFmtId="0" fontId="0" fillId="10" borderId="11" xfId="0" applyFill="1" applyBorder="1" applyAlignment="1" applyProtection="1">
      <alignment vertical="top"/>
    </xf>
    <xf numFmtId="49" fontId="0" fillId="10" borderId="10" xfId="0" applyNumberFormat="1" applyFill="1" applyBorder="1" applyAlignment="1" applyProtection="1">
      <alignment vertical="top"/>
    </xf>
    <xf numFmtId="0" fontId="1" fillId="10" borderId="10" xfId="0" applyFont="1" applyFill="1" applyBorder="1" applyAlignment="1" applyProtection="1">
      <alignment vertical="top"/>
      <protection locked="0"/>
    </xf>
    <xf numFmtId="0" fontId="0" fillId="10" borderId="11" xfId="0" applyFill="1" applyBorder="1" applyAlignment="1" applyProtection="1">
      <alignment vertical="top"/>
      <protection locked="0"/>
    </xf>
    <xf numFmtId="0" fontId="0" fillId="10" borderId="12" xfId="0" applyFill="1" applyBorder="1" applyAlignment="1" applyProtection="1">
      <alignment vertical="top"/>
    </xf>
    <xf numFmtId="0" fontId="0" fillId="10" borderId="13" xfId="0" applyFill="1" applyBorder="1" applyAlignment="1" applyProtection="1">
      <alignment vertical="top"/>
    </xf>
    <xf numFmtId="0" fontId="1" fillId="10" borderId="11" xfId="0" applyFont="1" applyFill="1" applyBorder="1" applyAlignment="1" applyProtection="1">
      <alignment vertical="top"/>
      <protection locked="0"/>
    </xf>
    <xf numFmtId="49" fontId="0" fillId="10" borderId="12" xfId="0" applyNumberFormat="1" applyFill="1" applyBorder="1" applyAlignment="1" applyProtection="1">
      <alignment vertical="top"/>
    </xf>
    <xf numFmtId="0" fontId="0" fillId="10" borderId="12" xfId="0" applyFill="1" applyBorder="1" applyAlignment="1" applyProtection="1">
      <alignment vertical="top"/>
      <protection locked="0"/>
    </xf>
    <xf numFmtId="0" fontId="0" fillId="10" borderId="13" xfId="0" applyFill="1" applyBorder="1" applyAlignment="1" applyProtection="1">
      <alignment vertical="top"/>
      <protection locked="0"/>
    </xf>
    <xf numFmtId="0" fontId="0" fillId="10" borderId="10" xfId="0" applyFill="1" applyBorder="1" applyAlignment="1" applyProtection="1">
      <alignment horizontal="left" vertical="top"/>
      <protection locked="0"/>
    </xf>
    <xf numFmtId="9" fontId="0" fillId="10" borderId="10" xfId="0" applyNumberFormat="1" applyFill="1" applyBorder="1" applyAlignment="1" applyProtection="1">
      <alignment vertical="top"/>
    </xf>
    <xf numFmtId="0" fontId="0" fillId="10" borderId="10" xfId="0" applyFill="1" applyBorder="1" applyAlignment="1" applyProtection="1">
      <alignment vertical="top"/>
      <protection locked="0"/>
    </xf>
    <xf numFmtId="9" fontId="0" fillId="10" borderId="12" xfId="0" applyNumberFormat="1" applyFill="1" applyBorder="1" applyAlignment="1" applyProtection="1">
      <alignment vertical="top"/>
    </xf>
    <xf numFmtId="0" fontId="1" fillId="10" borderId="8" xfId="0" applyFont="1" applyFill="1" applyBorder="1" applyAlignment="1" applyProtection="1">
      <alignment vertical="top"/>
      <protection locked="0"/>
    </xf>
    <xf numFmtId="0" fontId="1" fillId="10" borderId="9" xfId="0" applyFont="1" applyFill="1" applyBorder="1" applyAlignment="1" applyProtection="1">
      <alignment vertical="top"/>
      <protection locked="0"/>
    </xf>
    <xf numFmtId="0" fontId="0" fillId="10" borderId="12" xfId="0" applyFill="1" applyBorder="1" applyAlignment="1" applyProtection="1">
      <alignment horizontal="left" vertical="top"/>
      <protection locked="0"/>
    </xf>
    <xf numFmtId="0" fontId="0" fillId="10" borderId="9" xfId="0" applyFill="1" applyBorder="1" applyAlignment="1" applyProtection="1">
      <alignment vertical="top"/>
      <protection locked="0"/>
    </xf>
    <xf numFmtId="0" fontId="1" fillId="10" borderId="8" xfId="0" applyFont="1" applyFill="1" applyBorder="1" applyAlignment="1" applyProtection="1">
      <alignment vertical="top"/>
    </xf>
    <xf numFmtId="0" fontId="1" fillId="10" borderId="9" xfId="0" applyFont="1" applyFill="1" applyBorder="1" applyAlignment="1" applyProtection="1">
      <alignment vertical="top"/>
    </xf>
    <xf numFmtId="0" fontId="1" fillId="10" borderId="11" xfId="0" applyFont="1" applyFill="1" applyBorder="1" applyAlignment="1" applyProtection="1">
      <alignment vertical="top"/>
    </xf>
    <xf numFmtId="49" fontId="0" fillId="10" borderId="10" xfId="0" applyNumberFormat="1" applyFill="1" applyBorder="1" applyAlignment="1" applyProtection="1">
      <alignment horizontal="left" vertical="top"/>
      <protection locked="0"/>
    </xf>
    <xf numFmtId="1" fontId="0" fillId="10" borderId="12" xfId="0" applyNumberFormat="1" applyFill="1" applyBorder="1" applyAlignment="1" applyProtection="1">
      <alignment horizontal="left" vertical="top"/>
      <protection locked="0"/>
    </xf>
    <xf numFmtId="0" fontId="0" fillId="10" borderId="10" xfId="0" applyFill="1" applyBorder="1" applyAlignment="1" applyProtection="1">
      <alignment horizontal="left" vertical="top"/>
    </xf>
    <xf numFmtId="0" fontId="0" fillId="10" borderId="14" xfId="0" applyFill="1" applyBorder="1" applyAlignment="1" applyProtection="1">
      <alignment horizontal="left" vertical="top"/>
      <protection locked="0"/>
    </xf>
    <xf numFmtId="0" fontId="0" fillId="10" borderId="14" xfId="0" applyFill="1" applyBorder="1" applyAlignment="1" applyProtection="1">
      <alignment vertical="top"/>
      <protection locked="0"/>
    </xf>
    <xf numFmtId="0" fontId="0" fillId="10" borderId="0" xfId="0" applyFill="1" applyBorder="1" applyAlignment="1" applyProtection="1">
      <alignment horizontal="left" vertical="top"/>
      <protection locked="0"/>
    </xf>
    <xf numFmtId="0" fontId="0" fillId="10" borderId="0" xfId="0" applyFill="1" applyBorder="1" applyAlignment="1" applyProtection="1">
      <alignment vertical="top"/>
      <protection locked="0"/>
    </xf>
    <xf numFmtId="0" fontId="0" fillId="10" borderId="5" xfId="0" applyFill="1" applyBorder="1" applyAlignment="1" applyProtection="1">
      <alignment horizontal="center" vertical="top"/>
    </xf>
    <xf numFmtId="0" fontId="0" fillId="0" borderId="5" xfId="0" applyFill="1" applyBorder="1" applyAlignment="1" applyProtection="1">
      <alignment horizontal="center" vertical="top"/>
    </xf>
    <xf numFmtId="0" fontId="0" fillId="6" borderId="5" xfId="0" applyFont="1" applyFill="1" applyBorder="1" applyAlignment="1" applyProtection="1">
      <alignment horizontal="center" vertical="top"/>
    </xf>
    <xf numFmtId="0" fontId="0" fillId="0" borderId="5" xfId="0" applyFont="1" applyFill="1" applyBorder="1" applyAlignment="1" applyProtection="1">
      <alignment horizontal="center" vertical="top"/>
    </xf>
    <xf numFmtId="0" fontId="0" fillId="0" borderId="0" xfId="0" applyFill="1" applyAlignment="1" applyProtection="1">
      <alignment vertical="top"/>
      <protection locked="0"/>
    </xf>
    <xf numFmtId="14" fontId="0" fillId="0" borderId="5" xfId="0" applyNumberFormat="1" applyBorder="1" applyAlignment="1" applyProtection="1">
      <alignment horizontal="center" vertical="top"/>
      <protection locked="0"/>
    </xf>
    <xf numFmtId="14" fontId="0" fillId="10" borderId="5" xfId="0" applyNumberFormat="1" applyFill="1" applyBorder="1" applyAlignment="1" applyProtection="1">
      <alignment horizontal="center" vertical="top"/>
      <protection locked="0"/>
    </xf>
    <xf numFmtId="0" fontId="0" fillId="0" borderId="0" xfId="0" applyFill="1" applyAlignment="1" applyProtection="1">
      <alignment horizontal="center" vertical="top"/>
      <protection locked="0"/>
    </xf>
    <xf numFmtId="0" fontId="1" fillId="0" borderId="24" xfId="0" applyFont="1" applyBorder="1" applyAlignment="1" applyProtection="1">
      <protection locked="0"/>
    </xf>
    <xf numFmtId="0" fontId="0" fillId="0" borderId="24" xfId="0" applyFont="1" applyBorder="1" applyAlignment="1"/>
    <xf numFmtId="0" fontId="10" fillId="7" borderId="2" xfId="0" applyFont="1" applyFill="1" applyBorder="1" applyAlignment="1" applyProtection="1">
      <alignment horizontal="center" vertical="center"/>
      <protection locked="0"/>
    </xf>
    <xf numFmtId="0" fontId="10" fillId="7" borderId="3" xfId="0" applyFont="1" applyFill="1" applyBorder="1" applyAlignment="1" applyProtection="1">
      <alignment vertical="center"/>
      <protection locked="0"/>
    </xf>
    <xf numFmtId="0" fontId="11" fillId="7" borderId="3" xfId="0" applyFont="1" applyFill="1" applyBorder="1" applyAlignment="1" applyProtection="1">
      <alignment vertical="center"/>
      <protection locked="0"/>
    </xf>
    <xf numFmtId="0" fontId="11" fillId="7" borderId="4" xfId="0" applyFont="1" applyFill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protection locked="0"/>
    </xf>
    <xf numFmtId="0" fontId="0" fillId="0" borderId="23" xfId="0" applyBorder="1" applyAlignment="1"/>
    <xf numFmtId="0" fontId="3" fillId="0" borderId="24" xfId="0" applyFont="1" applyBorder="1" applyAlignment="1" applyProtection="1">
      <protection locked="0"/>
    </xf>
    <xf numFmtId="0" fontId="0" fillId="0" borderId="24" xfId="0" applyBorder="1" applyAlignment="1"/>
    <xf numFmtId="0" fontId="15" fillId="0" borderId="24" xfId="2" applyBorder="1" applyAlignment="1" applyProtection="1">
      <protection locked="0"/>
    </xf>
    <xf numFmtId="0" fontId="14" fillId="0" borderId="24" xfId="0" applyFont="1" applyBorder="1" applyAlignment="1" applyProtection="1"/>
    <xf numFmtId="0" fontId="0" fillId="0" borderId="24" xfId="0" applyFont="1" applyBorder="1" applyAlignment="1" applyProtection="1"/>
    <xf numFmtId="0" fontId="14" fillId="0" borderId="23" xfId="0" applyFont="1" applyBorder="1" applyAlignment="1" applyProtection="1"/>
    <xf numFmtId="0" fontId="0" fillId="0" borderId="23" xfId="0" applyFont="1" applyBorder="1" applyAlignment="1" applyProtection="1"/>
  </cellXfs>
  <cellStyles count="3">
    <cellStyle name="Dropdown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knoche@lowerswata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1"/>
  <sheetViews>
    <sheetView showGridLines="0" tabSelected="1" zoomScale="80" zoomScaleNormal="80" workbookViewId="0">
      <pane xSplit="1" ySplit="8" topLeftCell="B9" activePane="bottomRight" state="frozen"/>
      <selection pane="topRight" activeCell="B1" sqref="B1"/>
      <selection pane="bottomLeft" activeCell="A3" sqref="A3"/>
      <selection pane="bottomRight" activeCell="B82" sqref="B82"/>
    </sheetView>
  </sheetViews>
  <sheetFormatPr defaultColWidth="9.140625" defaultRowHeight="15"/>
  <cols>
    <col min="1" max="1" width="9.5703125" style="4" customWidth="1"/>
    <col min="2" max="2" width="111.7109375" style="1" customWidth="1"/>
    <col min="3" max="3" width="32.140625" style="1" customWidth="1"/>
    <col min="4" max="4" width="7.7109375" style="4" customWidth="1"/>
    <col min="5" max="5" width="11" style="4" hidden="1" customWidth="1"/>
    <col min="6" max="6" width="11.5703125" style="4" customWidth="1"/>
    <col min="7" max="7" width="8" style="1" customWidth="1"/>
    <col min="8" max="8" width="3.28515625" style="1" customWidth="1"/>
    <col min="9" max="9" width="22.85546875" style="5" hidden="1" customWidth="1"/>
    <col min="10" max="10" width="4.7109375" style="5" hidden="1" customWidth="1"/>
    <col min="11" max="11" width="3.7109375" style="5" hidden="1" customWidth="1"/>
    <col min="12" max="12" width="19.42578125" style="5" hidden="1" customWidth="1"/>
    <col min="13" max="13" width="4.7109375" style="5" hidden="1" customWidth="1"/>
    <col min="14" max="14" width="3.7109375" style="5" hidden="1" customWidth="1"/>
    <col min="15" max="15" width="10.85546875" style="5" hidden="1" customWidth="1"/>
    <col min="16" max="16" width="4.7109375" style="5" hidden="1" customWidth="1"/>
    <col min="17" max="17" width="3.7109375" style="5" hidden="1" customWidth="1"/>
    <col min="18" max="18" width="17.28515625" style="5" hidden="1" customWidth="1"/>
    <col min="19" max="19" width="4.7109375" style="5" hidden="1" customWidth="1"/>
    <col min="20" max="20" width="3.7109375" style="1" hidden="1" customWidth="1"/>
    <col min="21" max="21" width="20.42578125" style="1" hidden="1" customWidth="1"/>
    <col min="22" max="22" width="4.7109375" style="1" hidden="1" customWidth="1"/>
    <col min="23" max="23" width="3.7109375" style="1" customWidth="1"/>
    <col min="24" max="24" width="10.140625" style="1" customWidth="1"/>
    <col min="25" max="25" width="4.7109375" style="1" customWidth="1"/>
    <col min="26" max="16384" width="9.140625" style="1"/>
  </cols>
  <sheetData>
    <row r="1" spans="1:24" ht="30.75" customHeight="1" thickBot="1">
      <c r="A1" s="135" t="s">
        <v>16</v>
      </c>
      <c r="B1" s="136"/>
      <c r="C1" s="136"/>
      <c r="D1" s="136"/>
      <c r="E1" s="137"/>
      <c r="F1" s="138"/>
    </row>
    <row r="2" spans="1:24" ht="18.75">
      <c r="A2" s="68"/>
      <c r="B2" s="78" t="s">
        <v>159</v>
      </c>
      <c r="C2" s="139" t="s">
        <v>190</v>
      </c>
      <c r="D2" s="140"/>
      <c r="E2" s="69"/>
      <c r="F2" s="70"/>
    </row>
    <row r="3" spans="1:24" ht="18.75">
      <c r="A3" s="71"/>
      <c r="B3" s="79" t="s">
        <v>160</v>
      </c>
      <c r="C3" s="141" t="s">
        <v>191</v>
      </c>
      <c r="D3" s="142"/>
      <c r="E3" s="72"/>
      <c r="F3" s="73"/>
    </row>
    <row r="4" spans="1:24" ht="18.75">
      <c r="A4" s="71"/>
      <c r="B4" s="79" t="s">
        <v>162</v>
      </c>
      <c r="C4" s="141" t="s">
        <v>192</v>
      </c>
      <c r="D4" s="142"/>
      <c r="E4" s="72"/>
      <c r="F4" s="73"/>
    </row>
    <row r="5" spans="1:24" ht="18.75">
      <c r="A5" s="71"/>
      <c r="B5" s="79" t="s">
        <v>188</v>
      </c>
      <c r="C5" s="143" t="s">
        <v>193</v>
      </c>
      <c r="D5" s="142"/>
      <c r="E5" s="72"/>
      <c r="F5" s="73"/>
    </row>
    <row r="6" spans="1:24" ht="18.75">
      <c r="A6" s="71"/>
      <c r="B6" s="79" t="s">
        <v>164</v>
      </c>
      <c r="C6" s="133" t="s">
        <v>194</v>
      </c>
      <c r="D6" s="134"/>
      <c r="E6" s="72"/>
      <c r="F6" s="73"/>
    </row>
    <row r="7" spans="1:24" ht="19.5" thickBot="1">
      <c r="A7" s="74"/>
      <c r="B7" s="75"/>
      <c r="C7" s="75"/>
      <c r="D7" s="75"/>
      <c r="E7" s="76"/>
      <c r="F7" s="77"/>
    </row>
    <row r="8" spans="1:24" ht="30.75" thickBot="1">
      <c r="A8" s="2" t="s">
        <v>12</v>
      </c>
      <c r="B8" s="3" t="s">
        <v>0</v>
      </c>
      <c r="C8" s="10" t="s">
        <v>14</v>
      </c>
      <c r="D8" s="8" t="s">
        <v>15</v>
      </c>
      <c r="E8" s="6" t="s">
        <v>157</v>
      </c>
      <c r="F8" s="6" t="s">
        <v>158</v>
      </c>
      <c r="X8" s="92" t="s">
        <v>165</v>
      </c>
    </row>
    <row r="9" spans="1:24" s="7" customFormat="1" ht="20.100000000000001" customHeight="1">
      <c r="A9" s="11"/>
      <c r="B9" s="67" t="s">
        <v>1</v>
      </c>
      <c r="C9" s="11"/>
      <c r="D9" s="12"/>
      <c r="E9" s="11"/>
      <c r="F9" s="1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24" s="18" customFormat="1" ht="18" customHeight="1">
      <c r="A10" s="16">
        <v>1</v>
      </c>
      <c r="B10" s="20" t="s">
        <v>25</v>
      </c>
      <c r="C10" s="131">
        <v>28230</v>
      </c>
      <c r="D10" s="21"/>
      <c r="E10" s="16"/>
      <c r="F10" s="16"/>
      <c r="G10" s="129"/>
      <c r="H10" s="94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4"/>
      <c r="U10" s="94"/>
      <c r="V10" s="94"/>
      <c r="W10" s="94"/>
      <c r="X10" s="93" t="s">
        <v>166</v>
      </c>
    </row>
    <row r="11" spans="1:24" s="18" customFormat="1" ht="18" customHeight="1">
      <c r="A11" s="17">
        <v>2</v>
      </c>
      <c r="B11" s="22" t="s">
        <v>2</v>
      </c>
      <c r="C11" s="130">
        <v>41123</v>
      </c>
      <c r="D11" s="23"/>
      <c r="E11" s="17"/>
      <c r="F11" s="17"/>
      <c r="G11" s="1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X11" s="93" t="s">
        <v>166</v>
      </c>
    </row>
    <row r="12" spans="1:24" s="18" customFormat="1" ht="18" customHeight="1">
      <c r="A12" s="16">
        <v>3</v>
      </c>
      <c r="B12" s="20" t="s">
        <v>26</v>
      </c>
      <c r="C12" s="16" t="s">
        <v>189</v>
      </c>
      <c r="D12" s="21"/>
      <c r="E12" s="16"/>
      <c r="F12" s="16"/>
      <c r="G12" s="129"/>
      <c r="H12" s="94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4"/>
      <c r="U12" s="94"/>
      <c r="V12" s="94"/>
      <c r="W12" s="94"/>
      <c r="X12" s="93" t="s">
        <v>166</v>
      </c>
    </row>
    <row r="13" spans="1:24" s="18" customFormat="1" ht="18" customHeight="1">
      <c r="A13" s="17">
        <v>4</v>
      </c>
      <c r="B13" s="22" t="s">
        <v>81</v>
      </c>
      <c r="C13" s="132" t="s">
        <v>34</v>
      </c>
      <c r="D13" s="23">
        <f>VLOOKUP(C13,I14:J17,2,FALSE)</f>
        <v>1</v>
      </c>
      <c r="E13" s="17">
        <v>1.5</v>
      </c>
      <c r="F13" s="23">
        <f>D13*E13</f>
        <v>1.5</v>
      </c>
      <c r="G13" s="129"/>
      <c r="I13" s="25" t="s">
        <v>36</v>
      </c>
      <c r="J13" s="26"/>
      <c r="K13" s="19"/>
      <c r="L13" s="25" t="s">
        <v>42</v>
      </c>
      <c r="M13" s="26"/>
      <c r="N13" s="19"/>
      <c r="O13" s="25" t="s">
        <v>43</v>
      </c>
      <c r="P13" s="26"/>
      <c r="Q13" s="19"/>
      <c r="R13" s="25" t="s">
        <v>50</v>
      </c>
      <c r="S13" s="26"/>
      <c r="U13" s="27" t="s">
        <v>149</v>
      </c>
      <c r="V13" s="28"/>
      <c r="X13" s="93" t="s">
        <v>166</v>
      </c>
    </row>
    <row r="14" spans="1:24" s="18" customFormat="1" ht="18" customHeight="1">
      <c r="A14" s="16">
        <v>5</v>
      </c>
      <c r="B14" s="20" t="s">
        <v>27</v>
      </c>
      <c r="C14" s="29" t="s">
        <v>37</v>
      </c>
      <c r="D14" s="21">
        <f>VLOOKUP(C14,$L$14:$M$18,2,FALSE)</f>
        <v>1</v>
      </c>
      <c r="E14" s="16">
        <v>1</v>
      </c>
      <c r="F14" s="21">
        <f t="shared" ref="F14:F77" si="0">D14*E14</f>
        <v>1</v>
      </c>
      <c r="G14" s="129"/>
      <c r="H14" s="94"/>
      <c r="I14" s="96" t="s">
        <v>32</v>
      </c>
      <c r="J14" s="97">
        <v>3</v>
      </c>
      <c r="K14" s="95"/>
      <c r="L14" s="98" t="s">
        <v>37</v>
      </c>
      <c r="M14" s="97">
        <v>1</v>
      </c>
      <c r="N14" s="95"/>
      <c r="O14" s="96" t="s">
        <v>44</v>
      </c>
      <c r="P14" s="97">
        <v>1</v>
      </c>
      <c r="Q14" s="95"/>
      <c r="R14" s="96" t="s">
        <v>13</v>
      </c>
      <c r="S14" s="97">
        <v>3</v>
      </c>
      <c r="T14" s="94"/>
      <c r="U14" s="99" t="s">
        <v>150</v>
      </c>
      <c r="V14" s="100"/>
      <c r="W14" s="94"/>
      <c r="X14" s="93" t="s">
        <v>195</v>
      </c>
    </row>
    <row r="15" spans="1:24" s="18" customFormat="1" ht="18" customHeight="1">
      <c r="A15" s="16">
        <v>6</v>
      </c>
      <c r="B15" s="87" t="s">
        <v>28</v>
      </c>
      <c r="C15" s="29" t="s">
        <v>37</v>
      </c>
      <c r="D15" s="21">
        <f>VLOOKUP(C15,$L$14:$M$18,2,FALSE)</f>
        <v>1</v>
      </c>
      <c r="E15" s="16">
        <v>1</v>
      </c>
      <c r="F15" s="21">
        <f t="shared" si="0"/>
        <v>1</v>
      </c>
      <c r="H15" s="94"/>
      <c r="I15" s="96" t="s">
        <v>33</v>
      </c>
      <c r="J15" s="97">
        <v>2</v>
      </c>
      <c r="K15" s="95"/>
      <c r="L15" s="98" t="s">
        <v>38</v>
      </c>
      <c r="M15" s="97">
        <v>2</v>
      </c>
      <c r="N15" s="95"/>
      <c r="O15" s="96" t="s">
        <v>45</v>
      </c>
      <c r="P15" s="97">
        <v>2</v>
      </c>
      <c r="Q15" s="95"/>
      <c r="R15" s="98" t="s">
        <v>51</v>
      </c>
      <c r="S15" s="97">
        <v>2</v>
      </c>
      <c r="T15" s="94"/>
      <c r="U15" s="99" t="s">
        <v>151</v>
      </c>
      <c r="V15" s="100"/>
      <c r="W15" s="94"/>
      <c r="X15" s="93" t="s">
        <v>166</v>
      </c>
    </row>
    <row r="16" spans="1:24" s="18" customFormat="1" ht="18" customHeight="1">
      <c r="A16" s="16">
        <v>7</v>
      </c>
      <c r="B16" s="87" t="s">
        <v>29</v>
      </c>
      <c r="C16" s="29" t="s">
        <v>37</v>
      </c>
      <c r="D16" s="21">
        <f>VLOOKUP(C16,$L$14:$M$18,2,FALSE)</f>
        <v>1</v>
      </c>
      <c r="E16" s="16">
        <v>1</v>
      </c>
      <c r="F16" s="21">
        <f t="shared" si="0"/>
        <v>1</v>
      </c>
      <c r="H16" s="94"/>
      <c r="I16" s="96" t="s">
        <v>34</v>
      </c>
      <c r="J16" s="97">
        <v>1</v>
      </c>
      <c r="K16" s="95"/>
      <c r="L16" s="98" t="s">
        <v>39</v>
      </c>
      <c r="M16" s="97">
        <v>2</v>
      </c>
      <c r="N16" s="95"/>
      <c r="O16" s="96" t="s">
        <v>46</v>
      </c>
      <c r="P16" s="97">
        <v>3</v>
      </c>
      <c r="Q16" s="95"/>
      <c r="R16" s="101" t="s">
        <v>52</v>
      </c>
      <c r="S16" s="102">
        <v>1</v>
      </c>
      <c r="T16" s="94"/>
      <c r="U16" s="99" t="s">
        <v>152</v>
      </c>
      <c r="V16" s="103"/>
      <c r="W16" s="94"/>
      <c r="X16" s="93" t="s">
        <v>166</v>
      </c>
    </row>
    <row r="17" spans="1:24" s="18" customFormat="1" ht="18" customHeight="1">
      <c r="A17" s="17">
        <v>8</v>
      </c>
      <c r="B17" s="35" t="s">
        <v>30</v>
      </c>
      <c r="C17" s="24" t="s">
        <v>47</v>
      </c>
      <c r="D17" s="23">
        <f>VLOOKUP(C17,O14:P18,2,FALSE)</f>
        <v>4</v>
      </c>
      <c r="E17" s="17">
        <v>1</v>
      </c>
      <c r="F17" s="23">
        <f t="shared" si="0"/>
        <v>4</v>
      </c>
      <c r="G17" s="129"/>
      <c r="I17" s="33" t="s">
        <v>35</v>
      </c>
      <c r="J17" s="34">
        <v>0</v>
      </c>
      <c r="K17" s="19"/>
      <c r="L17" s="32" t="s">
        <v>40</v>
      </c>
      <c r="M17" s="31">
        <v>4</v>
      </c>
      <c r="N17" s="19"/>
      <c r="O17" s="30" t="s">
        <v>47</v>
      </c>
      <c r="P17" s="31">
        <v>4</v>
      </c>
      <c r="Q17" s="19"/>
      <c r="R17" s="19"/>
      <c r="S17" s="19"/>
      <c r="U17" s="36" t="s">
        <v>53</v>
      </c>
      <c r="V17" s="37">
        <v>5</v>
      </c>
      <c r="X17" s="93" t="s">
        <v>196</v>
      </c>
    </row>
    <row r="18" spans="1:24" s="18" customFormat="1" ht="18" customHeight="1">
      <c r="A18" s="16">
        <v>9</v>
      </c>
      <c r="B18" s="38" t="s">
        <v>31</v>
      </c>
      <c r="C18" s="29" t="s">
        <v>51</v>
      </c>
      <c r="D18" s="21">
        <f>VLOOKUP(C18,R14:S16,2,FALSE)</f>
        <v>2</v>
      </c>
      <c r="E18" s="16">
        <v>1</v>
      </c>
      <c r="F18" s="21">
        <f t="shared" si="0"/>
        <v>2</v>
      </c>
      <c r="H18" s="94"/>
      <c r="I18" s="95"/>
      <c r="J18" s="95"/>
      <c r="K18" s="95"/>
      <c r="L18" s="104" t="s">
        <v>41</v>
      </c>
      <c r="M18" s="102">
        <v>5</v>
      </c>
      <c r="N18" s="95"/>
      <c r="O18" s="101" t="s">
        <v>48</v>
      </c>
      <c r="P18" s="102">
        <v>5</v>
      </c>
      <c r="Q18" s="95"/>
      <c r="R18" s="95"/>
      <c r="S18" s="95"/>
      <c r="T18" s="94"/>
      <c r="U18" s="105" t="s">
        <v>54</v>
      </c>
      <c r="V18" s="106">
        <v>0</v>
      </c>
      <c r="W18" s="94"/>
      <c r="X18" s="93">
        <v>6</v>
      </c>
    </row>
    <row r="19" spans="1:24" s="18" customFormat="1" ht="18" customHeight="1">
      <c r="A19" s="17">
        <v>10</v>
      </c>
      <c r="B19" s="35" t="s">
        <v>10</v>
      </c>
      <c r="C19" s="24" t="s">
        <v>54</v>
      </c>
      <c r="D19" s="23">
        <f>VLOOKUP(C19,U17:V18,2,FALSE)</f>
        <v>0</v>
      </c>
      <c r="E19" s="17">
        <v>1</v>
      </c>
      <c r="F19" s="23">
        <f t="shared" si="0"/>
        <v>0</v>
      </c>
      <c r="G19" s="12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X19" s="93" t="s">
        <v>166</v>
      </c>
    </row>
    <row r="20" spans="1:24" s="18" customFormat="1" ht="18" customHeight="1">
      <c r="A20" s="17">
        <v>11</v>
      </c>
      <c r="B20" s="88" t="s">
        <v>11</v>
      </c>
      <c r="C20" s="24">
        <v>10</v>
      </c>
      <c r="D20" s="23">
        <f>VLOOKUP(C20,I21:J30,2,FALSE)</f>
        <v>1</v>
      </c>
      <c r="E20" s="17">
        <v>1</v>
      </c>
      <c r="F20" s="23">
        <f t="shared" si="0"/>
        <v>1</v>
      </c>
      <c r="G20" s="129"/>
      <c r="I20" s="27" t="s">
        <v>55</v>
      </c>
      <c r="J20" s="41"/>
      <c r="K20" s="19"/>
      <c r="L20" s="25" t="s">
        <v>56</v>
      </c>
      <c r="M20" s="26"/>
      <c r="N20" s="19"/>
      <c r="O20" s="25" t="s">
        <v>57</v>
      </c>
      <c r="P20" s="26"/>
      <c r="Q20" s="19"/>
      <c r="R20" s="25" t="s">
        <v>61</v>
      </c>
      <c r="S20" s="42"/>
      <c r="U20" s="27" t="s">
        <v>153</v>
      </c>
      <c r="V20" s="28"/>
      <c r="X20" s="93" t="s">
        <v>166</v>
      </c>
    </row>
    <row r="21" spans="1:24" s="7" customFormat="1" ht="20.100000000000001" customHeight="1">
      <c r="A21" s="13"/>
      <c r="B21" s="14" t="s">
        <v>155</v>
      </c>
      <c r="C21" s="13"/>
      <c r="D21" s="15"/>
      <c r="E21" s="13"/>
      <c r="F21" s="15"/>
      <c r="I21" s="9">
        <v>1</v>
      </c>
      <c r="J21" s="60">
        <v>10</v>
      </c>
      <c r="K21" s="61"/>
      <c r="L21" s="62">
        <v>0</v>
      </c>
      <c r="M21" s="63">
        <v>10</v>
      </c>
      <c r="N21" s="61"/>
      <c r="O21" s="64" t="s">
        <v>58</v>
      </c>
      <c r="P21" s="63">
        <v>3</v>
      </c>
      <c r="Q21" s="61"/>
      <c r="R21" s="64" t="s">
        <v>62</v>
      </c>
      <c r="S21" s="63">
        <v>1</v>
      </c>
      <c r="U21" s="65" t="s">
        <v>154</v>
      </c>
      <c r="V21" s="66"/>
    </row>
    <row r="22" spans="1:24" s="18" customFormat="1" ht="18" customHeight="1">
      <c r="A22" s="16"/>
      <c r="B22" s="87" t="s">
        <v>5</v>
      </c>
      <c r="C22" s="50">
        <v>4695</v>
      </c>
      <c r="D22" s="21"/>
      <c r="E22" s="16">
        <v>1</v>
      </c>
      <c r="F22" s="21">
        <f t="shared" si="0"/>
        <v>0</v>
      </c>
      <c r="H22" s="94"/>
      <c r="I22" s="107">
        <v>2</v>
      </c>
      <c r="J22" s="100">
        <v>9</v>
      </c>
      <c r="K22" s="95"/>
      <c r="L22" s="108">
        <v>0.11</v>
      </c>
      <c r="M22" s="97">
        <v>5</v>
      </c>
      <c r="N22" s="95"/>
      <c r="O22" s="98" t="s">
        <v>59</v>
      </c>
      <c r="P22" s="97">
        <v>2</v>
      </c>
      <c r="Q22" s="95"/>
      <c r="R22" s="101" t="s">
        <v>63</v>
      </c>
      <c r="S22" s="102">
        <v>5</v>
      </c>
      <c r="T22" s="94"/>
      <c r="U22" s="99" t="s">
        <v>113</v>
      </c>
      <c r="V22" s="103"/>
      <c r="W22" s="94"/>
      <c r="X22" s="93" t="s">
        <v>166</v>
      </c>
    </row>
    <row r="23" spans="1:24" s="18" customFormat="1" ht="18" customHeight="1">
      <c r="A23" s="16"/>
      <c r="B23" s="87" t="s">
        <v>60</v>
      </c>
      <c r="C23" s="50">
        <v>249</v>
      </c>
      <c r="D23" s="21"/>
      <c r="E23" s="16">
        <v>1</v>
      </c>
      <c r="F23" s="21">
        <f t="shared" si="0"/>
        <v>0</v>
      </c>
      <c r="H23" s="94"/>
      <c r="I23" s="107">
        <v>3</v>
      </c>
      <c r="J23" s="100">
        <v>8</v>
      </c>
      <c r="K23" s="95"/>
      <c r="L23" s="108">
        <v>0.26</v>
      </c>
      <c r="M23" s="97">
        <v>1</v>
      </c>
      <c r="N23" s="95"/>
      <c r="O23" s="101" t="s">
        <v>52</v>
      </c>
      <c r="P23" s="102">
        <v>1</v>
      </c>
      <c r="Q23" s="95"/>
      <c r="R23" s="95"/>
      <c r="S23" s="95"/>
      <c r="T23" s="94"/>
      <c r="U23" s="109" t="s">
        <v>53</v>
      </c>
      <c r="V23" s="100">
        <v>3</v>
      </c>
      <c r="W23" s="94"/>
      <c r="X23" s="93" t="s">
        <v>166</v>
      </c>
    </row>
    <row r="24" spans="1:24" s="18" customFormat="1" ht="18" customHeight="1">
      <c r="A24" s="16">
        <v>12</v>
      </c>
      <c r="B24" s="38" t="s">
        <v>6</v>
      </c>
      <c r="C24" s="90">
        <f>C23/C22</f>
        <v>5.3035143769968054E-2</v>
      </c>
      <c r="D24" s="21">
        <f>VLOOKUP(C24,L21:M24,2,TRUE)</f>
        <v>10</v>
      </c>
      <c r="E24" s="16">
        <v>1</v>
      </c>
      <c r="F24" s="21">
        <f t="shared" si="0"/>
        <v>10</v>
      </c>
      <c r="H24" s="94"/>
      <c r="I24" s="107">
        <v>4</v>
      </c>
      <c r="J24" s="100">
        <v>7</v>
      </c>
      <c r="K24" s="95"/>
      <c r="L24" s="110">
        <v>0.5</v>
      </c>
      <c r="M24" s="102">
        <v>0</v>
      </c>
      <c r="N24" s="95"/>
      <c r="O24" s="95"/>
      <c r="P24" s="95"/>
      <c r="Q24" s="95"/>
      <c r="R24" s="95"/>
      <c r="S24" s="95"/>
      <c r="T24" s="94"/>
      <c r="U24" s="105" t="s">
        <v>54</v>
      </c>
      <c r="V24" s="106">
        <v>0</v>
      </c>
      <c r="W24" s="94"/>
      <c r="X24" s="93" t="s">
        <v>166</v>
      </c>
    </row>
    <row r="25" spans="1:24" s="18" customFormat="1" ht="18" customHeight="1">
      <c r="A25" s="17">
        <v>13</v>
      </c>
      <c r="B25" s="22" t="s">
        <v>170</v>
      </c>
      <c r="C25" s="17" t="s">
        <v>58</v>
      </c>
      <c r="D25" s="23">
        <f>VLOOKUP(C25,O21:P23,2,FALSE)</f>
        <v>3</v>
      </c>
      <c r="E25" s="17">
        <v>1</v>
      </c>
      <c r="F25" s="23">
        <f t="shared" si="0"/>
        <v>3</v>
      </c>
      <c r="I25" s="43">
        <v>5</v>
      </c>
      <c r="J25" s="37">
        <v>6</v>
      </c>
      <c r="K25" s="19"/>
      <c r="L25" s="19"/>
      <c r="M25" s="19"/>
      <c r="N25" s="19"/>
      <c r="O25" s="19"/>
      <c r="P25" s="19"/>
      <c r="Q25" s="19"/>
      <c r="R25" s="19"/>
      <c r="S25" s="19"/>
      <c r="X25" s="93" t="s">
        <v>166</v>
      </c>
    </row>
    <row r="26" spans="1:24" s="18" customFormat="1" ht="18" customHeight="1">
      <c r="A26" s="16">
        <v>14</v>
      </c>
      <c r="B26" s="20" t="s">
        <v>171</v>
      </c>
      <c r="C26" s="16" t="s">
        <v>63</v>
      </c>
      <c r="D26" s="21">
        <f>VLOOKUP(C26,R21:S22,2,FALSE)</f>
        <v>5</v>
      </c>
      <c r="E26" s="16">
        <v>1</v>
      </c>
      <c r="F26" s="21">
        <f t="shared" si="0"/>
        <v>5</v>
      </c>
      <c r="G26" s="129"/>
      <c r="H26" s="94"/>
      <c r="I26" s="107">
        <v>6</v>
      </c>
      <c r="J26" s="100">
        <v>5</v>
      </c>
      <c r="K26" s="95"/>
      <c r="L26" s="95"/>
      <c r="M26" s="95"/>
      <c r="N26" s="95"/>
      <c r="O26" s="95"/>
      <c r="P26" s="95"/>
      <c r="Q26" s="95"/>
      <c r="R26" s="95"/>
      <c r="S26" s="95"/>
      <c r="T26" s="94"/>
      <c r="U26" s="111" t="s">
        <v>97</v>
      </c>
      <c r="V26" s="112"/>
      <c r="W26" s="94"/>
      <c r="X26" s="93" t="s">
        <v>166</v>
      </c>
    </row>
    <row r="27" spans="1:24" s="18" customFormat="1" ht="18" customHeight="1">
      <c r="A27" s="17">
        <v>15</v>
      </c>
      <c r="B27" s="22" t="s">
        <v>71</v>
      </c>
      <c r="C27" s="17" t="s">
        <v>66</v>
      </c>
      <c r="D27" s="23">
        <f>VLOOKUP(C27,L28:M30,2,FALSE)</f>
        <v>5</v>
      </c>
      <c r="E27" s="17">
        <v>1.5</v>
      </c>
      <c r="F27" s="23">
        <f t="shared" si="0"/>
        <v>7.5</v>
      </c>
      <c r="G27" s="129"/>
      <c r="I27" s="43">
        <v>7</v>
      </c>
      <c r="J27" s="37">
        <v>4</v>
      </c>
      <c r="K27" s="19"/>
      <c r="L27" s="25" t="s">
        <v>64</v>
      </c>
      <c r="M27" s="26"/>
      <c r="N27" s="19"/>
      <c r="O27" s="27" t="s">
        <v>68</v>
      </c>
      <c r="P27" s="41"/>
      <c r="Q27" s="19"/>
      <c r="R27" s="27" t="s">
        <v>70</v>
      </c>
      <c r="S27" s="41"/>
      <c r="U27" s="36" t="s">
        <v>53</v>
      </c>
      <c r="V27" s="37">
        <v>10</v>
      </c>
      <c r="X27" s="93" t="s">
        <v>166</v>
      </c>
    </row>
    <row r="28" spans="1:24" s="18" customFormat="1" ht="18" customHeight="1">
      <c r="A28" s="16">
        <v>16</v>
      </c>
      <c r="B28" s="20" t="s">
        <v>72</v>
      </c>
      <c r="C28" s="16" t="s">
        <v>52</v>
      </c>
      <c r="D28" s="21">
        <f>VLOOKUP(C28,O28:P30,2,FALSE)</f>
        <v>5</v>
      </c>
      <c r="E28" s="16">
        <v>1.5</v>
      </c>
      <c r="F28" s="21">
        <f t="shared" si="0"/>
        <v>7.5</v>
      </c>
      <c r="H28" s="94"/>
      <c r="I28" s="107">
        <v>8</v>
      </c>
      <c r="J28" s="100">
        <v>3</v>
      </c>
      <c r="K28" s="95"/>
      <c r="L28" s="96" t="s">
        <v>65</v>
      </c>
      <c r="M28" s="97">
        <v>1</v>
      </c>
      <c r="N28" s="95"/>
      <c r="O28" s="96" t="s">
        <v>58</v>
      </c>
      <c r="P28" s="100">
        <v>1</v>
      </c>
      <c r="Q28" s="95"/>
      <c r="R28" s="96" t="s">
        <v>58</v>
      </c>
      <c r="S28" s="100">
        <v>1</v>
      </c>
      <c r="T28" s="94"/>
      <c r="U28" s="105" t="s">
        <v>54</v>
      </c>
      <c r="V28" s="106">
        <v>0</v>
      </c>
      <c r="W28" s="94"/>
      <c r="X28" s="93" t="s">
        <v>166</v>
      </c>
    </row>
    <row r="29" spans="1:24" s="18" customFormat="1" ht="18" customHeight="1">
      <c r="A29" s="17">
        <v>17</v>
      </c>
      <c r="B29" s="22" t="s">
        <v>73</v>
      </c>
      <c r="C29" s="17" t="s">
        <v>53</v>
      </c>
      <c r="D29" s="23">
        <f>VLOOKUP(C29,U17:V18,2,FALSE)</f>
        <v>5</v>
      </c>
      <c r="E29" s="17">
        <v>1.5</v>
      </c>
      <c r="F29" s="23">
        <f t="shared" si="0"/>
        <v>7.5</v>
      </c>
      <c r="G29" s="129"/>
      <c r="I29" s="43">
        <v>9</v>
      </c>
      <c r="J29" s="37">
        <v>2</v>
      </c>
      <c r="K29" s="19"/>
      <c r="L29" s="30" t="s">
        <v>66</v>
      </c>
      <c r="M29" s="31">
        <v>5</v>
      </c>
      <c r="N29" s="19"/>
      <c r="O29" s="32" t="s">
        <v>59</v>
      </c>
      <c r="P29" s="37">
        <v>3</v>
      </c>
      <c r="Q29" s="19"/>
      <c r="R29" s="32" t="s">
        <v>59</v>
      </c>
      <c r="S29" s="37">
        <v>2</v>
      </c>
      <c r="X29" s="93" t="s">
        <v>166</v>
      </c>
    </row>
    <row r="30" spans="1:24" s="18" customFormat="1" ht="18" customHeight="1">
      <c r="A30" s="16">
        <v>18</v>
      </c>
      <c r="B30" s="20" t="s">
        <v>74</v>
      </c>
      <c r="C30" s="16" t="s">
        <v>58</v>
      </c>
      <c r="D30" s="21">
        <f>VLOOKUP(C30,R28:S30,2,FALSE)</f>
        <v>1</v>
      </c>
      <c r="E30" s="16">
        <v>1.5</v>
      </c>
      <c r="F30" s="21">
        <f t="shared" si="0"/>
        <v>1.5</v>
      </c>
      <c r="H30" s="94"/>
      <c r="I30" s="113">
        <v>10</v>
      </c>
      <c r="J30" s="106">
        <v>1</v>
      </c>
      <c r="K30" s="95"/>
      <c r="L30" s="101" t="s">
        <v>67</v>
      </c>
      <c r="M30" s="102">
        <v>0</v>
      </c>
      <c r="N30" s="95"/>
      <c r="O30" s="101" t="s">
        <v>52</v>
      </c>
      <c r="P30" s="106">
        <v>5</v>
      </c>
      <c r="Q30" s="95"/>
      <c r="R30" s="101" t="s">
        <v>52</v>
      </c>
      <c r="S30" s="106">
        <v>5</v>
      </c>
      <c r="T30" s="94"/>
      <c r="U30" s="111" t="s">
        <v>127</v>
      </c>
      <c r="V30" s="112"/>
      <c r="W30" s="94"/>
      <c r="X30" s="93" t="s">
        <v>166</v>
      </c>
    </row>
    <row r="31" spans="1:24" s="18" customFormat="1" ht="18" customHeight="1">
      <c r="A31" s="17">
        <v>19</v>
      </c>
      <c r="B31" s="22" t="s">
        <v>80</v>
      </c>
      <c r="C31" s="17" t="s">
        <v>54</v>
      </c>
      <c r="D31" s="23">
        <f>VLOOKUP(C31,U17:V18,2,FALSE)</f>
        <v>0</v>
      </c>
      <c r="E31" s="17">
        <v>1.5</v>
      </c>
      <c r="F31" s="23">
        <f t="shared" si="0"/>
        <v>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36" t="s">
        <v>53</v>
      </c>
      <c r="V31" s="37">
        <v>0</v>
      </c>
      <c r="X31" s="93" t="s">
        <v>166</v>
      </c>
    </row>
    <row r="32" spans="1:24" s="18" customFormat="1" ht="18" customHeight="1">
      <c r="A32" s="16">
        <v>20</v>
      </c>
      <c r="B32" s="20" t="s">
        <v>79</v>
      </c>
      <c r="C32" s="16" t="s">
        <v>54</v>
      </c>
      <c r="D32" s="21">
        <f>VLOOKUP(C32,U23:V24,2,FALSE)</f>
        <v>0</v>
      </c>
      <c r="E32" s="16">
        <v>1</v>
      </c>
      <c r="F32" s="21">
        <f t="shared" si="0"/>
        <v>0</v>
      </c>
      <c r="H32" s="94"/>
      <c r="I32" s="111" t="s">
        <v>75</v>
      </c>
      <c r="J32" s="114"/>
      <c r="K32" s="95"/>
      <c r="L32" s="111" t="s">
        <v>112</v>
      </c>
      <c r="M32" s="114"/>
      <c r="N32" s="95"/>
      <c r="O32" s="111" t="s">
        <v>87</v>
      </c>
      <c r="P32" s="112"/>
      <c r="Q32" s="95"/>
      <c r="R32" s="115" t="s">
        <v>88</v>
      </c>
      <c r="S32" s="116"/>
      <c r="T32" s="94"/>
      <c r="U32" s="105" t="s">
        <v>54</v>
      </c>
      <c r="V32" s="106">
        <v>3</v>
      </c>
      <c r="W32" s="94"/>
      <c r="X32" s="93" t="s">
        <v>166</v>
      </c>
    </row>
    <row r="33" spans="1:24" s="18" customFormat="1" ht="18" customHeight="1">
      <c r="A33" s="17">
        <v>21</v>
      </c>
      <c r="B33" s="22" t="s">
        <v>77</v>
      </c>
      <c r="C33" s="17" t="s">
        <v>53</v>
      </c>
      <c r="D33" s="23">
        <f>VLOOKUP(C33,I33:J35,2,FALSE)</f>
        <v>1</v>
      </c>
      <c r="E33" s="17">
        <v>1</v>
      </c>
      <c r="F33" s="23">
        <f t="shared" si="0"/>
        <v>1</v>
      </c>
      <c r="G33" s="129"/>
      <c r="I33" s="36" t="s">
        <v>53</v>
      </c>
      <c r="J33" s="37">
        <v>1</v>
      </c>
      <c r="K33" s="19"/>
      <c r="L33" s="45" t="s">
        <v>83</v>
      </c>
      <c r="M33" s="46">
        <f>COUNTIF(C36:C39,"Yes")</f>
        <v>1</v>
      </c>
      <c r="N33" s="19"/>
      <c r="O33" s="47" t="s">
        <v>13</v>
      </c>
      <c r="P33" s="48">
        <v>5</v>
      </c>
      <c r="Q33" s="19"/>
      <c r="R33" s="30" t="s">
        <v>89</v>
      </c>
      <c r="S33" s="31">
        <v>3</v>
      </c>
      <c r="X33" s="93" t="s">
        <v>166</v>
      </c>
    </row>
    <row r="34" spans="1:24" s="18" customFormat="1" ht="18" customHeight="1">
      <c r="A34" s="16">
        <v>22</v>
      </c>
      <c r="B34" s="20" t="s">
        <v>78</v>
      </c>
      <c r="C34" s="16" t="s">
        <v>53</v>
      </c>
      <c r="D34" s="21">
        <f>VLOOKUP(C34,U17:V18,2,FALSE)</f>
        <v>5</v>
      </c>
      <c r="E34" s="16">
        <v>1</v>
      </c>
      <c r="F34" s="21">
        <f t="shared" si="0"/>
        <v>5</v>
      </c>
      <c r="G34" s="129"/>
      <c r="H34" s="94"/>
      <c r="I34" s="109" t="s">
        <v>54</v>
      </c>
      <c r="J34" s="100">
        <v>3</v>
      </c>
      <c r="K34" s="95"/>
      <c r="L34" s="99" t="s">
        <v>84</v>
      </c>
      <c r="M34" s="117">
        <f>COUNTIF(C41:C44,"Yes")</f>
        <v>4</v>
      </c>
      <c r="N34" s="95"/>
      <c r="O34" s="98" t="s">
        <v>69</v>
      </c>
      <c r="P34" s="100">
        <v>2</v>
      </c>
      <c r="Q34" s="95"/>
      <c r="R34" s="96" t="s">
        <v>90</v>
      </c>
      <c r="S34" s="97">
        <v>1</v>
      </c>
      <c r="T34" s="94"/>
      <c r="U34" s="94"/>
      <c r="V34" s="94"/>
      <c r="W34" s="94"/>
      <c r="X34" s="93" t="s">
        <v>166</v>
      </c>
    </row>
    <row r="35" spans="1:24" s="18" customFormat="1" ht="18" customHeight="1">
      <c r="A35" s="17">
        <v>23</v>
      </c>
      <c r="B35" s="22" t="s">
        <v>82</v>
      </c>
      <c r="C35" s="91"/>
      <c r="D35" s="23">
        <f>VLOOKUP(M33,L35:M39,2,FALSE)</f>
        <v>1</v>
      </c>
      <c r="E35" s="17">
        <v>1</v>
      </c>
      <c r="F35" s="23">
        <f t="shared" si="0"/>
        <v>1</v>
      </c>
      <c r="I35" s="39" t="s">
        <v>76</v>
      </c>
      <c r="J35" s="40">
        <v>0</v>
      </c>
      <c r="K35" s="19"/>
      <c r="L35" s="43">
        <v>0</v>
      </c>
      <c r="M35" s="37">
        <v>0</v>
      </c>
      <c r="N35" s="19"/>
      <c r="O35" s="32" t="s">
        <v>59</v>
      </c>
      <c r="P35" s="37">
        <v>1</v>
      </c>
      <c r="Q35" s="19"/>
      <c r="R35" s="30" t="s">
        <v>91</v>
      </c>
      <c r="S35" s="31">
        <v>5</v>
      </c>
      <c r="X35" s="93" t="s">
        <v>166</v>
      </c>
    </row>
    <row r="36" spans="1:24" s="18" customFormat="1" ht="18" customHeight="1">
      <c r="A36" s="17"/>
      <c r="B36" s="88" t="s">
        <v>3</v>
      </c>
      <c r="C36" s="49" t="s">
        <v>53</v>
      </c>
      <c r="D36" s="23"/>
      <c r="E36" s="17">
        <v>1</v>
      </c>
      <c r="F36" s="23">
        <f t="shared" si="0"/>
        <v>0</v>
      </c>
      <c r="G36" s="129"/>
      <c r="I36" s="19"/>
      <c r="J36" s="19"/>
      <c r="K36" s="19"/>
      <c r="L36" s="43">
        <v>1</v>
      </c>
      <c r="M36" s="37">
        <v>1</v>
      </c>
      <c r="N36" s="19"/>
      <c r="O36" s="33" t="s">
        <v>52</v>
      </c>
      <c r="P36" s="40">
        <v>0</v>
      </c>
      <c r="Q36" s="19"/>
      <c r="R36" s="33" t="s">
        <v>92</v>
      </c>
      <c r="S36" s="34">
        <v>0</v>
      </c>
      <c r="X36" s="93" t="s">
        <v>197</v>
      </c>
    </row>
    <row r="37" spans="1:24" s="18" customFormat="1" ht="18" customHeight="1">
      <c r="A37" s="17"/>
      <c r="B37" s="88" t="s">
        <v>4</v>
      </c>
      <c r="C37" s="49" t="s">
        <v>54</v>
      </c>
      <c r="D37" s="23"/>
      <c r="E37" s="17">
        <v>1</v>
      </c>
      <c r="F37" s="23">
        <f t="shared" si="0"/>
        <v>0</v>
      </c>
      <c r="I37" s="19"/>
      <c r="J37" s="19"/>
      <c r="K37" s="19"/>
      <c r="L37" s="43">
        <v>2</v>
      </c>
      <c r="M37" s="37">
        <v>2</v>
      </c>
      <c r="N37" s="19"/>
      <c r="O37" s="19"/>
      <c r="P37" s="19"/>
      <c r="Q37" s="19"/>
      <c r="R37" s="19"/>
      <c r="S37" s="19"/>
      <c r="X37" s="93" t="s">
        <v>166</v>
      </c>
    </row>
    <row r="38" spans="1:24" s="18" customFormat="1" ht="18" customHeight="1">
      <c r="A38" s="17"/>
      <c r="B38" s="88" t="s">
        <v>23</v>
      </c>
      <c r="C38" s="49" t="s">
        <v>54</v>
      </c>
      <c r="D38" s="23"/>
      <c r="E38" s="17">
        <v>1</v>
      </c>
      <c r="F38" s="23">
        <f t="shared" si="0"/>
        <v>0</v>
      </c>
      <c r="G38" s="129"/>
      <c r="I38" s="19"/>
      <c r="J38" s="19"/>
      <c r="K38" s="19"/>
      <c r="L38" s="43">
        <v>3</v>
      </c>
      <c r="M38" s="37">
        <v>3</v>
      </c>
      <c r="N38" s="19"/>
      <c r="O38" s="19"/>
      <c r="P38" s="19"/>
      <c r="Q38" s="19"/>
      <c r="R38" s="19"/>
      <c r="S38" s="19"/>
      <c r="X38" s="93" t="s">
        <v>166</v>
      </c>
    </row>
    <row r="39" spans="1:24" s="18" customFormat="1" ht="18" customHeight="1">
      <c r="A39" s="17"/>
      <c r="B39" s="88" t="s">
        <v>24</v>
      </c>
      <c r="C39" s="49" t="s">
        <v>54</v>
      </c>
      <c r="D39" s="23"/>
      <c r="E39" s="17">
        <v>1</v>
      </c>
      <c r="F39" s="23">
        <f t="shared" si="0"/>
        <v>0</v>
      </c>
      <c r="I39" s="19"/>
      <c r="J39" s="19"/>
      <c r="K39" s="19"/>
      <c r="L39" s="44">
        <v>4</v>
      </c>
      <c r="M39" s="40">
        <v>10</v>
      </c>
      <c r="N39" s="19"/>
      <c r="O39" s="19"/>
      <c r="P39" s="19"/>
      <c r="Q39" s="19"/>
      <c r="R39" s="19"/>
      <c r="S39" s="19"/>
      <c r="X39" s="93" t="s">
        <v>166</v>
      </c>
    </row>
    <row r="40" spans="1:24" s="18" customFormat="1" ht="18" customHeight="1">
      <c r="A40" s="16">
        <v>24</v>
      </c>
      <c r="B40" s="20" t="s">
        <v>172</v>
      </c>
      <c r="C40" s="91"/>
      <c r="D40" s="21">
        <f>VLOOKUP(M34,L35:M39,2,FALSE)</f>
        <v>10</v>
      </c>
      <c r="E40" s="16">
        <v>1</v>
      </c>
      <c r="F40" s="21">
        <f t="shared" si="0"/>
        <v>10</v>
      </c>
      <c r="H40" s="94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3" t="s">
        <v>166</v>
      </c>
    </row>
    <row r="41" spans="1:24" s="18" customFormat="1" ht="18" customHeight="1">
      <c r="A41" s="16"/>
      <c r="B41" s="87" t="s">
        <v>7</v>
      </c>
      <c r="C41" s="50" t="s">
        <v>53</v>
      </c>
      <c r="D41" s="21"/>
      <c r="E41" s="16">
        <v>1</v>
      </c>
      <c r="F41" s="21">
        <f t="shared" si="0"/>
        <v>0</v>
      </c>
      <c r="G41" s="129"/>
      <c r="H41" s="94"/>
      <c r="I41" s="111" t="s">
        <v>93</v>
      </c>
      <c r="J41" s="112"/>
      <c r="K41" s="95"/>
      <c r="L41" s="115" t="s">
        <v>111</v>
      </c>
      <c r="M41" s="116"/>
      <c r="N41" s="95"/>
      <c r="O41" s="111" t="s">
        <v>115</v>
      </c>
      <c r="P41" s="112"/>
      <c r="Q41" s="95"/>
      <c r="R41" s="111" t="s">
        <v>116</v>
      </c>
      <c r="S41" s="112"/>
      <c r="T41" s="94"/>
      <c r="U41" s="94"/>
      <c r="V41" s="94"/>
      <c r="W41" s="94"/>
      <c r="X41" s="93" t="s">
        <v>166</v>
      </c>
    </row>
    <row r="42" spans="1:24" s="18" customFormat="1" ht="18" customHeight="1">
      <c r="A42" s="16"/>
      <c r="B42" s="87" t="s">
        <v>22</v>
      </c>
      <c r="C42" s="50" t="s">
        <v>53</v>
      </c>
      <c r="D42" s="21"/>
      <c r="E42" s="16">
        <v>1</v>
      </c>
      <c r="F42" s="21">
        <f t="shared" si="0"/>
        <v>0</v>
      </c>
      <c r="G42" s="129"/>
      <c r="H42" s="94"/>
      <c r="I42" s="96" t="s">
        <v>94</v>
      </c>
      <c r="J42" s="100">
        <v>5</v>
      </c>
      <c r="K42" s="95"/>
      <c r="L42" s="96" t="s">
        <v>106</v>
      </c>
      <c r="M42" s="97">
        <v>0</v>
      </c>
      <c r="N42" s="95"/>
      <c r="O42" s="109" t="s">
        <v>53</v>
      </c>
      <c r="P42" s="100">
        <v>1</v>
      </c>
      <c r="Q42" s="95"/>
      <c r="R42" s="118" t="s">
        <v>117</v>
      </c>
      <c r="S42" s="100">
        <v>10</v>
      </c>
      <c r="T42" s="94"/>
      <c r="U42" s="94"/>
      <c r="V42" s="94"/>
      <c r="W42" s="94"/>
      <c r="X42" s="93" t="s">
        <v>166</v>
      </c>
    </row>
    <row r="43" spans="1:24" s="18" customFormat="1" ht="18" customHeight="1">
      <c r="A43" s="16"/>
      <c r="B43" s="87" t="s">
        <v>176</v>
      </c>
      <c r="C43" s="50" t="s">
        <v>53</v>
      </c>
      <c r="D43" s="21"/>
      <c r="E43" s="16">
        <v>1</v>
      </c>
      <c r="F43" s="21">
        <f t="shared" si="0"/>
        <v>0</v>
      </c>
      <c r="G43" s="129"/>
      <c r="H43" s="94"/>
      <c r="I43" s="98" t="s">
        <v>95</v>
      </c>
      <c r="J43" s="100">
        <v>4</v>
      </c>
      <c r="K43" s="95"/>
      <c r="L43" s="96" t="s">
        <v>107</v>
      </c>
      <c r="M43" s="97">
        <v>1</v>
      </c>
      <c r="N43" s="95"/>
      <c r="O43" s="105" t="s">
        <v>54</v>
      </c>
      <c r="P43" s="106">
        <v>0</v>
      </c>
      <c r="Q43" s="95"/>
      <c r="R43" s="118" t="s">
        <v>118</v>
      </c>
      <c r="S43" s="100">
        <v>9</v>
      </c>
      <c r="T43" s="94"/>
      <c r="U43" s="94"/>
      <c r="V43" s="94"/>
      <c r="W43" s="94"/>
      <c r="X43" s="93" t="s">
        <v>166</v>
      </c>
    </row>
    <row r="44" spans="1:24" s="18" customFormat="1" ht="18" customHeight="1">
      <c r="A44" s="16"/>
      <c r="B44" s="87" t="s">
        <v>21</v>
      </c>
      <c r="C44" s="50" t="s">
        <v>53</v>
      </c>
      <c r="D44" s="21"/>
      <c r="E44" s="16">
        <v>1</v>
      </c>
      <c r="F44" s="21">
        <f t="shared" si="0"/>
        <v>0</v>
      </c>
      <c r="G44" s="129"/>
      <c r="H44" s="94"/>
      <c r="I44" s="98" t="s">
        <v>96</v>
      </c>
      <c r="J44" s="100">
        <v>3</v>
      </c>
      <c r="K44" s="95"/>
      <c r="L44" s="96" t="s">
        <v>108</v>
      </c>
      <c r="M44" s="97">
        <v>3</v>
      </c>
      <c r="N44" s="95"/>
      <c r="O44" s="95"/>
      <c r="P44" s="95"/>
      <c r="Q44" s="95"/>
      <c r="R44" s="118" t="s">
        <v>119</v>
      </c>
      <c r="S44" s="100">
        <v>8</v>
      </c>
      <c r="T44" s="94"/>
      <c r="U44" s="94"/>
      <c r="V44" s="94"/>
      <c r="W44" s="94"/>
      <c r="X44" s="93" t="s">
        <v>166</v>
      </c>
    </row>
    <row r="45" spans="1:24" s="18" customFormat="1" ht="18" customHeight="1">
      <c r="A45" s="17">
        <v>25</v>
      </c>
      <c r="B45" s="22" t="s">
        <v>173</v>
      </c>
      <c r="C45" s="17" t="s">
        <v>13</v>
      </c>
      <c r="D45" s="23">
        <f>VLOOKUP(C45,O33:P36,2,FALSE)</f>
        <v>5</v>
      </c>
      <c r="E45" s="17">
        <v>1</v>
      </c>
      <c r="F45" s="23">
        <f t="shared" si="0"/>
        <v>5</v>
      </c>
      <c r="I45" s="33" t="s">
        <v>48</v>
      </c>
      <c r="J45" s="40">
        <v>2</v>
      </c>
      <c r="K45" s="19"/>
      <c r="L45" s="30" t="s">
        <v>109</v>
      </c>
      <c r="M45" s="31">
        <v>3</v>
      </c>
      <c r="N45" s="19"/>
      <c r="O45" s="19"/>
      <c r="P45" s="19"/>
      <c r="Q45" s="19"/>
      <c r="R45" s="51" t="s">
        <v>120</v>
      </c>
      <c r="S45" s="37">
        <v>7</v>
      </c>
      <c r="X45" s="93" t="s">
        <v>166</v>
      </c>
    </row>
    <row r="46" spans="1:24" s="18" customFormat="1" ht="18" customHeight="1">
      <c r="A46" s="16">
        <v>26</v>
      </c>
      <c r="B46" s="20" t="s">
        <v>98</v>
      </c>
      <c r="C46" s="16" t="s">
        <v>54</v>
      </c>
      <c r="D46" s="21">
        <f>VLOOKUP(C46,U27:V28,2,FALSE)</f>
        <v>0</v>
      </c>
      <c r="E46" s="16">
        <v>2</v>
      </c>
      <c r="F46" s="21">
        <f t="shared" si="0"/>
        <v>0</v>
      </c>
      <c r="H46" s="94"/>
      <c r="I46" s="95"/>
      <c r="J46" s="95"/>
      <c r="K46" s="95"/>
      <c r="L46" s="101" t="s">
        <v>110</v>
      </c>
      <c r="M46" s="102">
        <v>5</v>
      </c>
      <c r="N46" s="95"/>
      <c r="O46" s="95"/>
      <c r="P46" s="95"/>
      <c r="Q46" s="95"/>
      <c r="R46" s="118" t="s">
        <v>121</v>
      </c>
      <c r="S46" s="100">
        <v>6</v>
      </c>
      <c r="T46" s="94"/>
      <c r="U46" s="94"/>
      <c r="V46" s="94"/>
      <c r="W46" s="94"/>
      <c r="X46" s="93" t="s">
        <v>166</v>
      </c>
    </row>
    <row r="47" spans="1:24" s="18" customFormat="1" ht="18" customHeight="1">
      <c r="A47" s="17">
        <v>27</v>
      </c>
      <c r="B47" s="22" t="s">
        <v>99</v>
      </c>
      <c r="C47" s="17" t="s">
        <v>91</v>
      </c>
      <c r="D47" s="23">
        <f>VLOOKUP(C47,R33:S36,2,FALSE)</f>
        <v>5</v>
      </c>
      <c r="E47" s="17">
        <v>2</v>
      </c>
      <c r="F47" s="23">
        <f t="shared" si="0"/>
        <v>10</v>
      </c>
      <c r="I47" s="19"/>
      <c r="J47" s="19"/>
      <c r="K47" s="19"/>
      <c r="L47" s="19"/>
      <c r="M47" s="19"/>
      <c r="N47" s="19"/>
      <c r="O47" s="19"/>
      <c r="P47" s="19"/>
      <c r="Q47" s="19"/>
      <c r="R47" s="51" t="s">
        <v>122</v>
      </c>
      <c r="S47" s="37">
        <v>5</v>
      </c>
      <c r="X47" s="93" t="s">
        <v>166</v>
      </c>
    </row>
    <row r="48" spans="1:24" s="18" customFormat="1" ht="18" customHeight="1">
      <c r="A48" s="16">
        <v>28</v>
      </c>
      <c r="B48" s="20" t="s">
        <v>100</v>
      </c>
      <c r="C48" s="16" t="s">
        <v>53</v>
      </c>
      <c r="D48" s="21">
        <f>VLOOKUP(C48,U23:V24,2,FALSE)</f>
        <v>3</v>
      </c>
      <c r="E48" s="16">
        <v>1</v>
      </c>
      <c r="F48" s="21">
        <f t="shared" si="0"/>
        <v>3</v>
      </c>
      <c r="H48" s="94"/>
      <c r="I48" s="95"/>
      <c r="J48" s="95"/>
      <c r="K48" s="95"/>
      <c r="L48" s="95"/>
      <c r="M48" s="95"/>
      <c r="N48" s="95"/>
      <c r="O48" s="95"/>
      <c r="P48" s="95"/>
      <c r="Q48" s="95"/>
      <c r="R48" s="118" t="s">
        <v>123</v>
      </c>
      <c r="S48" s="100">
        <v>4</v>
      </c>
      <c r="T48" s="94"/>
      <c r="U48" s="94"/>
      <c r="V48" s="94"/>
      <c r="W48" s="94"/>
      <c r="X48" s="93" t="s">
        <v>166</v>
      </c>
    </row>
    <row r="49" spans="1:24" s="18" customFormat="1" ht="18" customHeight="1">
      <c r="A49" s="17">
        <v>29</v>
      </c>
      <c r="B49" s="22" t="s">
        <v>9</v>
      </c>
      <c r="C49" s="17" t="s">
        <v>94</v>
      </c>
      <c r="D49" s="23">
        <f>VLOOKUP(C49,I42:J45,2,FALSE)</f>
        <v>5</v>
      </c>
      <c r="E49" s="17">
        <v>1</v>
      </c>
      <c r="F49" s="23">
        <f t="shared" si="0"/>
        <v>5</v>
      </c>
      <c r="I49" s="27" t="s">
        <v>114</v>
      </c>
      <c r="J49" s="41"/>
      <c r="K49" s="19"/>
      <c r="L49" s="27" t="s">
        <v>139</v>
      </c>
      <c r="M49" s="28"/>
      <c r="N49" s="19"/>
      <c r="O49" s="27" t="s">
        <v>140</v>
      </c>
      <c r="P49" s="28"/>
      <c r="Q49" s="19"/>
      <c r="R49" s="51" t="s">
        <v>124</v>
      </c>
      <c r="S49" s="37">
        <v>3</v>
      </c>
      <c r="X49" s="93" t="s">
        <v>166</v>
      </c>
    </row>
    <row r="50" spans="1:24" s="18" customFormat="1" ht="18" customHeight="1">
      <c r="A50" s="16">
        <v>30</v>
      </c>
      <c r="B50" s="20" t="s">
        <v>101</v>
      </c>
      <c r="C50" s="16" t="s">
        <v>53</v>
      </c>
      <c r="D50" s="21">
        <f>VLOOKUP(C50,U27:V28,2,FALSE)</f>
        <v>10</v>
      </c>
      <c r="E50" s="16">
        <v>1.5</v>
      </c>
      <c r="F50" s="21">
        <f t="shared" si="0"/>
        <v>15</v>
      </c>
      <c r="H50" s="94"/>
      <c r="I50" s="109" t="s">
        <v>53</v>
      </c>
      <c r="J50" s="100">
        <v>3</v>
      </c>
      <c r="K50" s="95"/>
      <c r="L50" s="99" t="s">
        <v>49</v>
      </c>
      <c r="M50" s="117">
        <f>COUNTIF(C71:C81,"Yes")</f>
        <v>3</v>
      </c>
      <c r="N50" s="95"/>
      <c r="O50" s="109" t="s">
        <v>53</v>
      </c>
      <c r="P50" s="100">
        <v>5</v>
      </c>
      <c r="Q50" s="95"/>
      <c r="R50" s="118" t="s">
        <v>125</v>
      </c>
      <c r="S50" s="100">
        <v>1</v>
      </c>
      <c r="T50" s="94"/>
      <c r="U50" s="94"/>
      <c r="V50" s="94"/>
      <c r="W50" s="94"/>
      <c r="X50" s="93" t="s">
        <v>166</v>
      </c>
    </row>
    <row r="51" spans="1:24" s="18" customFormat="1" ht="18" customHeight="1">
      <c r="A51" s="17">
        <v>31</v>
      </c>
      <c r="B51" s="22" t="s">
        <v>174</v>
      </c>
      <c r="C51" s="17" t="s">
        <v>53</v>
      </c>
      <c r="D51" s="23">
        <f>VLOOKUP(C51,U17:V18,2,FALSE)</f>
        <v>5</v>
      </c>
      <c r="E51" s="17">
        <v>0.5</v>
      </c>
      <c r="F51" s="23">
        <f t="shared" si="0"/>
        <v>2.5</v>
      </c>
      <c r="I51" s="39" t="s">
        <v>54</v>
      </c>
      <c r="J51" s="40">
        <v>1</v>
      </c>
      <c r="K51" s="19"/>
      <c r="L51" s="52">
        <v>0</v>
      </c>
      <c r="M51" s="31">
        <v>5</v>
      </c>
      <c r="N51" s="19"/>
      <c r="O51" s="36" t="s">
        <v>54</v>
      </c>
      <c r="P51" s="37">
        <v>0</v>
      </c>
      <c r="Q51" s="19"/>
      <c r="R51" s="51" t="s">
        <v>126</v>
      </c>
      <c r="S51" s="37">
        <v>0</v>
      </c>
      <c r="X51" s="93" t="s">
        <v>166</v>
      </c>
    </row>
    <row r="52" spans="1:24" s="18" customFormat="1" ht="18" customHeight="1">
      <c r="A52" s="16">
        <v>32</v>
      </c>
      <c r="B52" s="20" t="s">
        <v>175</v>
      </c>
      <c r="C52" s="16" t="s">
        <v>53</v>
      </c>
      <c r="D52" s="21">
        <f>VLOOKUP(C52,U17:V18,2,FALSE)</f>
        <v>5</v>
      </c>
      <c r="E52" s="16">
        <v>0.5</v>
      </c>
      <c r="F52" s="21">
        <f t="shared" si="0"/>
        <v>2.5</v>
      </c>
      <c r="H52" s="94"/>
      <c r="I52" s="95"/>
      <c r="J52" s="95"/>
      <c r="K52" s="95"/>
      <c r="L52" s="119">
        <v>1</v>
      </c>
      <c r="M52" s="106">
        <v>3</v>
      </c>
      <c r="N52" s="95"/>
      <c r="O52" s="105" t="s">
        <v>141</v>
      </c>
      <c r="P52" s="106">
        <v>3</v>
      </c>
      <c r="Q52" s="95"/>
      <c r="R52" s="120">
        <v>99</v>
      </c>
      <c r="S52" s="100">
        <v>0</v>
      </c>
      <c r="T52" s="94"/>
      <c r="U52" s="94"/>
      <c r="V52" s="94"/>
      <c r="W52" s="94"/>
      <c r="X52" s="93" t="s">
        <v>166</v>
      </c>
    </row>
    <row r="53" spans="1:24" s="18" customFormat="1" ht="18" customHeight="1">
      <c r="A53" s="17">
        <v>33</v>
      </c>
      <c r="B53" s="22" t="s">
        <v>105</v>
      </c>
      <c r="C53" s="17" t="s">
        <v>110</v>
      </c>
      <c r="D53" s="23">
        <f>VLOOKUP(C53,L42:M46,2,FALSE)</f>
        <v>5</v>
      </c>
      <c r="E53" s="17">
        <v>1</v>
      </c>
      <c r="F53" s="23">
        <f t="shared" si="0"/>
        <v>5</v>
      </c>
      <c r="I53" s="27" t="s">
        <v>148</v>
      </c>
      <c r="J53" s="28"/>
      <c r="K53" s="19"/>
      <c r="L53" s="19"/>
      <c r="M53" s="19"/>
      <c r="N53" s="19"/>
      <c r="O53" s="19"/>
      <c r="P53" s="19"/>
      <c r="Q53" s="19"/>
      <c r="R53" s="53" t="s">
        <v>76</v>
      </c>
      <c r="S53" s="54">
        <v>0</v>
      </c>
      <c r="X53" s="93" t="s">
        <v>166</v>
      </c>
    </row>
    <row r="54" spans="1:24" s="18" customFormat="1" ht="18" customHeight="1">
      <c r="A54" s="16">
        <v>34</v>
      </c>
      <c r="B54" s="20" t="s">
        <v>8</v>
      </c>
      <c r="C54" s="16" t="s">
        <v>54</v>
      </c>
      <c r="D54" s="21">
        <f>VLOOKUP(C54,O42:P43,2,FALSE)</f>
        <v>0</v>
      </c>
      <c r="E54" s="16">
        <v>1</v>
      </c>
      <c r="F54" s="21">
        <f t="shared" si="0"/>
        <v>0</v>
      </c>
      <c r="H54" s="94"/>
      <c r="I54" s="99" t="s">
        <v>49</v>
      </c>
      <c r="J54" s="117">
        <f>COUNTIF(C84:C89,"Yes")</f>
        <v>4</v>
      </c>
      <c r="K54" s="95"/>
      <c r="L54" s="95"/>
      <c r="M54" s="95"/>
      <c r="N54" s="95"/>
      <c r="O54" s="95"/>
      <c r="P54" s="95"/>
      <c r="Q54" s="95"/>
      <c r="R54" s="121"/>
      <c r="S54" s="122"/>
      <c r="T54" s="94"/>
      <c r="U54" s="94"/>
      <c r="V54" s="94"/>
      <c r="W54" s="94"/>
      <c r="X54" s="93" t="s">
        <v>166</v>
      </c>
    </row>
    <row r="55" spans="1:24" s="18" customFormat="1" ht="18" customHeight="1">
      <c r="A55" s="17">
        <v>35</v>
      </c>
      <c r="B55" s="22" t="s">
        <v>102</v>
      </c>
      <c r="C55" s="17" t="s">
        <v>54</v>
      </c>
      <c r="D55" s="23">
        <f>VLOOKUP(C55,U17:V18,2,FALSE)</f>
        <v>0</v>
      </c>
      <c r="E55" s="17">
        <v>1</v>
      </c>
      <c r="F55" s="23">
        <f t="shared" si="0"/>
        <v>0</v>
      </c>
      <c r="I55" s="43">
        <v>0</v>
      </c>
      <c r="J55" s="37">
        <v>0</v>
      </c>
      <c r="K55" s="19"/>
      <c r="L55" s="19"/>
      <c r="M55" s="19"/>
      <c r="N55" s="19"/>
      <c r="O55" s="19"/>
      <c r="P55" s="19"/>
      <c r="Q55" s="19"/>
      <c r="R55" s="55"/>
      <c r="S55" s="56"/>
      <c r="X55" s="93" t="s">
        <v>166</v>
      </c>
    </row>
    <row r="56" spans="1:24" s="18" customFormat="1" ht="18" customHeight="1">
      <c r="A56" s="16">
        <v>36</v>
      </c>
      <c r="B56" s="20" t="s">
        <v>104</v>
      </c>
      <c r="C56" s="16" t="s">
        <v>53</v>
      </c>
      <c r="D56" s="21">
        <f>VLOOKUP(C56,U23:V24,2,FALSE)</f>
        <v>3</v>
      </c>
      <c r="E56" s="16">
        <v>1</v>
      </c>
      <c r="F56" s="21">
        <f t="shared" si="0"/>
        <v>3</v>
      </c>
      <c r="G56" s="129"/>
      <c r="H56" s="94"/>
      <c r="I56" s="107">
        <v>1</v>
      </c>
      <c r="J56" s="100">
        <v>1</v>
      </c>
      <c r="K56" s="95"/>
      <c r="L56" s="95"/>
      <c r="M56" s="95"/>
      <c r="N56" s="95"/>
      <c r="O56" s="95"/>
      <c r="P56" s="95"/>
      <c r="Q56" s="95"/>
      <c r="R56" s="123"/>
      <c r="S56" s="124"/>
      <c r="T56" s="94"/>
      <c r="U56" s="94"/>
      <c r="V56" s="94"/>
      <c r="W56" s="94"/>
      <c r="X56" s="93" t="s">
        <v>166</v>
      </c>
    </row>
    <row r="57" spans="1:24" s="18" customFormat="1" ht="18" customHeight="1">
      <c r="A57" s="17">
        <v>37</v>
      </c>
      <c r="B57" s="22" t="s">
        <v>18</v>
      </c>
      <c r="C57" s="17" t="s">
        <v>53</v>
      </c>
      <c r="D57" s="23">
        <f>VLOOKUP(C57,U23:V24,2,FALSE)</f>
        <v>3</v>
      </c>
      <c r="E57" s="17">
        <v>1</v>
      </c>
      <c r="F57" s="23">
        <f t="shared" si="0"/>
        <v>3</v>
      </c>
      <c r="G57" s="129"/>
      <c r="I57" s="43">
        <v>2</v>
      </c>
      <c r="J57" s="37">
        <v>3</v>
      </c>
      <c r="K57" s="19"/>
      <c r="L57" s="19"/>
      <c r="M57" s="19"/>
      <c r="N57" s="19"/>
      <c r="O57" s="19"/>
      <c r="P57" s="19"/>
      <c r="Q57" s="19"/>
      <c r="R57" s="55"/>
      <c r="S57" s="56"/>
      <c r="X57" s="93" t="s">
        <v>166</v>
      </c>
    </row>
    <row r="58" spans="1:24" s="18" customFormat="1" ht="18" customHeight="1">
      <c r="A58" s="16">
        <v>38</v>
      </c>
      <c r="B58" s="57" t="s">
        <v>85</v>
      </c>
      <c r="C58" s="16" t="s">
        <v>53</v>
      </c>
      <c r="D58" s="21">
        <f>VLOOKUP(C58,U23:V24,2,FALSE)</f>
        <v>3</v>
      </c>
      <c r="E58" s="16">
        <v>1</v>
      </c>
      <c r="F58" s="21">
        <f t="shared" si="0"/>
        <v>3</v>
      </c>
      <c r="H58" s="94"/>
      <c r="I58" s="107">
        <v>3</v>
      </c>
      <c r="J58" s="100">
        <v>6</v>
      </c>
      <c r="K58" s="95"/>
      <c r="L58" s="95"/>
      <c r="M58" s="95"/>
      <c r="N58" s="95"/>
      <c r="O58" s="95"/>
      <c r="P58" s="95"/>
      <c r="Q58" s="95"/>
      <c r="R58" s="95"/>
      <c r="S58" s="95"/>
      <c r="T58" s="94"/>
      <c r="U58" s="94"/>
      <c r="V58" s="94"/>
      <c r="W58" s="94"/>
      <c r="X58" s="93" t="s">
        <v>166</v>
      </c>
    </row>
    <row r="59" spans="1:24" s="18" customFormat="1" ht="18" customHeight="1">
      <c r="A59" s="17">
        <v>39</v>
      </c>
      <c r="B59" s="58" t="s">
        <v>86</v>
      </c>
      <c r="C59" s="17" t="s">
        <v>53</v>
      </c>
      <c r="D59" s="23">
        <f>VLOOKUP(C59,U23:V24,2,FALSE)</f>
        <v>3</v>
      </c>
      <c r="E59" s="17">
        <v>1</v>
      </c>
      <c r="F59" s="23">
        <f t="shared" si="0"/>
        <v>3</v>
      </c>
      <c r="I59" s="43">
        <v>4</v>
      </c>
      <c r="J59" s="37">
        <v>8</v>
      </c>
      <c r="K59" s="19"/>
      <c r="L59" s="19"/>
      <c r="M59" s="19"/>
      <c r="N59" s="19"/>
      <c r="O59" s="19"/>
      <c r="P59" s="19"/>
      <c r="Q59" s="19"/>
      <c r="R59" s="19"/>
      <c r="S59" s="19"/>
      <c r="X59" s="93" t="s">
        <v>166</v>
      </c>
    </row>
    <row r="60" spans="1:24" s="18" customFormat="1" ht="18" customHeight="1">
      <c r="A60" s="16">
        <v>40</v>
      </c>
      <c r="B60" s="20" t="s">
        <v>103</v>
      </c>
      <c r="C60" s="16" t="s">
        <v>53</v>
      </c>
      <c r="D60" s="21">
        <f>VLOOKUP(C60,U17:V18,2,FALSE)</f>
        <v>5</v>
      </c>
      <c r="E60" s="16">
        <v>1</v>
      </c>
      <c r="F60" s="21">
        <f t="shared" si="0"/>
        <v>5</v>
      </c>
      <c r="H60" s="94"/>
      <c r="I60" s="107">
        <v>5</v>
      </c>
      <c r="J60" s="97">
        <v>10</v>
      </c>
      <c r="K60" s="95"/>
      <c r="L60" s="95"/>
      <c r="M60" s="95"/>
      <c r="N60" s="95"/>
      <c r="O60" s="95"/>
      <c r="P60" s="95"/>
      <c r="Q60" s="95"/>
      <c r="R60" s="95"/>
      <c r="S60" s="95"/>
      <c r="T60" s="94"/>
      <c r="U60" s="94"/>
      <c r="V60" s="94"/>
      <c r="W60" s="94"/>
      <c r="X60" s="93" t="s">
        <v>166</v>
      </c>
    </row>
    <row r="61" spans="1:24" s="18" customFormat="1" ht="18" customHeight="1">
      <c r="A61" s="17">
        <v>41</v>
      </c>
      <c r="B61" s="22" t="s">
        <v>177</v>
      </c>
      <c r="C61" s="17" t="s">
        <v>120</v>
      </c>
      <c r="D61" s="23">
        <f>VLOOKUP(C61,R42:S53,2,FALSE)</f>
        <v>7</v>
      </c>
      <c r="E61" s="17">
        <v>1.5</v>
      </c>
      <c r="F61" s="23">
        <f t="shared" si="0"/>
        <v>10.5</v>
      </c>
      <c r="G61" s="129"/>
      <c r="I61" s="59">
        <v>6</v>
      </c>
      <c r="J61" s="34">
        <v>10</v>
      </c>
      <c r="K61" s="19"/>
      <c r="L61" s="19"/>
      <c r="M61" s="19"/>
      <c r="N61" s="19"/>
      <c r="O61" s="19"/>
      <c r="P61" s="19"/>
      <c r="Q61" s="19"/>
      <c r="R61" s="19"/>
      <c r="S61" s="19"/>
      <c r="X61" s="93" t="s">
        <v>166</v>
      </c>
    </row>
    <row r="62" spans="1:24" s="18" customFormat="1" ht="33" customHeight="1">
      <c r="A62" s="16">
        <v>42</v>
      </c>
      <c r="B62" s="57" t="s">
        <v>19</v>
      </c>
      <c r="C62" s="16" t="s">
        <v>53</v>
      </c>
      <c r="D62" s="21">
        <f>VLOOKUP(C62,U23:V24,2,FALSE)</f>
        <v>3</v>
      </c>
      <c r="E62" s="16">
        <v>1.5</v>
      </c>
      <c r="F62" s="21">
        <f t="shared" si="0"/>
        <v>4.5</v>
      </c>
      <c r="H62" s="94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4"/>
      <c r="U62" s="94"/>
      <c r="V62" s="94"/>
      <c r="W62" s="94"/>
      <c r="X62" s="93" t="s">
        <v>166</v>
      </c>
    </row>
    <row r="63" spans="1:24" s="18" customFormat="1" ht="18" customHeight="1">
      <c r="A63" s="17">
        <v>43</v>
      </c>
      <c r="B63" s="58" t="s">
        <v>178</v>
      </c>
      <c r="C63" s="17" t="s">
        <v>53</v>
      </c>
      <c r="D63" s="23">
        <f>VLOOKUP(C63,U17:V18,2,FALSE)</f>
        <v>5</v>
      </c>
      <c r="E63" s="17">
        <v>1</v>
      </c>
      <c r="F63" s="23">
        <f t="shared" si="0"/>
        <v>5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X63" s="93" t="s">
        <v>166</v>
      </c>
    </row>
    <row r="64" spans="1:24" s="18" customFormat="1" ht="18" customHeight="1">
      <c r="A64" s="16">
        <v>44</v>
      </c>
      <c r="B64" s="57" t="s">
        <v>20</v>
      </c>
      <c r="C64" s="16" t="s">
        <v>54</v>
      </c>
      <c r="D64" s="21">
        <f>VLOOKUP(C64,U17:V18,2,FALSE)</f>
        <v>0</v>
      </c>
      <c r="E64" s="16">
        <v>1</v>
      </c>
      <c r="F64" s="21">
        <f t="shared" si="0"/>
        <v>0</v>
      </c>
      <c r="H64" s="94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4"/>
      <c r="U64" s="94"/>
      <c r="V64" s="94"/>
      <c r="W64" s="94"/>
      <c r="X64" s="93" t="s">
        <v>166</v>
      </c>
    </row>
    <row r="65" spans="1:24" s="18" customFormat="1" ht="33" customHeight="1">
      <c r="A65" s="17">
        <v>45</v>
      </c>
      <c r="B65" s="58" t="s">
        <v>185</v>
      </c>
      <c r="C65" s="17" t="s">
        <v>53</v>
      </c>
      <c r="D65" s="23">
        <f>VLOOKUP(C65,I50:J51,2,FALSE)</f>
        <v>3</v>
      </c>
      <c r="E65" s="17">
        <v>0.5</v>
      </c>
      <c r="F65" s="23">
        <f t="shared" si="0"/>
        <v>1.5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X65" s="93" t="s">
        <v>166</v>
      </c>
    </row>
    <row r="66" spans="1:24" s="18" customFormat="1" ht="33" customHeight="1">
      <c r="A66" s="16">
        <v>46</v>
      </c>
      <c r="B66" s="57" t="s">
        <v>180</v>
      </c>
      <c r="C66" s="16" t="s">
        <v>53</v>
      </c>
      <c r="D66" s="21">
        <f>VLOOKUP(C66,U23:V24,2,FALSE)</f>
        <v>3</v>
      </c>
      <c r="E66" s="16">
        <v>1</v>
      </c>
      <c r="F66" s="21">
        <f t="shared" si="0"/>
        <v>3</v>
      </c>
      <c r="H66" s="94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4"/>
      <c r="U66" s="94"/>
      <c r="V66" s="94"/>
      <c r="W66" s="94"/>
      <c r="X66" s="93" t="s">
        <v>166</v>
      </c>
    </row>
    <row r="67" spans="1:24" s="18" customFormat="1" ht="18" customHeight="1">
      <c r="A67" s="17">
        <v>47</v>
      </c>
      <c r="B67" s="22" t="s">
        <v>181</v>
      </c>
      <c r="C67" s="17" t="s">
        <v>54</v>
      </c>
      <c r="D67" s="23">
        <f>VLOOKUP(C67,U31:V32,2,FALSE)</f>
        <v>3</v>
      </c>
      <c r="E67" s="17">
        <v>1</v>
      </c>
      <c r="F67" s="23">
        <f t="shared" si="0"/>
        <v>3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X67" s="93" t="s">
        <v>166</v>
      </c>
    </row>
    <row r="68" spans="1:24" s="18" customFormat="1" ht="18" customHeight="1">
      <c r="A68" s="16">
        <v>48</v>
      </c>
      <c r="B68" s="20" t="s">
        <v>182</v>
      </c>
      <c r="C68" s="16" t="s">
        <v>53</v>
      </c>
      <c r="D68" s="21">
        <f>VLOOKUP(C68,U31:V32,2,FALSE)</f>
        <v>0</v>
      </c>
      <c r="E68" s="16">
        <v>1</v>
      </c>
      <c r="F68" s="21">
        <f t="shared" si="0"/>
        <v>0</v>
      </c>
      <c r="H68" s="94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4"/>
      <c r="U68" s="94"/>
      <c r="V68" s="94"/>
      <c r="W68" s="94"/>
      <c r="X68" s="93" t="s">
        <v>166</v>
      </c>
    </row>
    <row r="69" spans="1:24" s="18" customFormat="1" ht="23.25" customHeight="1">
      <c r="A69" s="17">
        <v>49</v>
      </c>
      <c r="B69" s="58" t="s">
        <v>186</v>
      </c>
      <c r="C69" s="17" t="s">
        <v>53</v>
      </c>
      <c r="D69" s="23">
        <f>VLOOKUP(C69,U17:V18,2,FALSE)</f>
        <v>5</v>
      </c>
      <c r="E69" s="17">
        <v>0.5</v>
      </c>
      <c r="F69" s="23">
        <f t="shared" si="0"/>
        <v>2.5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X69" s="93" t="s">
        <v>166</v>
      </c>
    </row>
    <row r="70" spans="1:24" s="18" customFormat="1" ht="18" customHeight="1">
      <c r="A70" s="16">
        <v>50</v>
      </c>
      <c r="B70" s="20" t="s">
        <v>167</v>
      </c>
      <c r="C70" s="91"/>
      <c r="D70" s="21">
        <f>VLOOKUP(M50,L51:M52,2,TRUE)</f>
        <v>3</v>
      </c>
      <c r="E70" s="16">
        <v>1</v>
      </c>
      <c r="F70" s="21">
        <f t="shared" si="0"/>
        <v>3</v>
      </c>
      <c r="H70" s="94"/>
      <c r="I70" s="95"/>
      <c r="J70" s="95"/>
      <c r="K70" s="95"/>
      <c r="L70" s="94"/>
      <c r="M70" s="95"/>
      <c r="N70" s="95"/>
      <c r="O70" s="95"/>
      <c r="P70" s="95"/>
      <c r="Q70" s="95"/>
      <c r="R70" s="95"/>
      <c r="S70" s="95"/>
      <c r="T70" s="94"/>
      <c r="U70" s="94"/>
      <c r="V70" s="94"/>
      <c r="W70" s="94"/>
      <c r="X70" s="93" t="s">
        <v>166</v>
      </c>
    </row>
    <row r="71" spans="1:24" s="18" customFormat="1" ht="18" customHeight="1">
      <c r="A71" s="16"/>
      <c r="B71" s="89" t="s">
        <v>128</v>
      </c>
      <c r="C71" s="50" t="s">
        <v>53</v>
      </c>
      <c r="D71" s="21"/>
      <c r="E71" s="16">
        <v>1</v>
      </c>
      <c r="F71" s="21">
        <f t="shared" si="0"/>
        <v>0</v>
      </c>
      <c r="H71" s="94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4"/>
      <c r="U71" s="94"/>
      <c r="V71" s="94"/>
      <c r="W71" s="94"/>
      <c r="X71" s="93" t="s">
        <v>166</v>
      </c>
    </row>
    <row r="72" spans="1:24" s="18" customFormat="1" ht="18" customHeight="1">
      <c r="A72" s="16"/>
      <c r="B72" s="89" t="s">
        <v>129</v>
      </c>
      <c r="C72" s="50" t="s">
        <v>54</v>
      </c>
      <c r="D72" s="21"/>
      <c r="E72" s="16">
        <v>1</v>
      </c>
      <c r="F72" s="21">
        <f t="shared" si="0"/>
        <v>0</v>
      </c>
      <c r="H72" s="94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4"/>
      <c r="U72" s="94"/>
      <c r="V72" s="94"/>
      <c r="W72" s="94"/>
      <c r="X72" s="93" t="s">
        <v>166</v>
      </c>
    </row>
    <row r="73" spans="1:24" s="18" customFormat="1" ht="18" customHeight="1">
      <c r="A73" s="16"/>
      <c r="B73" s="89" t="s">
        <v>130</v>
      </c>
      <c r="C73" s="50" t="s">
        <v>54</v>
      </c>
      <c r="D73" s="21"/>
      <c r="E73" s="16">
        <v>1</v>
      </c>
      <c r="F73" s="21">
        <f t="shared" si="0"/>
        <v>0</v>
      </c>
      <c r="H73" s="94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4"/>
      <c r="U73" s="94"/>
      <c r="V73" s="94"/>
      <c r="W73" s="94"/>
      <c r="X73" s="93" t="s">
        <v>166</v>
      </c>
    </row>
    <row r="74" spans="1:24" s="18" customFormat="1" ht="18" customHeight="1">
      <c r="A74" s="16"/>
      <c r="B74" s="89" t="s">
        <v>131</v>
      </c>
      <c r="C74" s="50" t="s">
        <v>54</v>
      </c>
      <c r="D74" s="21"/>
      <c r="E74" s="16">
        <v>1</v>
      </c>
      <c r="F74" s="21">
        <f t="shared" si="0"/>
        <v>0</v>
      </c>
      <c r="H74" s="94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4"/>
      <c r="U74" s="94"/>
      <c r="V74" s="94"/>
      <c r="W74" s="94"/>
      <c r="X74" s="93" t="s">
        <v>166</v>
      </c>
    </row>
    <row r="75" spans="1:24" s="18" customFormat="1" ht="18" customHeight="1">
      <c r="A75" s="16"/>
      <c r="B75" s="89" t="s">
        <v>132</v>
      </c>
      <c r="C75" s="50" t="s">
        <v>54</v>
      </c>
      <c r="D75" s="21"/>
      <c r="E75" s="16">
        <v>1</v>
      </c>
      <c r="F75" s="21">
        <f t="shared" si="0"/>
        <v>0</v>
      </c>
      <c r="H75" s="94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4"/>
      <c r="U75" s="94"/>
      <c r="V75" s="94"/>
      <c r="W75" s="94"/>
      <c r="X75" s="93" t="s">
        <v>166</v>
      </c>
    </row>
    <row r="76" spans="1:24" s="18" customFormat="1" ht="18" customHeight="1">
      <c r="A76" s="16"/>
      <c r="B76" s="89" t="s">
        <v>133</v>
      </c>
      <c r="C76" s="50" t="s">
        <v>54</v>
      </c>
      <c r="D76" s="21"/>
      <c r="E76" s="16">
        <v>1</v>
      </c>
      <c r="F76" s="21">
        <f t="shared" si="0"/>
        <v>0</v>
      </c>
      <c r="H76" s="94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4"/>
      <c r="U76" s="94"/>
      <c r="V76" s="94"/>
      <c r="W76" s="94"/>
      <c r="X76" s="93" t="s">
        <v>166</v>
      </c>
    </row>
    <row r="77" spans="1:24" s="18" customFormat="1" ht="18" customHeight="1">
      <c r="A77" s="16"/>
      <c r="B77" s="89" t="s">
        <v>134</v>
      </c>
      <c r="C77" s="50" t="s">
        <v>54</v>
      </c>
      <c r="D77" s="21"/>
      <c r="E77" s="16">
        <v>1</v>
      </c>
      <c r="F77" s="21">
        <f t="shared" si="0"/>
        <v>0</v>
      </c>
      <c r="H77" s="94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4"/>
      <c r="U77" s="94"/>
      <c r="V77" s="94"/>
      <c r="W77" s="94"/>
      <c r="X77" s="93" t="s">
        <v>166</v>
      </c>
    </row>
    <row r="78" spans="1:24" s="18" customFormat="1" ht="18" customHeight="1">
      <c r="A78" s="16"/>
      <c r="B78" s="89" t="s">
        <v>135</v>
      </c>
      <c r="C78" s="50" t="s">
        <v>53</v>
      </c>
      <c r="D78" s="21"/>
      <c r="E78" s="16">
        <v>1</v>
      </c>
      <c r="F78" s="21">
        <f t="shared" ref="F78:F90" si="1">D78*E78</f>
        <v>0</v>
      </c>
      <c r="H78" s="94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4"/>
      <c r="U78" s="94"/>
      <c r="V78" s="94"/>
      <c r="W78" s="94"/>
      <c r="X78" s="93" t="s">
        <v>166</v>
      </c>
    </row>
    <row r="79" spans="1:24" s="18" customFormat="1" ht="18" customHeight="1">
      <c r="A79" s="16"/>
      <c r="B79" s="89" t="s">
        <v>187</v>
      </c>
      <c r="C79" s="50" t="s">
        <v>53</v>
      </c>
      <c r="D79" s="21"/>
      <c r="E79" s="16">
        <v>1</v>
      </c>
      <c r="F79" s="21">
        <f t="shared" si="1"/>
        <v>0</v>
      </c>
      <c r="H79" s="94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4"/>
      <c r="U79" s="94"/>
      <c r="V79" s="94"/>
      <c r="W79" s="94"/>
      <c r="X79" s="93" t="s">
        <v>166</v>
      </c>
    </row>
    <row r="80" spans="1:24" s="18" customFormat="1" ht="18" customHeight="1">
      <c r="A80" s="16"/>
      <c r="B80" s="89" t="s">
        <v>137</v>
      </c>
      <c r="C80" s="50" t="s">
        <v>54</v>
      </c>
      <c r="D80" s="21"/>
      <c r="E80" s="16">
        <v>1</v>
      </c>
      <c r="F80" s="21">
        <f t="shared" si="1"/>
        <v>0</v>
      </c>
      <c r="H80" s="94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4"/>
      <c r="U80" s="94"/>
      <c r="V80" s="94"/>
      <c r="W80" s="94"/>
      <c r="X80" s="93" t="s">
        <v>166</v>
      </c>
    </row>
    <row r="81" spans="1:24" s="18" customFormat="1" ht="18" customHeight="1">
      <c r="A81" s="16"/>
      <c r="B81" s="89" t="s">
        <v>138</v>
      </c>
      <c r="C81" s="50" t="s">
        <v>54</v>
      </c>
      <c r="D81" s="21"/>
      <c r="E81" s="16">
        <v>1</v>
      </c>
      <c r="F81" s="21">
        <f t="shared" si="1"/>
        <v>0</v>
      </c>
      <c r="H81" s="94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4"/>
      <c r="U81" s="94"/>
      <c r="V81" s="94"/>
      <c r="W81" s="94"/>
      <c r="X81" s="93" t="s">
        <v>166</v>
      </c>
    </row>
    <row r="82" spans="1:24" s="18" customFormat="1" ht="18" customHeight="1">
      <c r="A82" s="17">
        <v>51</v>
      </c>
      <c r="B82" s="22" t="s">
        <v>156</v>
      </c>
      <c r="C82" s="17" t="s">
        <v>53</v>
      </c>
      <c r="D82" s="23">
        <f>VLOOKUP(C82,O50:P52,2,FALSE)</f>
        <v>5</v>
      </c>
      <c r="E82" s="17">
        <v>1</v>
      </c>
      <c r="F82" s="23">
        <f t="shared" si="1"/>
        <v>5</v>
      </c>
      <c r="I82" s="19"/>
      <c r="J82" s="19"/>
      <c r="K82" s="19"/>
      <c r="M82" s="19"/>
      <c r="N82" s="19"/>
      <c r="O82" s="19"/>
      <c r="P82" s="19"/>
      <c r="Q82" s="19"/>
      <c r="R82" s="19"/>
      <c r="S82" s="19"/>
      <c r="X82" s="93" t="s">
        <v>166</v>
      </c>
    </row>
    <row r="83" spans="1:24" s="18" customFormat="1" ht="18" customHeight="1">
      <c r="A83" s="16">
        <v>52</v>
      </c>
      <c r="B83" s="20" t="s">
        <v>184</v>
      </c>
      <c r="C83" s="91"/>
      <c r="D83" s="21">
        <f>VLOOKUP(J54,I55:J61,2,FALSE)</f>
        <v>8</v>
      </c>
      <c r="E83" s="16">
        <v>1</v>
      </c>
      <c r="F83" s="21">
        <f t="shared" si="1"/>
        <v>8</v>
      </c>
      <c r="H83" s="94"/>
      <c r="I83" s="95"/>
      <c r="J83" s="95"/>
      <c r="K83" s="95"/>
      <c r="L83" s="94"/>
      <c r="M83" s="95"/>
      <c r="N83" s="95"/>
      <c r="O83" s="95"/>
      <c r="P83" s="95"/>
      <c r="Q83" s="95"/>
      <c r="R83" s="95"/>
      <c r="S83" s="95"/>
      <c r="T83" s="94"/>
      <c r="U83" s="94"/>
      <c r="V83" s="94"/>
      <c r="W83" s="94"/>
      <c r="X83" s="93" t="s">
        <v>166</v>
      </c>
    </row>
    <row r="84" spans="1:24" s="18" customFormat="1" ht="18" customHeight="1">
      <c r="A84" s="16"/>
      <c r="B84" s="89" t="s">
        <v>142</v>
      </c>
      <c r="C84" s="50" t="s">
        <v>53</v>
      </c>
      <c r="D84" s="21"/>
      <c r="E84" s="16">
        <v>1</v>
      </c>
      <c r="F84" s="21">
        <f t="shared" si="1"/>
        <v>0</v>
      </c>
      <c r="H84" s="94"/>
      <c r="I84" s="95"/>
      <c r="J84" s="95"/>
      <c r="K84" s="95"/>
      <c r="L84" s="94"/>
      <c r="M84" s="95"/>
      <c r="N84" s="95"/>
      <c r="O84" s="95"/>
      <c r="P84" s="95"/>
      <c r="Q84" s="95"/>
      <c r="R84" s="95"/>
      <c r="S84" s="95"/>
      <c r="T84" s="94"/>
      <c r="U84" s="94"/>
      <c r="V84" s="94"/>
      <c r="W84" s="94"/>
      <c r="X84" s="93" t="s">
        <v>166</v>
      </c>
    </row>
    <row r="85" spans="1:24" s="18" customFormat="1" ht="18" customHeight="1">
      <c r="A85" s="16"/>
      <c r="B85" s="89" t="s">
        <v>143</v>
      </c>
      <c r="C85" s="50" t="s">
        <v>53</v>
      </c>
      <c r="D85" s="21"/>
      <c r="E85" s="16">
        <v>1</v>
      </c>
      <c r="F85" s="21">
        <f t="shared" si="1"/>
        <v>0</v>
      </c>
      <c r="H85" s="94"/>
      <c r="I85" s="95"/>
      <c r="J85" s="95"/>
      <c r="K85" s="95"/>
      <c r="L85" s="94"/>
      <c r="M85" s="95"/>
      <c r="N85" s="95"/>
      <c r="O85" s="95"/>
      <c r="P85" s="95"/>
      <c r="Q85" s="95"/>
      <c r="R85" s="95"/>
      <c r="S85" s="95"/>
      <c r="T85" s="94"/>
      <c r="U85" s="94"/>
      <c r="V85" s="94"/>
      <c r="W85" s="94"/>
      <c r="X85" s="93" t="s">
        <v>166</v>
      </c>
    </row>
    <row r="86" spans="1:24" s="18" customFormat="1" ht="18" customHeight="1">
      <c r="A86" s="16"/>
      <c r="B86" s="89" t="s">
        <v>144</v>
      </c>
      <c r="C86" s="50" t="s">
        <v>54</v>
      </c>
      <c r="D86" s="21"/>
      <c r="E86" s="16">
        <v>1</v>
      </c>
      <c r="F86" s="21">
        <f t="shared" si="1"/>
        <v>0</v>
      </c>
      <c r="H86" s="94"/>
      <c r="I86" s="95"/>
      <c r="J86" s="95"/>
      <c r="K86" s="95"/>
      <c r="L86" s="94"/>
      <c r="M86" s="95"/>
      <c r="N86" s="95"/>
      <c r="O86" s="95"/>
      <c r="P86" s="95"/>
      <c r="Q86" s="95"/>
      <c r="R86" s="95"/>
      <c r="S86" s="95"/>
      <c r="T86" s="94"/>
      <c r="U86" s="94"/>
      <c r="V86" s="94"/>
      <c r="W86" s="94"/>
      <c r="X86" s="93" t="s">
        <v>166</v>
      </c>
    </row>
    <row r="87" spans="1:24" s="18" customFormat="1" ht="18" customHeight="1">
      <c r="A87" s="16"/>
      <c r="B87" s="89" t="s">
        <v>145</v>
      </c>
      <c r="C87" s="50" t="s">
        <v>54</v>
      </c>
      <c r="D87" s="21"/>
      <c r="E87" s="16">
        <v>1</v>
      </c>
      <c r="F87" s="21">
        <f t="shared" si="1"/>
        <v>0</v>
      </c>
      <c r="H87" s="94"/>
      <c r="I87" s="95"/>
      <c r="J87" s="95"/>
      <c r="K87" s="95"/>
      <c r="L87" s="94"/>
      <c r="M87" s="95"/>
      <c r="N87" s="95"/>
      <c r="O87" s="95"/>
      <c r="P87" s="95"/>
      <c r="Q87" s="95"/>
      <c r="R87" s="95"/>
      <c r="S87" s="95"/>
      <c r="T87" s="94"/>
      <c r="U87" s="94"/>
      <c r="V87" s="94"/>
      <c r="W87" s="94"/>
      <c r="X87" s="93" t="s">
        <v>166</v>
      </c>
    </row>
    <row r="88" spans="1:24" s="18" customFormat="1" ht="18" customHeight="1">
      <c r="A88" s="16"/>
      <c r="B88" s="89" t="s">
        <v>146</v>
      </c>
      <c r="C88" s="50" t="s">
        <v>53</v>
      </c>
      <c r="D88" s="21"/>
      <c r="E88" s="16">
        <v>1</v>
      </c>
      <c r="F88" s="21">
        <f t="shared" si="1"/>
        <v>0</v>
      </c>
      <c r="H88" s="94"/>
      <c r="I88" s="95"/>
      <c r="J88" s="95"/>
      <c r="K88" s="95"/>
      <c r="L88" s="94"/>
      <c r="M88" s="95"/>
      <c r="N88" s="95"/>
      <c r="O88" s="95"/>
      <c r="P88" s="95"/>
      <c r="Q88" s="95"/>
      <c r="R88" s="95"/>
      <c r="S88" s="95"/>
      <c r="T88" s="94"/>
      <c r="U88" s="94"/>
      <c r="V88" s="94"/>
      <c r="W88" s="94"/>
      <c r="X88" s="93" t="s">
        <v>166</v>
      </c>
    </row>
    <row r="89" spans="1:24" s="18" customFormat="1" ht="18" customHeight="1">
      <c r="A89" s="16"/>
      <c r="B89" s="89" t="s">
        <v>147</v>
      </c>
      <c r="C89" s="50" t="s">
        <v>53</v>
      </c>
      <c r="D89" s="21"/>
      <c r="E89" s="16">
        <v>1</v>
      </c>
      <c r="F89" s="21">
        <f t="shared" si="1"/>
        <v>0</v>
      </c>
      <c r="H89" s="94"/>
      <c r="I89" s="95"/>
      <c r="J89" s="95"/>
      <c r="K89" s="95"/>
      <c r="L89" s="94"/>
      <c r="M89" s="95"/>
      <c r="N89" s="95"/>
      <c r="O89" s="95"/>
      <c r="P89" s="95"/>
      <c r="Q89" s="95"/>
      <c r="R89" s="95"/>
      <c r="S89" s="95"/>
      <c r="T89" s="94"/>
      <c r="U89" s="94"/>
      <c r="V89" s="94"/>
      <c r="W89" s="94"/>
      <c r="X89" s="93" t="s">
        <v>166</v>
      </c>
    </row>
    <row r="90" spans="1:24" s="18" customFormat="1" ht="18" customHeight="1" thickBot="1">
      <c r="A90" s="17">
        <v>53</v>
      </c>
      <c r="B90" s="22" t="s">
        <v>17</v>
      </c>
      <c r="C90" s="17" t="s">
        <v>53</v>
      </c>
      <c r="D90" s="23">
        <f>VLOOKUP(C90,U23:V24,2,FALSE)</f>
        <v>3</v>
      </c>
      <c r="E90" s="17">
        <v>1</v>
      </c>
      <c r="F90" s="23">
        <f t="shared" si="1"/>
        <v>3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X90" s="93" t="s">
        <v>166</v>
      </c>
    </row>
    <row r="91" spans="1:24" s="80" customFormat="1" ht="24" customHeight="1" thickBot="1">
      <c r="A91" s="82"/>
      <c r="B91" s="83"/>
      <c r="C91" s="83"/>
      <c r="D91" s="84" t="s">
        <v>161</v>
      </c>
      <c r="E91" s="85"/>
      <c r="F91" s="86">
        <f>SUM(F13:F90)</f>
        <v>184.5</v>
      </c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</sheetData>
  <dataConsolidate/>
  <mergeCells count="6">
    <mergeCell ref="C6:D6"/>
    <mergeCell ref="A1:F1"/>
    <mergeCell ref="C2:D2"/>
    <mergeCell ref="C3:D3"/>
    <mergeCell ref="C4:D4"/>
    <mergeCell ref="C5:D5"/>
  </mergeCells>
  <dataValidations count="26">
    <dataValidation type="list" allowBlank="1" showInputMessage="1" showErrorMessage="1" sqref="C31:C32">
      <formula1>"Yes, No"</formula1>
    </dataValidation>
    <dataValidation allowBlank="1" showInputMessage="1" showErrorMessage="1" promptTitle="Do Not Enter in This Cell" prompt="Score is Calculated Based on Entries Below" sqref="C70"/>
    <dataValidation allowBlank="1" showInputMessage="1" showErrorMessage="1" promptTitle="Do Not Enter in This Cell" prompt="Score Is Calculated Based on Entries Below" sqref="C83 C35 C40"/>
    <dataValidation type="list" allowBlank="1" showInputMessage="1" showErrorMessage="1" error="Please select answer from the dropdown list" sqref="C13">
      <formula1>$I$14:$I$17</formula1>
    </dataValidation>
    <dataValidation type="list" allowBlank="1" showInputMessage="1" showErrorMessage="1" sqref="C17">
      <formula1>$O$14:$O$18</formula1>
    </dataValidation>
    <dataValidation type="list" allowBlank="1" showInputMessage="1" showErrorMessage="1" sqref="C18">
      <formula1>$R$14:$R$16</formula1>
    </dataValidation>
    <dataValidation type="list" allowBlank="1" showInputMessage="1" showErrorMessage="1" sqref="C14:C16">
      <formula1>$L$14:$L$18</formula1>
    </dataValidation>
    <dataValidation type="list" allowBlank="1" showInputMessage="1" showErrorMessage="1" sqref="C20">
      <formula1>$I$21:$I$30</formula1>
    </dataValidation>
    <dataValidation type="list" allowBlank="1" showInputMessage="1" showErrorMessage="1" sqref="C25">
      <formula1>$O$21:$O$23</formula1>
    </dataValidation>
    <dataValidation type="list" allowBlank="1" showInputMessage="1" showErrorMessage="1" sqref="C26">
      <formula1>$R$21:$R$22</formula1>
    </dataValidation>
    <dataValidation type="list" allowBlank="1" showInputMessage="1" showErrorMessage="1" sqref="C27">
      <formula1>$L$28:$L$30</formula1>
    </dataValidation>
    <dataValidation type="list" allowBlank="1" showInputMessage="1" showErrorMessage="1" sqref="C28">
      <formula1>$O$28:$O$30</formula1>
    </dataValidation>
    <dataValidation type="list" allowBlank="1" showInputMessage="1" showErrorMessage="1" sqref="C30">
      <formula1>$R$28:$R$30</formula1>
    </dataValidation>
    <dataValidation type="list" allowBlank="1" showInputMessage="1" showErrorMessage="1" sqref="C33">
      <formula1>$I$33:$I$35</formula1>
    </dataValidation>
    <dataValidation type="list" allowBlank="1" showInputMessage="1" showErrorMessage="1" sqref="C47">
      <formula1>$R$33:$R$36</formula1>
    </dataValidation>
    <dataValidation type="list" allowBlank="1" showInputMessage="1" showErrorMessage="1" sqref="C45">
      <formula1>$O$33:$O$36</formula1>
    </dataValidation>
    <dataValidation type="list" allowBlank="1" showInputMessage="1" showErrorMessage="1" sqref="C49">
      <formula1>$I$42:$I$45</formula1>
    </dataValidation>
    <dataValidation type="list" allowBlank="1" showInputMessage="1" showErrorMessage="1" sqref="C53">
      <formula1>$L$42:$L$46</formula1>
    </dataValidation>
    <dataValidation type="list" allowBlank="1" showInputMessage="1" showErrorMessage="1" sqref="C54">
      <formula1>$O$42:$O$43</formula1>
    </dataValidation>
    <dataValidation type="list" allowBlank="1" showInputMessage="1" showErrorMessage="1" sqref="C61">
      <formula1>$R$42:$R$53</formula1>
    </dataValidation>
    <dataValidation type="list" allowBlank="1" showInputMessage="1" showErrorMessage="1" sqref="C82">
      <formula1>$O$50:$O$52</formula1>
    </dataValidation>
    <dataValidation type="list" allowBlank="1" showInputMessage="1" showErrorMessage="1" sqref="C19 C84:C89 C71:C81 C69 C63:C64 C41:C44 C36:C39 C34 C29 C55 C60">
      <formula1>$U$17:$U$18</formula1>
    </dataValidation>
    <dataValidation type="list" allowBlank="1" showInputMessage="1" showErrorMessage="1" sqref="C48 C62 C56:C59 C65:C66 C90">
      <formula1>$U$23:$U$24</formula1>
    </dataValidation>
    <dataValidation type="list" allowBlank="1" showInputMessage="1" showErrorMessage="1" sqref="C46 C50:C52">
      <formula1>$U$27:$U$28</formula1>
    </dataValidation>
    <dataValidation type="list" allowBlank="1" showInputMessage="1" showErrorMessage="1" sqref="C67:C68">
      <formula1>$U$31:$U$32</formula1>
    </dataValidation>
    <dataValidation allowBlank="1" showInputMessage="1" showErrorMessage="1" promptTitle="Do Not Enter in This Cell" prompt="The value of this cell is calculated from entries above." sqref="C24"/>
  </dataValidations>
  <hyperlinks>
    <hyperlink ref="C5" r:id="rId1"/>
  </hyperlinks>
  <printOptions horizontalCentered="1"/>
  <pageMargins left="0.5" right="0.5" top="0.48" bottom="0.75" header="0.3" footer="0.3"/>
  <pageSetup scale="61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1"/>
  <sheetViews>
    <sheetView showGridLines="0" zoomScale="85" zoomScaleNormal="85" workbookViewId="0">
      <pane xSplit="1" ySplit="8" topLeftCell="B3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defaultColWidth="9.140625" defaultRowHeight="15"/>
  <cols>
    <col min="1" max="1" width="9.5703125" style="4" customWidth="1"/>
    <col min="2" max="2" width="115" style="1" customWidth="1"/>
    <col min="3" max="3" width="17.85546875" style="1" customWidth="1"/>
    <col min="4" max="4" width="7.7109375" style="4" hidden="1" customWidth="1"/>
    <col min="5" max="5" width="11" style="4" hidden="1" customWidth="1"/>
    <col min="6" max="6" width="11.5703125" style="4" hidden="1" customWidth="1"/>
    <col min="7" max="7" width="2.42578125" style="1" hidden="1" customWidth="1"/>
    <col min="8" max="8" width="3.28515625" style="1" customWidth="1"/>
    <col min="9" max="9" width="22.85546875" style="5" hidden="1" customWidth="1"/>
    <col min="10" max="10" width="4.7109375" style="5" hidden="1" customWidth="1"/>
    <col min="11" max="11" width="3.7109375" style="5" hidden="1" customWidth="1"/>
    <col min="12" max="12" width="19.42578125" style="5" hidden="1" customWidth="1"/>
    <col min="13" max="13" width="4.7109375" style="5" hidden="1" customWidth="1"/>
    <col min="14" max="14" width="3.7109375" style="5" hidden="1" customWidth="1"/>
    <col min="15" max="15" width="10.85546875" style="5" hidden="1" customWidth="1"/>
    <col min="16" max="16" width="4.7109375" style="5" hidden="1" customWidth="1"/>
    <col min="17" max="17" width="3.7109375" style="5" hidden="1" customWidth="1"/>
    <col min="18" max="18" width="17.28515625" style="5" hidden="1" customWidth="1"/>
    <col min="19" max="19" width="4.7109375" style="5" hidden="1" customWidth="1"/>
    <col min="20" max="20" width="3.7109375" style="1" hidden="1" customWidth="1"/>
    <col min="21" max="21" width="20.42578125" style="1" hidden="1" customWidth="1"/>
    <col min="22" max="22" width="4.7109375" style="1" hidden="1" customWidth="1"/>
    <col min="23" max="23" width="3.7109375" style="1" customWidth="1"/>
    <col min="24" max="24" width="10.140625" style="1" customWidth="1"/>
    <col min="25" max="25" width="4.7109375" style="1" customWidth="1"/>
    <col min="26" max="16384" width="9.140625" style="1"/>
  </cols>
  <sheetData>
    <row r="1" spans="1:24" ht="30.75" customHeight="1" thickBot="1">
      <c r="A1" s="135" t="s">
        <v>168</v>
      </c>
      <c r="B1" s="136"/>
      <c r="C1" s="136"/>
      <c r="D1" s="136"/>
      <c r="E1" s="137"/>
      <c r="F1" s="138"/>
    </row>
    <row r="2" spans="1:24" ht="18.75">
      <c r="A2" s="68"/>
      <c r="B2" s="78" t="s">
        <v>159</v>
      </c>
      <c r="C2" s="146" t="str">
        <f>'Interview Form'!C2</f>
        <v>Lower Swatara Township</v>
      </c>
      <c r="D2" s="147"/>
      <c r="E2" s="69"/>
      <c r="F2" s="70"/>
    </row>
    <row r="3" spans="1:24" ht="18.75">
      <c r="A3" s="71"/>
      <c r="B3" s="79" t="s">
        <v>160</v>
      </c>
      <c r="C3" s="144" t="str">
        <f>'Interview Form'!C3</f>
        <v>Alan Knoche</v>
      </c>
      <c r="D3" s="144"/>
      <c r="E3" s="72"/>
      <c r="F3" s="73"/>
    </row>
    <row r="4" spans="1:24" ht="18.75">
      <c r="A4" s="71"/>
      <c r="B4" s="79" t="s">
        <v>162</v>
      </c>
      <c r="C4" s="144" t="str">
        <f>'Interview Form'!C4</f>
        <v>717-939-9377</v>
      </c>
      <c r="D4" s="145"/>
      <c r="E4" s="72"/>
      <c r="F4" s="73"/>
    </row>
    <row r="5" spans="1:24" ht="18.75">
      <c r="A5" s="71"/>
      <c r="B5" s="79" t="s">
        <v>163</v>
      </c>
      <c r="C5" s="144" t="str">
        <f>'Interview Form'!C5</f>
        <v>aknoche@lowerswatara.org</v>
      </c>
      <c r="D5" s="145"/>
      <c r="E5" s="72"/>
      <c r="F5" s="73"/>
    </row>
    <row r="6" spans="1:24" ht="18.75">
      <c r="A6" s="71"/>
      <c r="B6" s="79" t="s">
        <v>164</v>
      </c>
      <c r="C6" s="144" t="str">
        <f>'Interview Form'!C6</f>
        <v>1499 Spring Garden Drive, Middletown, PA</v>
      </c>
      <c r="D6" s="145"/>
      <c r="E6" s="72"/>
      <c r="F6" s="73"/>
    </row>
    <row r="7" spans="1:24" ht="19.5" thickBot="1">
      <c r="A7" s="74"/>
      <c r="B7" s="75"/>
      <c r="C7" s="75"/>
      <c r="D7" s="75"/>
      <c r="E7" s="76"/>
      <c r="F7" s="77"/>
    </row>
    <row r="8" spans="1:24" ht="30.75" thickBot="1">
      <c r="A8" s="2" t="s">
        <v>12</v>
      </c>
      <c r="B8" s="3" t="s">
        <v>0</v>
      </c>
      <c r="C8" s="10" t="s">
        <v>14</v>
      </c>
      <c r="D8" s="8" t="s">
        <v>15</v>
      </c>
      <c r="E8" s="6" t="s">
        <v>157</v>
      </c>
      <c r="F8" s="6" t="s">
        <v>158</v>
      </c>
      <c r="X8" s="92" t="s">
        <v>169</v>
      </c>
    </row>
    <row r="9" spans="1:24" s="7" customFormat="1" ht="20.100000000000001" customHeight="1">
      <c r="A9" s="11"/>
      <c r="B9" s="67" t="s">
        <v>1</v>
      </c>
      <c r="C9" s="11"/>
      <c r="D9" s="12"/>
      <c r="E9" s="11"/>
      <c r="F9" s="1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24" s="18" customFormat="1" ht="18" customHeight="1">
      <c r="A10" s="16">
        <v>1</v>
      </c>
      <c r="B10" s="20" t="s">
        <v>25</v>
      </c>
      <c r="C10" s="125">
        <f>'Interview Form'!C10</f>
        <v>28230</v>
      </c>
      <c r="D10" s="21"/>
      <c r="E10" s="16"/>
      <c r="F10" s="16"/>
      <c r="H10" s="94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4"/>
      <c r="U10" s="94"/>
      <c r="V10" s="94"/>
      <c r="W10" s="94"/>
      <c r="X10" s="93" t="s">
        <v>166</v>
      </c>
    </row>
    <row r="11" spans="1:24" s="18" customFormat="1" ht="18" customHeight="1">
      <c r="A11" s="17">
        <v>2</v>
      </c>
      <c r="B11" s="22" t="s">
        <v>2</v>
      </c>
      <c r="C11" s="126">
        <f>'Interview Form'!C11</f>
        <v>41123</v>
      </c>
      <c r="D11" s="23"/>
      <c r="E11" s="17"/>
      <c r="F11" s="17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X11" s="93" t="s">
        <v>166</v>
      </c>
    </row>
    <row r="12" spans="1:24" s="18" customFormat="1" ht="18" customHeight="1">
      <c r="A12" s="16">
        <v>3</v>
      </c>
      <c r="B12" s="20" t="s">
        <v>26</v>
      </c>
      <c r="C12" s="125" t="str">
        <f>'Interview Form'!C12</f>
        <v>D</v>
      </c>
      <c r="D12" s="21"/>
      <c r="E12" s="16"/>
      <c r="F12" s="16"/>
      <c r="H12" s="94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4"/>
      <c r="U12" s="94"/>
      <c r="V12" s="94"/>
      <c r="W12" s="94"/>
      <c r="X12" s="93" t="s">
        <v>166</v>
      </c>
    </row>
    <row r="13" spans="1:24" s="18" customFormat="1" ht="18" customHeight="1">
      <c r="A13" s="17">
        <v>4</v>
      </c>
      <c r="B13" s="22" t="s">
        <v>81</v>
      </c>
      <c r="C13" s="126" t="str">
        <f>'Interview Form'!C13</f>
        <v>More Than 10 Years Ago</v>
      </c>
      <c r="D13" s="23">
        <f>VLOOKUP(C13,I14:J17,2,FALSE)</f>
        <v>1</v>
      </c>
      <c r="E13" s="17">
        <v>1.5</v>
      </c>
      <c r="F13" s="23">
        <f>D13*E13</f>
        <v>1.5</v>
      </c>
      <c r="I13" s="25" t="s">
        <v>36</v>
      </c>
      <c r="J13" s="26"/>
      <c r="K13" s="19"/>
      <c r="L13" s="25" t="s">
        <v>42</v>
      </c>
      <c r="M13" s="26"/>
      <c r="N13" s="19"/>
      <c r="O13" s="25" t="s">
        <v>43</v>
      </c>
      <c r="P13" s="26"/>
      <c r="Q13" s="19"/>
      <c r="R13" s="25" t="s">
        <v>50</v>
      </c>
      <c r="S13" s="26"/>
      <c r="U13" s="27" t="s">
        <v>149</v>
      </c>
      <c r="V13" s="28"/>
      <c r="X13" s="93" t="s">
        <v>166</v>
      </c>
    </row>
    <row r="14" spans="1:24" s="18" customFormat="1" ht="18" customHeight="1">
      <c r="A14" s="16">
        <v>5</v>
      </c>
      <c r="B14" s="20" t="s">
        <v>27</v>
      </c>
      <c r="C14" s="125" t="str">
        <f>'Interview Form'!C14</f>
        <v>0 - 250</v>
      </c>
      <c r="D14" s="21">
        <f>VLOOKUP(C14,$L$14:$M$18,2,FALSE)</f>
        <v>1</v>
      </c>
      <c r="E14" s="16">
        <v>1</v>
      </c>
      <c r="F14" s="21">
        <f t="shared" ref="F14:F77" si="0">D14*E14</f>
        <v>1</v>
      </c>
      <c r="H14" s="94"/>
      <c r="I14" s="96" t="s">
        <v>32</v>
      </c>
      <c r="J14" s="97">
        <v>3</v>
      </c>
      <c r="K14" s="95"/>
      <c r="L14" s="98" t="s">
        <v>37</v>
      </c>
      <c r="M14" s="97">
        <v>1</v>
      </c>
      <c r="N14" s="95"/>
      <c r="O14" s="96" t="s">
        <v>44</v>
      </c>
      <c r="P14" s="97">
        <v>1</v>
      </c>
      <c r="Q14" s="95"/>
      <c r="R14" s="96" t="s">
        <v>13</v>
      </c>
      <c r="S14" s="97">
        <v>3</v>
      </c>
      <c r="T14" s="94"/>
      <c r="U14" s="99" t="s">
        <v>150</v>
      </c>
      <c r="V14" s="100"/>
      <c r="W14" s="94"/>
      <c r="X14" s="93" t="s">
        <v>166</v>
      </c>
    </row>
    <row r="15" spans="1:24" s="18" customFormat="1" ht="18" customHeight="1">
      <c r="A15" s="16">
        <v>6</v>
      </c>
      <c r="B15" s="87" t="s">
        <v>28</v>
      </c>
      <c r="C15" s="125" t="str">
        <f>'Interview Form'!C15</f>
        <v>0 - 250</v>
      </c>
      <c r="D15" s="21">
        <f>VLOOKUP(C15,$L$14:$M$18,2,FALSE)</f>
        <v>1</v>
      </c>
      <c r="E15" s="16">
        <v>1</v>
      </c>
      <c r="F15" s="21">
        <f t="shared" si="0"/>
        <v>1</v>
      </c>
      <c r="H15" s="94"/>
      <c r="I15" s="96" t="s">
        <v>33</v>
      </c>
      <c r="J15" s="97">
        <v>2</v>
      </c>
      <c r="K15" s="95"/>
      <c r="L15" s="98" t="s">
        <v>38</v>
      </c>
      <c r="M15" s="97">
        <v>2</v>
      </c>
      <c r="N15" s="95"/>
      <c r="O15" s="96" t="s">
        <v>45</v>
      </c>
      <c r="P15" s="97">
        <v>2</v>
      </c>
      <c r="Q15" s="95"/>
      <c r="R15" s="98" t="s">
        <v>51</v>
      </c>
      <c r="S15" s="97">
        <v>2</v>
      </c>
      <c r="T15" s="94"/>
      <c r="U15" s="99" t="s">
        <v>151</v>
      </c>
      <c r="V15" s="100"/>
      <c r="W15" s="94"/>
      <c r="X15" s="93" t="s">
        <v>166</v>
      </c>
    </row>
    <row r="16" spans="1:24" s="18" customFormat="1" ht="18" customHeight="1">
      <c r="A16" s="16">
        <v>7</v>
      </c>
      <c r="B16" s="87" t="s">
        <v>29</v>
      </c>
      <c r="C16" s="125" t="str">
        <f>'Interview Form'!C16</f>
        <v>0 - 250</v>
      </c>
      <c r="D16" s="21">
        <f>VLOOKUP(C16,$L$14:$M$18,2,FALSE)</f>
        <v>1</v>
      </c>
      <c r="E16" s="16">
        <v>1</v>
      </c>
      <c r="F16" s="21">
        <f t="shared" si="0"/>
        <v>1</v>
      </c>
      <c r="H16" s="94"/>
      <c r="I16" s="96" t="s">
        <v>34</v>
      </c>
      <c r="J16" s="97">
        <v>1</v>
      </c>
      <c r="K16" s="95"/>
      <c r="L16" s="98" t="s">
        <v>39</v>
      </c>
      <c r="M16" s="97">
        <v>2</v>
      </c>
      <c r="N16" s="95"/>
      <c r="O16" s="96" t="s">
        <v>46</v>
      </c>
      <c r="P16" s="97">
        <v>3</v>
      </c>
      <c r="Q16" s="95"/>
      <c r="R16" s="101" t="s">
        <v>52</v>
      </c>
      <c r="S16" s="102">
        <v>1</v>
      </c>
      <c r="T16" s="94"/>
      <c r="U16" s="99" t="s">
        <v>152</v>
      </c>
      <c r="V16" s="103"/>
      <c r="W16" s="94"/>
      <c r="X16" s="93" t="s">
        <v>166</v>
      </c>
    </row>
    <row r="17" spans="1:24" s="18" customFormat="1" ht="18" customHeight="1">
      <c r="A17" s="17">
        <v>8</v>
      </c>
      <c r="B17" s="35" t="s">
        <v>30</v>
      </c>
      <c r="C17" s="126" t="str">
        <f>'Interview Form'!C17</f>
        <v>75 - 100</v>
      </c>
      <c r="D17" s="23">
        <f>VLOOKUP(C17,O14:P18,2,FALSE)</f>
        <v>4</v>
      </c>
      <c r="E17" s="17">
        <v>1</v>
      </c>
      <c r="F17" s="23">
        <f t="shared" si="0"/>
        <v>4</v>
      </c>
      <c r="I17" s="33" t="s">
        <v>35</v>
      </c>
      <c r="J17" s="34">
        <v>0</v>
      </c>
      <c r="K17" s="19"/>
      <c r="L17" s="32" t="s">
        <v>40</v>
      </c>
      <c r="M17" s="31">
        <v>4</v>
      </c>
      <c r="N17" s="19"/>
      <c r="O17" s="30" t="s">
        <v>47</v>
      </c>
      <c r="P17" s="31">
        <v>4</v>
      </c>
      <c r="Q17" s="19"/>
      <c r="R17" s="19"/>
      <c r="S17" s="19"/>
      <c r="U17" s="36" t="s">
        <v>53</v>
      </c>
      <c r="V17" s="37">
        <v>5</v>
      </c>
      <c r="X17" s="93" t="s">
        <v>166</v>
      </c>
    </row>
    <row r="18" spans="1:24" s="18" customFormat="1" ht="18" customHeight="1">
      <c r="A18" s="16">
        <v>9</v>
      </c>
      <c r="B18" s="38" t="s">
        <v>31</v>
      </c>
      <c r="C18" s="125" t="str">
        <f>'Interview Form'!C18</f>
        <v xml:space="preserve">1 - 9 </v>
      </c>
      <c r="D18" s="21">
        <f>VLOOKUP(C18,R14:S16,2,FALSE)</f>
        <v>2</v>
      </c>
      <c r="E18" s="16">
        <v>1</v>
      </c>
      <c r="F18" s="21">
        <f t="shared" si="0"/>
        <v>2</v>
      </c>
      <c r="H18" s="94"/>
      <c r="I18" s="95"/>
      <c r="J18" s="95"/>
      <c r="K18" s="95"/>
      <c r="L18" s="104" t="s">
        <v>41</v>
      </c>
      <c r="M18" s="102">
        <v>5</v>
      </c>
      <c r="N18" s="95"/>
      <c r="O18" s="101" t="s">
        <v>48</v>
      </c>
      <c r="P18" s="102">
        <v>5</v>
      </c>
      <c r="Q18" s="95"/>
      <c r="R18" s="95"/>
      <c r="S18" s="95"/>
      <c r="T18" s="94"/>
      <c r="U18" s="105" t="s">
        <v>54</v>
      </c>
      <c r="V18" s="106">
        <v>0</v>
      </c>
      <c r="W18" s="94"/>
      <c r="X18" s="93" t="s">
        <v>166</v>
      </c>
    </row>
    <row r="19" spans="1:24" s="18" customFormat="1" ht="18" customHeight="1">
      <c r="A19" s="17">
        <v>10</v>
      </c>
      <c r="B19" s="35" t="s">
        <v>10</v>
      </c>
      <c r="C19" s="126" t="str">
        <f>'Interview Form'!C19</f>
        <v>No</v>
      </c>
      <c r="D19" s="23">
        <f>VLOOKUP(C19,U17:V18,2,FALSE)</f>
        <v>0</v>
      </c>
      <c r="E19" s="17">
        <v>1</v>
      </c>
      <c r="F19" s="23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X19" s="93" t="s">
        <v>166</v>
      </c>
    </row>
    <row r="20" spans="1:24" s="18" customFormat="1" ht="18" customHeight="1">
      <c r="A20" s="17">
        <v>11</v>
      </c>
      <c r="B20" s="88" t="s">
        <v>11</v>
      </c>
      <c r="C20" s="126">
        <f>'Interview Form'!C20</f>
        <v>10</v>
      </c>
      <c r="D20" s="23">
        <f>VLOOKUP(C20,I21:J30,2,FALSE)</f>
        <v>1</v>
      </c>
      <c r="E20" s="17">
        <v>1</v>
      </c>
      <c r="F20" s="23">
        <f t="shared" si="0"/>
        <v>1</v>
      </c>
      <c r="I20" s="27" t="s">
        <v>55</v>
      </c>
      <c r="J20" s="41"/>
      <c r="K20" s="19"/>
      <c r="L20" s="25" t="s">
        <v>56</v>
      </c>
      <c r="M20" s="26"/>
      <c r="N20" s="19"/>
      <c r="O20" s="25" t="s">
        <v>57</v>
      </c>
      <c r="P20" s="26"/>
      <c r="Q20" s="19"/>
      <c r="R20" s="25" t="s">
        <v>61</v>
      </c>
      <c r="S20" s="42"/>
      <c r="U20" s="27" t="s">
        <v>153</v>
      </c>
      <c r="V20" s="28"/>
      <c r="X20" s="93" t="s">
        <v>166</v>
      </c>
    </row>
    <row r="21" spans="1:24" s="7" customFormat="1" ht="20.100000000000001" customHeight="1">
      <c r="A21" s="13"/>
      <c r="B21" s="14" t="s">
        <v>155</v>
      </c>
      <c r="C21" s="13"/>
      <c r="D21" s="15"/>
      <c r="E21" s="13"/>
      <c r="F21" s="15"/>
      <c r="I21" s="9">
        <v>1</v>
      </c>
      <c r="J21" s="60">
        <v>10</v>
      </c>
      <c r="K21" s="61"/>
      <c r="L21" s="62">
        <v>0</v>
      </c>
      <c r="M21" s="63">
        <v>10</v>
      </c>
      <c r="N21" s="61"/>
      <c r="O21" s="64" t="s">
        <v>58</v>
      </c>
      <c r="P21" s="63">
        <v>3</v>
      </c>
      <c r="Q21" s="61"/>
      <c r="R21" s="64" t="s">
        <v>62</v>
      </c>
      <c r="S21" s="63">
        <v>1</v>
      </c>
      <c r="U21" s="65" t="s">
        <v>154</v>
      </c>
      <c r="V21" s="66"/>
    </row>
    <row r="22" spans="1:24" s="18" customFormat="1" ht="18" customHeight="1">
      <c r="A22" s="16"/>
      <c r="B22" s="87" t="s">
        <v>5</v>
      </c>
      <c r="C22" s="127">
        <f>'Interview Form'!C22</f>
        <v>4695</v>
      </c>
      <c r="D22" s="21"/>
      <c r="E22" s="16">
        <v>1</v>
      </c>
      <c r="F22" s="21">
        <f t="shared" si="0"/>
        <v>0</v>
      </c>
      <c r="H22" s="94"/>
      <c r="I22" s="107">
        <v>2</v>
      </c>
      <c r="J22" s="100">
        <v>9</v>
      </c>
      <c r="K22" s="95"/>
      <c r="L22" s="108">
        <v>0.11</v>
      </c>
      <c r="M22" s="97">
        <v>5</v>
      </c>
      <c r="N22" s="95"/>
      <c r="O22" s="98" t="s">
        <v>59</v>
      </c>
      <c r="P22" s="97">
        <v>2</v>
      </c>
      <c r="Q22" s="95"/>
      <c r="R22" s="101" t="s">
        <v>63</v>
      </c>
      <c r="S22" s="102">
        <v>5</v>
      </c>
      <c r="T22" s="94"/>
      <c r="U22" s="99" t="s">
        <v>113</v>
      </c>
      <c r="V22" s="103"/>
      <c r="W22" s="94"/>
      <c r="X22" s="93" t="s">
        <v>166</v>
      </c>
    </row>
    <row r="23" spans="1:24" s="18" customFormat="1" ht="18" customHeight="1">
      <c r="A23" s="16"/>
      <c r="B23" s="87" t="s">
        <v>60</v>
      </c>
      <c r="C23" s="127">
        <f>'Interview Form'!C23</f>
        <v>249</v>
      </c>
      <c r="D23" s="21"/>
      <c r="E23" s="16">
        <v>1</v>
      </c>
      <c r="F23" s="21">
        <f t="shared" si="0"/>
        <v>0</v>
      </c>
      <c r="H23" s="94"/>
      <c r="I23" s="107">
        <v>3</v>
      </c>
      <c r="J23" s="100">
        <v>8</v>
      </c>
      <c r="K23" s="95"/>
      <c r="L23" s="108">
        <v>0.26</v>
      </c>
      <c r="M23" s="97">
        <v>1</v>
      </c>
      <c r="N23" s="95"/>
      <c r="O23" s="101" t="s">
        <v>52</v>
      </c>
      <c r="P23" s="102">
        <v>1</v>
      </c>
      <c r="Q23" s="95"/>
      <c r="R23" s="95"/>
      <c r="S23" s="95"/>
      <c r="T23" s="94"/>
      <c r="U23" s="109" t="s">
        <v>53</v>
      </c>
      <c r="V23" s="100">
        <v>3</v>
      </c>
      <c r="W23" s="94"/>
      <c r="X23" s="93" t="s">
        <v>166</v>
      </c>
    </row>
    <row r="24" spans="1:24" s="18" customFormat="1" ht="18" customHeight="1">
      <c r="A24" s="16">
        <v>12</v>
      </c>
      <c r="B24" s="38" t="s">
        <v>6</v>
      </c>
      <c r="C24" s="127">
        <f>'Interview Form'!C24</f>
        <v>5.3035143769968054E-2</v>
      </c>
      <c r="D24" s="21">
        <f>VLOOKUP(C24,L21:M24,2,TRUE)</f>
        <v>10</v>
      </c>
      <c r="E24" s="16">
        <v>1</v>
      </c>
      <c r="F24" s="21">
        <f t="shared" si="0"/>
        <v>10</v>
      </c>
      <c r="H24" s="94"/>
      <c r="I24" s="107">
        <v>4</v>
      </c>
      <c r="J24" s="100">
        <v>7</v>
      </c>
      <c r="K24" s="95"/>
      <c r="L24" s="110">
        <v>0.5</v>
      </c>
      <c r="M24" s="102">
        <v>0</v>
      </c>
      <c r="N24" s="95"/>
      <c r="O24" s="95"/>
      <c r="P24" s="95"/>
      <c r="Q24" s="95"/>
      <c r="R24" s="95"/>
      <c r="S24" s="95"/>
      <c r="T24" s="94"/>
      <c r="U24" s="105" t="s">
        <v>54</v>
      </c>
      <c r="V24" s="106">
        <v>0</v>
      </c>
      <c r="W24" s="94"/>
      <c r="X24" s="93" t="s">
        <v>166</v>
      </c>
    </row>
    <row r="25" spans="1:24" s="18" customFormat="1" ht="18" customHeight="1">
      <c r="A25" s="17">
        <v>13</v>
      </c>
      <c r="B25" s="22" t="s">
        <v>170</v>
      </c>
      <c r="C25" s="128" t="str">
        <f>'Interview Form'!C25</f>
        <v>5 or Less</v>
      </c>
      <c r="D25" s="23">
        <f>VLOOKUP(C25,O21:P23,2,FALSE)</f>
        <v>3</v>
      </c>
      <c r="E25" s="17">
        <v>1</v>
      </c>
      <c r="F25" s="23">
        <f t="shared" si="0"/>
        <v>3</v>
      </c>
      <c r="I25" s="43">
        <v>5</v>
      </c>
      <c r="J25" s="37">
        <v>6</v>
      </c>
      <c r="K25" s="19"/>
      <c r="L25" s="19"/>
      <c r="M25" s="19"/>
      <c r="N25" s="19"/>
      <c r="O25" s="19"/>
      <c r="P25" s="19"/>
      <c r="Q25" s="19"/>
      <c r="R25" s="19"/>
      <c r="S25" s="19"/>
      <c r="X25" s="93" t="s">
        <v>166</v>
      </c>
    </row>
    <row r="26" spans="1:24" s="18" customFormat="1" ht="18" customHeight="1">
      <c r="A26" s="16">
        <v>14</v>
      </c>
      <c r="B26" s="20" t="s">
        <v>171</v>
      </c>
      <c r="C26" s="127" t="str">
        <f>'Interview Form'!C26</f>
        <v>2004 or Later</v>
      </c>
      <c r="D26" s="21">
        <f>VLOOKUP(C26,R21:S22,2,FALSE)</f>
        <v>5</v>
      </c>
      <c r="E26" s="16">
        <v>1</v>
      </c>
      <c r="F26" s="21">
        <f t="shared" si="0"/>
        <v>5</v>
      </c>
      <c r="H26" s="94"/>
      <c r="I26" s="107">
        <v>6</v>
      </c>
      <c r="J26" s="100">
        <v>5</v>
      </c>
      <c r="K26" s="95"/>
      <c r="L26" s="95"/>
      <c r="M26" s="95"/>
      <c r="N26" s="95"/>
      <c r="O26" s="95"/>
      <c r="P26" s="95"/>
      <c r="Q26" s="95"/>
      <c r="R26" s="95"/>
      <c r="S26" s="95"/>
      <c r="T26" s="94"/>
      <c r="U26" s="111" t="s">
        <v>97</v>
      </c>
      <c r="V26" s="112"/>
      <c r="W26" s="94"/>
      <c r="X26" s="93" t="s">
        <v>166</v>
      </c>
    </row>
    <row r="27" spans="1:24" s="18" customFormat="1" ht="18" customHeight="1">
      <c r="A27" s="17">
        <v>15</v>
      </c>
      <c r="B27" s="22" t="s">
        <v>71</v>
      </c>
      <c r="C27" s="128" t="str">
        <f>'Interview Form'!C27</f>
        <v>Department Head</v>
      </c>
      <c r="D27" s="23">
        <f>VLOOKUP(C27,L28:M30,2,FALSE)</f>
        <v>5</v>
      </c>
      <c r="E27" s="17">
        <v>1.5</v>
      </c>
      <c r="F27" s="23">
        <f t="shared" si="0"/>
        <v>7.5</v>
      </c>
      <c r="I27" s="43">
        <v>7</v>
      </c>
      <c r="J27" s="37">
        <v>4</v>
      </c>
      <c r="K27" s="19"/>
      <c r="L27" s="25" t="s">
        <v>64</v>
      </c>
      <c r="M27" s="26"/>
      <c r="N27" s="19"/>
      <c r="O27" s="27" t="s">
        <v>68</v>
      </c>
      <c r="P27" s="41"/>
      <c r="Q27" s="19"/>
      <c r="R27" s="27" t="s">
        <v>70</v>
      </c>
      <c r="S27" s="41"/>
      <c r="U27" s="36" t="s">
        <v>53</v>
      </c>
      <c r="V27" s="37">
        <v>10</v>
      </c>
      <c r="X27" s="93" t="s">
        <v>166</v>
      </c>
    </row>
    <row r="28" spans="1:24" s="18" customFormat="1" ht="18" customHeight="1">
      <c r="A28" s="16">
        <v>16</v>
      </c>
      <c r="B28" s="20" t="s">
        <v>72</v>
      </c>
      <c r="C28" s="127" t="str">
        <f>'Interview Form'!C28</f>
        <v>10 or More</v>
      </c>
      <c r="D28" s="21">
        <f>VLOOKUP(C28,O28:P30,2,FALSE)</f>
        <v>5</v>
      </c>
      <c r="E28" s="16">
        <v>1.5</v>
      </c>
      <c r="F28" s="21">
        <f t="shared" si="0"/>
        <v>7.5</v>
      </c>
      <c r="H28" s="94"/>
      <c r="I28" s="107">
        <v>8</v>
      </c>
      <c r="J28" s="100">
        <v>3</v>
      </c>
      <c r="K28" s="95"/>
      <c r="L28" s="96" t="s">
        <v>65</v>
      </c>
      <c r="M28" s="97">
        <v>1</v>
      </c>
      <c r="N28" s="95"/>
      <c r="O28" s="96" t="s">
        <v>58</v>
      </c>
      <c r="P28" s="100">
        <v>1</v>
      </c>
      <c r="Q28" s="95"/>
      <c r="R28" s="96" t="s">
        <v>58</v>
      </c>
      <c r="S28" s="100">
        <v>1</v>
      </c>
      <c r="T28" s="94"/>
      <c r="U28" s="105" t="s">
        <v>54</v>
      </c>
      <c r="V28" s="106">
        <v>0</v>
      </c>
      <c r="W28" s="94"/>
      <c r="X28" s="93" t="s">
        <v>166</v>
      </c>
    </row>
    <row r="29" spans="1:24" s="18" customFormat="1" ht="18" customHeight="1">
      <c r="A29" s="17">
        <v>17</v>
      </c>
      <c r="B29" s="22" t="s">
        <v>73</v>
      </c>
      <c r="C29" s="128" t="str">
        <f>'Interview Form'!C29</f>
        <v>Yes</v>
      </c>
      <c r="D29" s="23">
        <f>VLOOKUP(C29,U17:V18,2,FALSE)</f>
        <v>5</v>
      </c>
      <c r="E29" s="17">
        <v>1.5</v>
      </c>
      <c r="F29" s="23">
        <f t="shared" si="0"/>
        <v>7.5</v>
      </c>
      <c r="I29" s="43">
        <v>9</v>
      </c>
      <c r="J29" s="37">
        <v>2</v>
      </c>
      <c r="K29" s="19"/>
      <c r="L29" s="30" t="s">
        <v>66</v>
      </c>
      <c r="M29" s="31">
        <v>5</v>
      </c>
      <c r="N29" s="19"/>
      <c r="O29" s="32" t="s">
        <v>59</v>
      </c>
      <c r="P29" s="37">
        <v>3</v>
      </c>
      <c r="Q29" s="19"/>
      <c r="R29" s="32" t="s">
        <v>59</v>
      </c>
      <c r="S29" s="37">
        <v>2</v>
      </c>
      <c r="X29" s="93" t="s">
        <v>166</v>
      </c>
    </row>
    <row r="30" spans="1:24" s="18" customFormat="1" ht="18" customHeight="1">
      <c r="A30" s="16">
        <v>18</v>
      </c>
      <c r="B30" s="20" t="s">
        <v>74</v>
      </c>
      <c r="C30" s="127" t="str">
        <f>'Interview Form'!C30</f>
        <v>5 or Less</v>
      </c>
      <c r="D30" s="21">
        <f>VLOOKUP(C30,R28:S30,2,FALSE)</f>
        <v>1</v>
      </c>
      <c r="E30" s="16">
        <v>1.5</v>
      </c>
      <c r="F30" s="21">
        <f t="shared" si="0"/>
        <v>1.5</v>
      </c>
      <c r="H30" s="94"/>
      <c r="I30" s="113">
        <v>10</v>
      </c>
      <c r="J30" s="106">
        <v>1</v>
      </c>
      <c r="K30" s="95"/>
      <c r="L30" s="101" t="s">
        <v>67</v>
      </c>
      <c r="M30" s="102">
        <v>0</v>
      </c>
      <c r="N30" s="95"/>
      <c r="O30" s="101" t="s">
        <v>52</v>
      </c>
      <c r="P30" s="106">
        <v>5</v>
      </c>
      <c r="Q30" s="95"/>
      <c r="R30" s="101" t="s">
        <v>52</v>
      </c>
      <c r="S30" s="106">
        <v>5</v>
      </c>
      <c r="T30" s="94"/>
      <c r="U30" s="111" t="s">
        <v>127</v>
      </c>
      <c r="V30" s="112"/>
      <c r="W30" s="94"/>
      <c r="X30" s="93" t="s">
        <v>166</v>
      </c>
    </row>
    <row r="31" spans="1:24" s="18" customFormat="1" ht="18" customHeight="1">
      <c r="A31" s="17">
        <v>19</v>
      </c>
      <c r="B31" s="22" t="s">
        <v>80</v>
      </c>
      <c r="C31" s="128" t="str">
        <f>'Interview Form'!C31</f>
        <v>No</v>
      </c>
      <c r="D31" s="23">
        <f>VLOOKUP(C31,U17:V18,2,FALSE)</f>
        <v>0</v>
      </c>
      <c r="E31" s="17">
        <v>1.5</v>
      </c>
      <c r="F31" s="23">
        <f t="shared" si="0"/>
        <v>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36" t="s">
        <v>53</v>
      </c>
      <c r="V31" s="37">
        <v>0</v>
      </c>
      <c r="X31" s="93" t="s">
        <v>166</v>
      </c>
    </row>
    <row r="32" spans="1:24" s="18" customFormat="1" ht="18" customHeight="1">
      <c r="A32" s="16">
        <v>20</v>
      </c>
      <c r="B32" s="20" t="s">
        <v>79</v>
      </c>
      <c r="C32" s="127" t="str">
        <f>'Interview Form'!C32</f>
        <v>No</v>
      </c>
      <c r="D32" s="21">
        <f>VLOOKUP(C32,U23:V24,2,FALSE)</f>
        <v>0</v>
      </c>
      <c r="E32" s="16">
        <v>1</v>
      </c>
      <c r="F32" s="21">
        <f t="shared" si="0"/>
        <v>0</v>
      </c>
      <c r="H32" s="94"/>
      <c r="I32" s="111" t="s">
        <v>75</v>
      </c>
      <c r="J32" s="114"/>
      <c r="K32" s="95"/>
      <c r="L32" s="111" t="s">
        <v>112</v>
      </c>
      <c r="M32" s="114"/>
      <c r="N32" s="95"/>
      <c r="O32" s="111" t="s">
        <v>87</v>
      </c>
      <c r="P32" s="112"/>
      <c r="Q32" s="95"/>
      <c r="R32" s="115" t="s">
        <v>88</v>
      </c>
      <c r="S32" s="116"/>
      <c r="T32" s="94"/>
      <c r="U32" s="105" t="s">
        <v>54</v>
      </c>
      <c r="V32" s="106">
        <v>3</v>
      </c>
      <c r="W32" s="94"/>
      <c r="X32" s="93" t="s">
        <v>166</v>
      </c>
    </row>
    <row r="33" spans="1:24" s="18" customFormat="1" ht="18" customHeight="1">
      <c r="A33" s="17">
        <v>21</v>
      </c>
      <c r="B33" s="22" t="s">
        <v>77</v>
      </c>
      <c r="C33" s="128" t="str">
        <f>'Interview Form'!C33</f>
        <v>Yes</v>
      </c>
      <c r="D33" s="23">
        <f>VLOOKUP(C33,I33:J35,2,FALSE)</f>
        <v>1</v>
      </c>
      <c r="E33" s="17">
        <v>1</v>
      </c>
      <c r="F33" s="23">
        <f t="shared" si="0"/>
        <v>1</v>
      </c>
      <c r="I33" s="36" t="s">
        <v>53</v>
      </c>
      <c r="J33" s="37">
        <v>1</v>
      </c>
      <c r="K33" s="19"/>
      <c r="L33" s="45" t="s">
        <v>83</v>
      </c>
      <c r="M33" s="46">
        <f>COUNTIF(C36:C39,"Yes")</f>
        <v>1</v>
      </c>
      <c r="N33" s="19"/>
      <c r="O33" s="47" t="s">
        <v>13</v>
      </c>
      <c r="P33" s="48">
        <v>5</v>
      </c>
      <c r="Q33" s="19"/>
      <c r="R33" s="30" t="s">
        <v>89</v>
      </c>
      <c r="S33" s="31">
        <v>3</v>
      </c>
      <c r="X33" s="93" t="s">
        <v>166</v>
      </c>
    </row>
    <row r="34" spans="1:24" s="18" customFormat="1" ht="18" customHeight="1">
      <c r="A34" s="16">
        <v>22</v>
      </c>
      <c r="B34" s="20" t="s">
        <v>78</v>
      </c>
      <c r="C34" s="127" t="str">
        <f>'Interview Form'!C34</f>
        <v>Yes</v>
      </c>
      <c r="D34" s="21">
        <f>VLOOKUP(C34,U17:V18,2,FALSE)</f>
        <v>5</v>
      </c>
      <c r="E34" s="16">
        <v>1</v>
      </c>
      <c r="F34" s="21">
        <f t="shared" si="0"/>
        <v>5</v>
      </c>
      <c r="H34" s="94"/>
      <c r="I34" s="109" t="s">
        <v>54</v>
      </c>
      <c r="J34" s="100">
        <v>3</v>
      </c>
      <c r="K34" s="95"/>
      <c r="L34" s="99" t="s">
        <v>84</v>
      </c>
      <c r="M34" s="117">
        <f>COUNTIF(C41:C44,"Yes")</f>
        <v>4</v>
      </c>
      <c r="N34" s="95"/>
      <c r="O34" s="98" t="s">
        <v>69</v>
      </c>
      <c r="P34" s="100">
        <v>2</v>
      </c>
      <c r="Q34" s="95"/>
      <c r="R34" s="96" t="s">
        <v>90</v>
      </c>
      <c r="S34" s="97">
        <v>1</v>
      </c>
      <c r="T34" s="94"/>
      <c r="U34" s="94"/>
      <c r="V34" s="94"/>
      <c r="W34" s="94"/>
      <c r="X34" s="93" t="s">
        <v>166</v>
      </c>
    </row>
    <row r="35" spans="1:24" s="18" customFormat="1" ht="18" customHeight="1">
      <c r="A35" s="17">
        <v>23</v>
      </c>
      <c r="B35" s="22" t="s">
        <v>82</v>
      </c>
      <c r="C35" s="128">
        <f>'Interview Form'!C35</f>
        <v>0</v>
      </c>
      <c r="D35" s="23">
        <f>VLOOKUP(M33,L35:M39,2,FALSE)</f>
        <v>1</v>
      </c>
      <c r="E35" s="17">
        <v>1</v>
      </c>
      <c r="F35" s="23">
        <f t="shared" si="0"/>
        <v>1</v>
      </c>
      <c r="I35" s="39" t="s">
        <v>76</v>
      </c>
      <c r="J35" s="40">
        <v>0</v>
      </c>
      <c r="K35" s="19"/>
      <c r="L35" s="43">
        <v>0</v>
      </c>
      <c r="M35" s="37">
        <v>0</v>
      </c>
      <c r="N35" s="19"/>
      <c r="O35" s="32" t="s">
        <v>59</v>
      </c>
      <c r="P35" s="37">
        <v>1</v>
      </c>
      <c r="Q35" s="19"/>
      <c r="R35" s="30" t="s">
        <v>91</v>
      </c>
      <c r="S35" s="31">
        <v>5</v>
      </c>
      <c r="X35" s="93" t="s">
        <v>166</v>
      </c>
    </row>
    <row r="36" spans="1:24" s="18" customFormat="1" ht="18" customHeight="1">
      <c r="A36" s="17"/>
      <c r="B36" s="88" t="s">
        <v>3</v>
      </c>
      <c r="C36" s="128" t="str">
        <f>'Interview Form'!C36</f>
        <v>Yes</v>
      </c>
      <c r="D36" s="23"/>
      <c r="E36" s="17">
        <v>1</v>
      </c>
      <c r="F36" s="23">
        <f t="shared" si="0"/>
        <v>0</v>
      </c>
      <c r="I36" s="19"/>
      <c r="J36" s="19"/>
      <c r="K36" s="19"/>
      <c r="L36" s="43">
        <v>1</v>
      </c>
      <c r="M36" s="37">
        <v>1</v>
      </c>
      <c r="N36" s="19"/>
      <c r="O36" s="33" t="s">
        <v>52</v>
      </c>
      <c r="P36" s="40">
        <v>0</v>
      </c>
      <c r="Q36" s="19"/>
      <c r="R36" s="33" t="s">
        <v>92</v>
      </c>
      <c r="S36" s="34">
        <v>0</v>
      </c>
      <c r="X36" s="93" t="s">
        <v>166</v>
      </c>
    </row>
    <row r="37" spans="1:24" s="18" customFormat="1" ht="18" customHeight="1">
      <c r="A37" s="17"/>
      <c r="B37" s="88" t="s">
        <v>4</v>
      </c>
      <c r="C37" s="128" t="str">
        <f>'Interview Form'!C37</f>
        <v>No</v>
      </c>
      <c r="D37" s="23"/>
      <c r="E37" s="17">
        <v>1</v>
      </c>
      <c r="F37" s="23">
        <f t="shared" si="0"/>
        <v>0</v>
      </c>
      <c r="I37" s="19"/>
      <c r="J37" s="19"/>
      <c r="K37" s="19"/>
      <c r="L37" s="43">
        <v>2</v>
      </c>
      <c r="M37" s="37">
        <v>2</v>
      </c>
      <c r="N37" s="19"/>
      <c r="O37" s="19"/>
      <c r="P37" s="19"/>
      <c r="Q37" s="19"/>
      <c r="R37" s="19"/>
      <c r="S37" s="19"/>
      <c r="X37" s="93" t="s">
        <v>166</v>
      </c>
    </row>
    <row r="38" spans="1:24" s="18" customFormat="1" ht="18" customHeight="1">
      <c r="A38" s="17"/>
      <c r="B38" s="88" t="s">
        <v>23</v>
      </c>
      <c r="C38" s="128" t="str">
        <f>'Interview Form'!C38</f>
        <v>No</v>
      </c>
      <c r="D38" s="23"/>
      <c r="E38" s="17">
        <v>1</v>
      </c>
      <c r="F38" s="23">
        <f t="shared" si="0"/>
        <v>0</v>
      </c>
      <c r="I38" s="19"/>
      <c r="J38" s="19"/>
      <c r="K38" s="19"/>
      <c r="L38" s="43">
        <v>3</v>
      </c>
      <c r="M38" s="37">
        <v>3</v>
      </c>
      <c r="N38" s="19"/>
      <c r="O38" s="19"/>
      <c r="P38" s="19"/>
      <c r="Q38" s="19"/>
      <c r="R38" s="19"/>
      <c r="S38" s="19"/>
      <c r="X38" s="93" t="s">
        <v>166</v>
      </c>
    </row>
    <row r="39" spans="1:24" s="18" customFormat="1" ht="18" customHeight="1">
      <c r="A39" s="17"/>
      <c r="B39" s="88" t="s">
        <v>24</v>
      </c>
      <c r="C39" s="128" t="str">
        <f>'Interview Form'!C39</f>
        <v>No</v>
      </c>
      <c r="D39" s="23"/>
      <c r="E39" s="17">
        <v>1</v>
      </c>
      <c r="F39" s="23">
        <f t="shared" si="0"/>
        <v>0</v>
      </c>
      <c r="I39" s="19"/>
      <c r="J39" s="19"/>
      <c r="K39" s="19"/>
      <c r="L39" s="44">
        <v>4</v>
      </c>
      <c r="M39" s="40">
        <v>10</v>
      </c>
      <c r="N39" s="19"/>
      <c r="O39" s="19"/>
      <c r="P39" s="19"/>
      <c r="Q39" s="19"/>
      <c r="R39" s="19"/>
      <c r="S39" s="19"/>
      <c r="X39" s="93" t="s">
        <v>166</v>
      </c>
    </row>
    <row r="40" spans="1:24" s="18" customFormat="1" ht="18" customHeight="1">
      <c r="A40" s="16">
        <v>24</v>
      </c>
      <c r="B40" s="20" t="s">
        <v>172</v>
      </c>
      <c r="C40" s="127">
        <f>'Interview Form'!C40</f>
        <v>0</v>
      </c>
      <c r="D40" s="21">
        <f>VLOOKUP(M34,L35:M39,2,FALSE)</f>
        <v>10</v>
      </c>
      <c r="E40" s="16">
        <v>1</v>
      </c>
      <c r="F40" s="21">
        <f t="shared" si="0"/>
        <v>10</v>
      </c>
      <c r="H40" s="94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3" t="s">
        <v>166</v>
      </c>
    </row>
    <row r="41" spans="1:24" s="18" customFormat="1" ht="18" customHeight="1">
      <c r="A41" s="16"/>
      <c r="B41" s="87" t="s">
        <v>7</v>
      </c>
      <c r="C41" s="127" t="str">
        <f>'Interview Form'!C41</f>
        <v>Yes</v>
      </c>
      <c r="D41" s="21"/>
      <c r="E41" s="16">
        <v>1</v>
      </c>
      <c r="F41" s="21">
        <f t="shared" si="0"/>
        <v>0</v>
      </c>
      <c r="H41" s="94"/>
      <c r="I41" s="111" t="s">
        <v>93</v>
      </c>
      <c r="J41" s="112"/>
      <c r="K41" s="95"/>
      <c r="L41" s="115" t="s">
        <v>111</v>
      </c>
      <c r="M41" s="116"/>
      <c r="N41" s="95"/>
      <c r="O41" s="111" t="s">
        <v>115</v>
      </c>
      <c r="P41" s="112"/>
      <c r="Q41" s="95"/>
      <c r="R41" s="111" t="s">
        <v>116</v>
      </c>
      <c r="S41" s="112"/>
      <c r="T41" s="94"/>
      <c r="U41" s="94"/>
      <c r="V41" s="94"/>
      <c r="W41" s="94"/>
      <c r="X41" s="93" t="s">
        <v>166</v>
      </c>
    </row>
    <row r="42" spans="1:24" s="18" customFormat="1" ht="18" customHeight="1">
      <c r="A42" s="16"/>
      <c r="B42" s="87" t="s">
        <v>22</v>
      </c>
      <c r="C42" s="127" t="str">
        <f>'Interview Form'!C42</f>
        <v>Yes</v>
      </c>
      <c r="D42" s="21"/>
      <c r="E42" s="16">
        <v>1</v>
      </c>
      <c r="F42" s="21">
        <f t="shared" si="0"/>
        <v>0</v>
      </c>
      <c r="H42" s="94"/>
      <c r="I42" s="96" t="s">
        <v>94</v>
      </c>
      <c r="J42" s="100">
        <v>5</v>
      </c>
      <c r="K42" s="95"/>
      <c r="L42" s="96" t="s">
        <v>106</v>
      </c>
      <c r="M42" s="97">
        <v>0</v>
      </c>
      <c r="N42" s="95"/>
      <c r="O42" s="109" t="s">
        <v>53</v>
      </c>
      <c r="P42" s="100">
        <v>1</v>
      </c>
      <c r="Q42" s="95"/>
      <c r="R42" s="118" t="s">
        <v>117</v>
      </c>
      <c r="S42" s="100">
        <v>10</v>
      </c>
      <c r="T42" s="94"/>
      <c r="U42" s="94"/>
      <c r="V42" s="94"/>
      <c r="W42" s="94"/>
      <c r="X42" s="93" t="s">
        <v>166</v>
      </c>
    </row>
    <row r="43" spans="1:24" s="18" customFormat="1" ht="18" customHeight="1">
      <c r="A43" s="16"/>
      <c r="B43" s="87" t="s">
        <v>176</v>
      </c>
      <c r="C43" s="127" t="str">
        <f>'Interview Form'!C43</f>
        <v>Yes</v>
      </c>
      <c r="D43" s="21"/>
      <c r="E43" s="16">
        <v>1</v>
      </c>
      <c r="F43" s="21">
        <f t="shared" si="0"/>
        <v>0</v>
      </c>
      <c r="H43" s="94"/>
      <c r="I43" s="98" t="s">
        <v>95</v>
      </c>
      <c r="J43" s="100">
        <v>4</v>
      </c>
      <c r="K43" s="95"/>
      <c r="L43" s="96" t="s">
        <v>107</v>
      </c>
      <c r="M43" s="97">
        <v>1</v>
      </c>
      <c r="N43" s="95"/>
      <c r="O43" s="105" t="s">
        <v>54</v>
      </c>
      <c r="P43" s="106">
        <v>0</v>
      </c>
      <c r="Q43" s="95"/>
      <c r="R43" s="118" t="s">
        <v>118</v>
      </c>
      <c r="S43" s="100">
        <v>9</v>
      </c>
      <c r="T43" s="94"/>
      <c r="U43" s="94"/>
      <c r="V43" s="94"/>
      <c r="W43" s="94"/>
      <c r="X43" s="93" t="s">
        <v>166</v>
      </c>
    </row>
    <row r="44" spans="1:24" s="18" customFormat="1" ht="18" customHeight="1">
      <c r="A44" s="16"/>
      <c r="B44" s="87" t="s">
        <v>21</v>
      </c>
      <c r="C44" s="127" t="str">
        <f>'Interview Form'!C44</f>
        <v>Yes</v>
      </c>
      <c r="D44" s="21"/>
      <c r="E44" s="16">
        <v>1</v>
      </c>
      <c r="F44" s="21">
        <f t="shared" si="0"/>
        <v>0</v>
      </c>
      <c r="H44" s="94"/>
      <c r="I44" s="98" t="s">
        <v>96</v>
      </c>
      <c r="J44" s="100">
        <v>3</v>
      </c>
      <c r="K44" s="95"/>
      <c r="L44" s="96" t="s">
        <v>108</v>
      </c>
      <c r="M44" s="97">
        <v>3</v>
      </c>
      <c r="N44" s="95"/>
      <c r="O44" s="95"/>
      <c r="P44" s="95"/>
      <c r="Q44" s="95"/>
      <c r="R44" s="118" t="s">
        <v>119</v>
      </c>
      <c r="S44" s="100">
        <v>8</v>
      </c>
      <c r="T44" s="94"/>
      <c r="U44" s="94"/>
      <c r="V44" s="94"/>
      <c r="W44" s="94"/>
      <c r="X44" s="93" t="s">
        <v>166</v>
      </c>
    </row>
    <row r="45" spans="1:24" s="18" customFormat="1" ht="18" customHeight="1">
      <c r="A45" s="17">
        <v>25</v>
      </c>
      <c r="B45" s="22" t="s">
        <v>173</v>
      </c>
      <c r="C45" s="128" t="str">
        <f>'Interview Form'!C45</f>
        <v>None</v>
      </c>
      <c r="D45" s="23">
        <f>VLOOKUP(C45,O33:P36,2,FALSE)</f>
        <v>5</v>
      </c>
      <c r="E45" s="17">
        <v>1</v>
      </c>
      <c r="F45" s="23">
        <f t="shared" si="0"/>
        <v>5</v>
      </c>
      <c r="I45" s="33" t="s">
        <v>48</v>
      </c>
      <c r="J45" s="40">
        <v>2</v>
      </c>
      <c r="K45" s="19"/>
      <c r="L45" s="30" t="s">
        <v>109</v>
      </c>
      <c r="M45" s="31">
        <v>3</v>
      </c>
      <c r="N45" s="19"/>
      <c r="O45" s="19"/>
      <c r="P45" s="19"/>
      <c r="Q45" s="19"/>
      <c r="R45" s="51" t="s">
        <v>120</v>
      </c>
      <c r="S45" s="37">
        <v>7</v>
      </c>
      <c r="X45" s="93" t="s">
        <v>166</v>
      </c>
    </row>
    <row r="46" spans="1:24" s="18" customFormat="1" ht="18" customHeight="1">
      <c r="A46" s="16">
        <v>26</v>
      </c>
      <c r="B46" s="20" t="s">
        <v>98</v>
      </c>
      <c r="C46" s="127" t="str">
        <f>'Interview Form'!C46</f>
        <v>No</v>
      </c>
      <c r="D46" s="21">
        <f>VLOOKUP(C46,U27:V28,2,FALSE)</f>
        <v>0</v>
      </c>
      <c r="E46" s="16">
        <v>2</v>
      </c>
      <c r="F46" s="21">
        <f t="shared" si="0"/>
        <v>0</v>
      </c>
      <c r="H46" s="94"/>
      <c r="I46" s="95"/>
      <c r="J46" s="95"/>
      <c r="K46" s="95"/>
      <c r="L46" s="101" t="s">
        <v>110</v>
      </c>
      <c r="M46" s="102">
        <v>5</v>
      </c>
      <c r="N46" s="95"/>
      <c r="O46" s="95"/>
      <c r="P46" s="95"/>
      <c r="Q46" s="95"/>
      <c r="R46" s="118" t="s">
        <v>121</v>
      </c>
      <c r="S46" s="100">
        <v>6</v>
      </c>
      <c r="T46" s="94"/>
      <c r="U46" s="94"/>
      <c r="V46" s="94"/>
      <c r="W46" s="94"/>
      <c r="X46" s="93" t="s">
        <v>166</v>
      </c>
    </row>
    <row r="47" spans="1:24" s="18" customFormat="1" ht="18" customHeight="1">
      <c r="A47" s="17">
        <v>27</v>
      </c>
      <c r="B47" s="22" t="s">
        <v>99</v>
      </c>
      <c r="C47" s="128" t="str">
        <f>'Interview Form'!C47</f>
        <v>Both</v>
      </c>
      <c r="D47" s="23">
        <f>VLOOKUP(C47,R33:S36,2,FALSE)</f>
        <v>5</v>
      </c>
      <c r="E47" s="17">
        <v>2</v>
      </c>
      <c r="F47" s="23">
        <f t="shared" si="0"/>
        <v>10</v>
      </c>
      <c r="I47" s="19"/>
      <c r="J47" s="19"/>
      <c r="K47" s="19"/>
      <c r="L47" s="19"/>
      <c r="M47" s="19"/>
      <c r="N47" s="19"/>
      <c r="O47" s="19"/>
      <c r="P47" s="19"/>
      <c r="Q47" s="19"/>
      <c r="R47" s="51" t="s">
        <v>122</v>
      </c>
      <c r="S47" s="37">
        <v>5</v>
      </c>
      <c r="X47" s="93" t="s">
        <v>166</v>
      </c>
    </row>
    <row r="48" spans="1:24" s="18" customFormat="1" ht="18" customHeight="1">
      <c r="A48" s="16">
        <v>28</v>
      </c>
      <c r="B48" s="20" t="s">
        <v>100</v>
      </c>
      <c r="C48" s="127" t="str">
        <f>'Interview Form'!C48</f>
        <v>Yes</v>
      </c>
      <c r="D48" s="21">
        <f>VLOOKUP(C48,U23:V24,2,FALSE)</f>
        <v>3</v>
      </c>
      <c r="E48" s="16">
        <v>1</v>
      </c>
      <c r="F48" s="21">
        <f t="shared" si="0"/>
        <v>3</v>
      </c>
      <c r="H48" s="94"/>
      <c r="I48" s="95"/>
      <c r="J48" s="95"/>
      <c r="K48" s="95"/>
      <c r="L48" s="95"/>
      <c r="M48" s="95"/>
      <c r="N48" s="95"/>
      <c r="O48" s="95"/>
      <c r="P48" s="95"/>
      <c r="Q48" s="95"/>
      <c r="R48" s="118" t="s">
        <v>123</v>
      </c>
      <c r="S48" s="100">
        <v>4</v>
      </c>
      <c r="T48" s="94"/>
      <c r="U48" s="94"/>
      <c r="V48" s="94"/>
      <c r="W48" s="94"/>
      <c r="X48" s="93" t="s">
        <v>166</v>
      </c>
    </row>
    <row r="49" spans="1:24" s="18" customFormat="1" ht="18" customHeight="1">
      <c r="A49" s="17">
        <v>29</v>
      </c>
      <c r="B49" s="22" t="s">
        <v>9</v>
      </c>
      <c r="C49" s="128" t="str">
        <f>'Interview Form'!C49</f>
        <v>10 or Less</v>
      </c>
      <c r="D49" s="23">
        <f>VLOOKUP(C49,I42:J45,2,FALSE)</f>
        <v>5</v>
      </c>
      <c r="E49" s="17">
        <v>1</v>
      </c>
      <c r="F49" s="23">
        <f t="shared" si="0"/>
        <v>5</v>
      </c>
      <c r="I49" s="27" t="s">
        <v>114</v>
      </c>
      <c r="J49" s="41"/>
      <c r="K49" s="19"/>
      <c r="L49" s="27" t="s">
        <v>139</v>
      </c>
      <c r="M49" s="28"/>
      <c r="N49" s="19"/>
      <c r="O49" s="27" t="s">
        <v>140</v>
      </c>
      <c r="P49" s="28"/>
      <c r="Q49" s="19"/>
      <c r="R49" s="51" t="s">
        <v>124</v>
      </c>
      <c r="S49" s="37">
        <v>3</v>
      </c>
      <c r="X49" s="93" t="s">
        <v>166</v>
      </c>
    </row>
    <row r="50" spans="1:24" s="18" customFormat="1" ht="18" customHeight="1">
      <c r="A50" s="16">
        <v>30</v>
      </c>
      <c r="B50" s="20" t="s">
        <v>101</v>
      </c>
      <c r="C50" s="127" t="str">
        <f>'Interview Form'!C50</f>
        <v>Yes</v>
      </c>
      <c r="D50" s="21">
        <f>VLOOKUP(C50,U27:V28,2,FALSE)</f>
        <v>10</v>
      </c>
      <c r="E50" s="16">
        <v>1.5</v>
      </c>
      <c r="F50" s="21">
        <f t="shared" si="0"/>
        <v>15</v>
      </c>
      <c r="H50" s="94"/>
      <c r="I50" s="109" t="s">
        <v>53</v>
      </c>
      <c r="J50" s="100">
        <v>3</v>
      </c>
      <c r="K50" s="95"/>
      <c r="L50" s="99" t="s">
        <v>49</v>
      </c>
      <c r="M50" s="117">
        <f>COUNTIF(C71:C81,"Yes")</f>
        <v>3</v>
      </c>
      <c r="N50" s="95"/>
      <c r="O50" s="109" t="s">
        <v>53</v>
      </c>
      <c r="P50" s="100">
        <v>5</v>
      </c>
      <c r="Q50" s="95"/>
      <c r="R50" s="118" t="s">
        <v>125</v>
      </c>
      <c r="S50" s="100">
        <v>1</v>
      </c>
      <c r="T50" s="94"/>
      <c r="U50" s="94"/>
      <c r="V50" s="94"/>
      <c r="W50" s="94"/>
      <c r="X50" s="93" t="s">
        <v>166</v>
      </c>
    </row>
    <row r="51" spans="1:24" s="18" customFormat="1" ht="18" customHeight="1">
      <c r="A51" s="17">
        <v>31</v>
      </c>
      <c r="B51" s="22" t="s">
        <v>174</v>
      </c>
      <c r="C51" s="128" t="str">
        <f>'Interview Form'!C51</f>
        <v>Yes</v>
      </c>
      <c r="D51" s="23">
        <f>VLOOKUP(C51,U17:V18,2,FALSE)</f>
        <v>5</v>
      </c>
      <c r="E51" s="17">
        <v>0.5</v>
      </c>
      <c r="F51" s="23">
        <f t="shared" si="0"/>
        <v>2.5</v>
      </c>
      <c r="I51" s="39" t="s">
        <v>54</v>
      </c>
      <c r="J51" s="40">
        <v>1</v>
      </c>
      <c r="K51" s="19"/>
      <c r="L51" s="52">
        <v>0</v>
      </c>
      <c r="M51" s="31">
        <v>5</v>
      </c>
      <c r="N51" s="19"/>
      <c r="O51" s="36" t="s">
        <v>54</v>
      </c>
      <c r="P51" s="37">
        <v>0</v>
      </c>
      <c r="Q51" s="19"/>
      <c r="R51" s="51" t="s">
        <v>126</v>
      </c>
      <c r="S51" s="37">
        <v>0</v>
      </c>
      <c r="X51" s="93" t="s">
        <v>166</v>
      </c>
    </row>
    <row r="52" spans="1:24" s="18" customFormat="1" ht="18" customHeight="1">
      <c r="A52" s="16">
        <v>32</v>
      </c>
      <c r="B52" s="20" t="s">
        <v>175</v>
      </c>
      <c r="C52" s="127" t="str">
        <f>'Interview Form'!C52</f>
        <v>Yes</v>
      </c>
      <c r="D52" s="21">
        <f>VLOOKUP(C52,U17:V18,2,FALSE)</f>
        <v>5</v>
      </c>
      <c r="E52" s="16">
        <v>0.5</v>
      </c>
      <c r="F52" s="21">
        <f t="shared" si="0"/>
        <v>2.5</v>
      </c>
      <c r="H52" s="94"/>
      <c r="I52" s="95"/>
      <c r="J52" s="95"/>
      <c r="K52" s="95"/>
      <c r="L52" s="119">
        <v>1</v>
      </c>
      <c r="M52" s="106">
        <v>3</v>
      </c>
      <c r="N52" s="95"/>
      <c r="O52" s="105" t="s">
        <v>141</v>
      </c>
      <c r="P52" s="106">
        <v>3</v>
      </c>
      <c r="Q52" s="95"/>
      <c r="R52" s="120">
        <v>99</v>
      </c>
      <c r="S52" s="100">
        <v>0</v>
      </c>
      <c r="T52" s="94"/>
      <c r="U52" s="94"/>
      <c r="V52" s="94"/>
      <c r="W52" s="94"/>
      <c r="X52" s="93" t="s">
        <v>166</v>
      </c>
    </row>
    <row r="53" spans="1:24" s="18" customFormat="1" ht="18" customHeight="1">
      <c r="A53" s="17">
        <v>33</v>
      </c>
      <c r="B53" s="22" t="s">
        <v>105</v>
      </c>
      <c r="C53" s="128" t="str">
        <f>'Interview Form'!C53</f>
        <v>e. Both c and d</v>
      </c>
      <c r="D53" s="23">
        <f>VLOOKUP(C53,L42:M46,2,FALSE)</f>
        <v>5</v>
      </c>
      <c r="E53" s="17">
        <v>1</v>
      </c>
      <c r="F53" s="23">
        <f t="shared" si="0"/>
        <v>5</v>
      </c>
      <c r="I53" s="27" t="s">
        <v>148</v>
      </c>
      <c r="J53" s="28"/>
      <c r="K53" s="19"/>
      <c r="L53" s="19"/>
      <c r="M53" s="19"/>
      <c r="N53" s="19"/>
      <c r="O53" s="19"/>
      <c r="P53" s="19"/>
      <c r="Q53" s="19"/>
      <c r="R53" s="53" t="s">
        <v>76</v>
      </c>
      <c r="S53" s="54">
        <v>0</v>
      </c>
      <c r="X53" s="93" t="s">
        <v>166</v>
      </c>
    </row>
    <row r="54" spans="1:24" s="18" customFormat="1" ht="18" customHeight="1">
      <c r="A54" s="16">
        <v>34</v>
      </c>
      <c r="B54" s="20" t="s">
        <v>8</v>
      </c>
      <c r="C54" s="127" t="str">
        <f>'Interview Form'!C54</f>
        <v>No</v>
      </c>
      <c r="D54" s="21">
        <f>VLOOKUP(C54,O42:P43,2,FALSE)</f>
        <v>0</v>
      </c>
      <c r="E54" s="16">
        <v>1</v>
      </c>
      <c r="F54" s="21">
        <f t="shared" si="0"/>
        <v>0</v>
      </c>
      <c r="H54" s="94"/>
      <c r="I54" s="99" t="s">
        <v>49</v>
      </c>
      <c r="J54" s="117">
        <f>COUNTIF(C84:C89,"Yes")</f>
        <v>4</v>
      </c>
      <c r="K54" s="95"/>
      <c r="L54" s="95"/>
      <c r="M54" s="95"/>
      <c r="N54" s="95"/>
      <c r="O54" s="95"/>
      <c r="P54" s="95"/>
      <c r="Q54" s="95"/>
      <c r="R54" s="121"/>
      <c r="S54" s="122"/>
      <c r="T54" s="94"/>
      <c r="U54" s="94"/>
      <c r="V54" s="94"/>
      <c r="W54" s="94"/>
      <c r="X54" s="93" t="s">
        <v>166</v>
      </c>
    </row>
    <row r="55" spans="1:24" s="18" customFormat="1" ht="18" customHeight="1">
      <c r="A55" s="17">
        <v>35</v>
      </c>
      <c r="B55" s="22" t="s">
        <v>102</v>
      </c>
      <c r="C55" s="128" t="str">
        <f>'Interview Form'!C55</f>
        <v>No</v>
      </c>
      <c r="D55" s="23">
        <f>VLOOKUP(C55,U17:V18,2,FALSE)</f>
        <v>0</v>
      </c>
      <c r="E55" s="17">
        <v>1</v>
      </c>
      <c r="F55" s="23">
        <f t="shared" si="0"/>
        <v>0</v>
      </c>
      <c r="I55" s="43">
        <v>0</v>
      </c>
      <c r="J55" s="37">
        <v>0</v>
      </c>
      <c r="K55" s="19"/>
      <c r="L55" s="19"/>
      <c r="M55" s="19"/>
      <c r="N55" s="19"/>
      <c r="O55" s="19"/>
      <c r="P55" s="19"/>
      <c r="Q55" s="19"/>
      <c r="R55" s="55"/>
      <c r="S55" s="56"/>
      <c r="X55" s="93" t="s">
        <v>166</v>
      </c>
    </row>
    <row r="56" spans="1:24" s="18" customFormat="1" ht="18" customHeight="1">
      <c r="A56" s="16">
        <v>36</v>
      </c>
      <c r="B56" s="20" t="s">
        <v>104</v>
      </c>
      <c r="C56" s="127" t="str">
        <f>'Interview Form'!C56</f>
        <v>Yes</v>
      </c>
      <c r="D56" s="21">
        <f>VLOOKUP(C56,U23:V24,2,FALSE)</f>
        <v>3</v>
      </c>
      <c r="E56" s="16">
        <v>1</v>
      </c>
      <c r="F56" s="21">
        <f t="shared" si="0"/>
        <v>3</v>
      </c>
      <c r="H56" s="94"/>
      <c r="I56" s="107">
        <v>1</v>
      </c>
      <c r="J56" s="100">
        <v>1</v>
      </c>
      <c r="K56" s="95"/>
      <c r="L56" s="95"/>
      <c r="M56" s="95"/>
      <c r="N56" s="95"/>
      <c r="O56" s="95"/>
      <c r="P56" s="95"/>
      <c r="Q56" s="95"/>
      <c r="R56" s="123"/>
      <c r="S56" s="124"/>
      <c r="T56" s="94"/>
      <c r="U56" s="94"/>
      <c r="V56" s="94"/>
      <c r="W56" s="94"/>
      <c r="X56" s="93" t="s">
        <v>166</v>
      </c>
    </row>
    <row r="57" spans="1:24" s="18" customFormat="1" ht="18" customHeight="1">
      <c r="A57" s="17">
        <v>37</v>
      </c>
      <c r="B57" s="22" t="s">
        <v>18</v>
      </c>
      <c r="C57" s="128" t="str">
        <f>'Interview Form'!C57</f>
        <v>Yes</v>
      </c>
      <c r="D57" s="23">
        <f>VLOOKUP(C57,U23:V24,2,FALSE)</f>
        <v>3</v>
      </c>
      <c r="E57" s="17">
        <v>1</v>
      </c>
      <c r="F57" s="23">
        <f t="shared" si="0"/>
        <v>3</v>
      </c>
      <c r="I57" s="43">
        <v>2</v>
      </c>
      <c r="J57" s="37">
        <v>3</v>
      </c>
      <c r="K57" s="19"/>
      <c r="L57" s="19"/>
      <c r="M57" s="19"/>
      <c r="N57" s="19"/>
      <c r="O57" s="19"/>
      <c r="P57" s="19"/>
      <c r="Q57" s="19"/>
      <c r="R57" s="55"/>
      <c r="S57" s="56"/>
      <c r="X57" s="93" t="s">
        <v>166</v>
      </c>
    </row>
    <row r="58" spans="1:24" s="18" customFormat="1" ht="18" customHeight="1">
      <c r="A58" s="16">
        <v>38</v>
      </c>
      <c r="B58" s="57" t="s">
        <v>85</v>
      </c>
      <c r="C58" s="127" t="str">
        <f>'Interview Form'!C58</f>
        <v>Yes</v>
      </c>
      <c r="D58" s="21">
        <f>VLOOKUP(C58,U23:V24,2,FALSE)</f>
        <v>3</v>
      </c>
      <c r="E58" s="16">
        <v>1</v>
      </c>
      <c r="F58" s="21">
        <f t="shared" si="0"/>
        <v>3</v>
      </c>
      <c r="H58" s="94"/>
      <c r="I58" s="107">
        <v>3</v>
      </c>
      <c r="J58" s="100">
        <v>6</v>
      </c>
      <c r="K58" s="95"/>
      <c r="L58" s="95"/>
      <c r="M58" s="95"/>
      <c r="N58" s="95"/>
      <c r="O58" s="95"/>
      <c r="P58" s="95"/>
      <c r="Q58" s="95"/>
      <c r="R58" s="95"/>
      <c r="S58" s="95"/>
      <c r="T58" s="94"/>
      <c r="U58" s="94"/>
      <c r="V58" s="94"/>
      <c r="W58" s="94"/>
      <c r="X58" s="93" t="s">
        <v>166</v>
      </c>
    </row>
    <row r="59" spans="1:24" s="18" customFormat="1" ht="18" customHeight="1">
      <c r="A59" s="17">
        <v>39</v>
      </c>
      <c r="B59" s="58" t="s">
        <v>86</v>
      </c>
      <c r="C59" s="128" t="str">
        <f>'Interview Form'!C59</f>
        <v>Yes</v>
      </c>
      <c r="D59" s="23">
        <f>VLOOKUP(C59,U23:V24,2,FALSE)</f>
        <v>3</v>
      </c>
      <c r="E59" s="17">
        <v>1</v>
      </c>
      <c r="F59" s="23">
        <f t="shared" si="0"/>
        <v>3</v>
      </c>
      <c r="I59" s="43">
        <v>4</v>
      </c>
      <c r="J59" s="37">
        <v>8</v>
      </c>
      <c r="K59" s="19"/>
      <c r="L59" s="19"/>
      <c r="M59" s="19"/>
      <c r="N59" s="19"/>
      <c r="O59" s="19"/>
      <c r="P59" s="19"/>
      <c r="Q59" s="19"/>
      <c r="R59" s="19"/>
      <c r="S59" s="19"/>
      <c r="X59" s="93" t="s">
        <v>166</v>
      </c>
    </row>
    <row r="60" spans="1:24" s="18" customFormat="1" ht="18" customHeight="1">
      <c r="A60" s="16">
        <v>40</v>
      </c>
      <c r="B60" s="20" t="s">
        <v>103</v>
      </c>
      <c r="C60" s="127" t="str">
        <f>'Interview Form'!C60</f>
        <v>Yes</v>
      </c>
      <c r="D60" s="21">
        <f>VLOOKUP(C60,U17:V18,2,FALSE)</f>
        <v>5</v>
      </c>
      <c r="E60" s="16">
        <v>1</v>
      </c>
      <c r="F60" s="21">
        <f t="shared" si="0"/>
        <v>5</v>
      </c>
      <c r="H60" s="94"/>
      <c r="I60" s="107">
        <v>5</v>
      </c>
      <c r="J60" s="97">
        <v>10</v>
      </c>
      <c r="K60" s="95"/>
      <c r="L60" s="95"/>
      <c r="M60" s="95"/>
      <c r="N60" s="95"/>
      <c r="O60" s="95"/>
      <c r="P60" s="95"/>
      <c r="Q60" s="95"/>
      <c r="R60" s="95"/>
      <c r="S60" s="95"/>
      <c r="T60" s="94"/>
      <c r="U60" s="94"/>
      <c r="V60" s="94"/>
      <c r="W60" s="94"/>
      <c r="X60" s="93" t="s">
        <v>166</v>
      </c>
    </row>
    <row r="61" spans="1:24" s="18" customFormat="1" ht="18" customHeight="1">
      <c r="A61" s="17">
        <v>41</v>
      </c>
      <c r="B61" s="22" t="s">
        <v>177</v>
      </c>
      <c r="C61" s="128" t="str">
        <f>'Interview Form'!C61</f>
        <v>4/4</v>
      </c>
      <c r="D61" s="23">
        <f>VLOOKUP(C61,R42:S53,2,FALSE)</f>
        <v>7</v>
      </c>
      <c r="E61" s="17">
        <v>1.5</v>
      </c>
      <c r="F61" s="23">
        <f t="shared" si="0"/>
        <v>10.5</v>
      </c>
      <c r="I61" s="59">
        <v>6</v>
      </c>
      <c r="J61" s="34">
        <v>10</v>
      </c>
      <c r="K61" s="19"/>
      <c r="L61" s="19"/>
      <c r="M61" s="19"/>
      <c r="N61" s="19"/>
      <c r="O61" s="19"/>
      <c r="P61" s="19"/>
      <c r="Q61" s="19"/>
      <c r="R61" s="19"/>
      <c r="S61" s="19"/>
      <c r="X61" s="93" t="s">
        <v>166</v>
      </c>
    </row>
    <row r="62" spans="1:24" s="18" customFormat="1" ht="33" customHeight="1">
      <c r="A62" s="16">
        <v>42</v>
      </c>
      <c r="B62" s="57" t="s">
        <v>19</v>
      </c>
      <c r="C62" s="127" t="str">
        <f>'Interview Form'!C62</f>
        <v>Yes</v>
      </c>
      <c r="D62" s="21">
        <f>VLOOKUP(C62,U23:V24,2,FALSE)</f>
        <v>3</v>
      </c>
      <c r="E62" s="16">
        <v>1.5</v>
      </c>
      <c r="F62" s="21">
        <f t="shared" si="0"/>
        <v>4.5</v>
      </c>
      <c r="H62" s="94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4"/>
      <c r="U62" s="94"/>
      <c r="V62" s="94"/>
      <c r="W62" s="94"/>
      <c r="X62" s="93" t="s">
        <v>166</v>
      </c>
    </row>
    <row r="63" spans="1:24" s="18" customFormat="1" ht="18" customHeight="1">
      <c r="A63" s="17">
        <v>43</v>
      </c>
      <c r="B63" s="58" t="s">
        <v>178</v>
      </c>
      <c r="C63" s="128" t="str">
        <f>'Interview Form'!C63</f>
        <v>Yes</v>
      </c>
      <c r="D63" s="23">
        <f>VLOOKUP(C63,U17:V18,2,FALSE)</f>
        <v>5</v>
      </c>
      <c r="E63" s="17">
        <v>1</v>
      </c>
      <c r="F63" s="23">
        <f t="shared" si="0"/>
        <v>5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X63" s="93" t="s">
        <v>166</v>
      </c>
    </row>
    <row r="64" spans="1:24" s="18" customFormat="1" ht="18" customHeight="1">
      <c r="A64" s="16">
        <v>44</v>
      </c>
      <c r="B64" s="57" t="s">
        <v>20</v>
      </c>
      <c r="C64" s="127" t="str">
        <f>'Interview Form'!C64</f>
        <v>No</v>
      </c>
      <c r="D64" s="21">
        <f>VLOOKUP(C64,U17:V18,2,FALSE)</f>
        <v>0</v>
      </c>
      <c r="E64" s="16">
        <v>1</v>
      </c>
      <c r="F64" s="21">
        <f t="shared" si="0"/>
        <v>0</v>
      </c>
      <c r="H64" s="94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4"/>
      <c r="U64" s="94"/>
      <c r="V64" s="94"/>
      <c r="W64" s="94"/>
      <c r="X64" s="93" t="s">
        <v>166</v>
      </c>
    </row>
    <row r="65" spans="1:24" s="18" customFormat="1" ht="33" customHeight="1">
      <c r="A65" s="17">
        <v>45</v>
      </c>
      <c r="B65" s="58" t="s">
        <v>179</v>
      </c>
      <c r="C65" s="128" t="str">
        <f>'Interview Form'!C65</f>
        <v>Yes</v>
      </c>
      <c r="D65" s="23">
        <f>VLOOKUP(C65,I50:J51,2,FALSE)</f>
        <v>3</v>
      </c>
      <c r="E65" s="17">
        <v>0.5</v>
      </c>
      <c r="F65" s="23">
        <f t="shared" si="0"/>
        <v>1.5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X65" s="93" t="s">
        <v>166</v>
      </c>
    </row>
    <row r="66" spans="1:24" s="18" customFormat="1" ht="33" customHeight="1">
      <c r="A66" s="16">
        <v>46</v>
      </c>
      <c r="B66" s="57" t="s">
        <v>180</v>
      </c>
      <c r="C66" s="127" t="str">
        <f>'Interview Form'!C66</f>
        <v>Yes</v>
      </c>
      <c r="D66" s="21">
        <f>VLOOKUP(C66,U23:V24,2,FALSE)</f>
        <v>3</v>
      </c>
      <c r="E66" s="16">
        <v>1</v>
      </c>
      <c r="F66" s="21">
        <f t="shared" si="0"/>
        <v>3</v>
      </c>
      <c r="H66" s="94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4"/>
      <c r="U66" s="94"/>
      <c r="V66" s="94"/>
      <c r="W66" s="94"/>
      <c r="X66" s="93" t="s">
        <v>166</v>
      </c>
    </row>
    <row r="67" spans="1:24" s="18" customFormat="1" ht="18" customHeight="1">
      <c r="A67" s="17">
        <v>47</v>
      </c>
      <c r="B67" s="22" t="s">
        <v>181</v>
      </c>
      <c r="C67" s="128" t="str">
        <f>'Interview Form'!C67</f>
        <v>No</v>
      </c>
      <c r="D67" s="23">
        <f>VLOOKUP(C67,U31:V32,2,FALSE)</f>
        <v>3</v>
      </c>
      <c r="E67" s="17">
        <v>1</v>
      </c>
      <c r="F67" s="23">
        <f t="shared" si="0"/>
        <v>3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X67" s="93" t="s">
        <v>166</v>
      </c>
    </row>
    <row r="68" spans="1:24" s="18" customFormat="1" ht="18" customHeight="1">
      <c r="A68" s="16">
        <v>48</v>
      </c>
      <c r="B68" s="20" t="s">
        <v>182</v>
      </c>
      <c r="C68" s="127" t="str">
        <f>'Interview Form'!C68</f>
        <v>Yes</v>
      </c>
      <c r="D68" s="21">
        <f>VLOOKUP(C68,U31:V32,2,FALSE)</f>
        <v>0</v>
      </c>
      <c r="E68" s="16">
        <v>1</v>
      </c>
      <c r="F68" s="21">
        <f t="shared" si="0"/>
        <v>0</v>
      </c>
      <c r="H68" s="94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4"/>
      <c r="U68" s="94"/>
      <c r="V68" s="94"/>
      <c r="W68" s="94"/>
      <c r="X68" s="93" t="s">
        <v>166</v>
      </c>
    </row>
    <row r="69" spans="1:24" s="18" customFormat="1" ht="33" customHeight="1">
      <c r="A69" s="17">
        <v>49</v>
      </c>
      <c r="B69" s="58" t="s">
        <v>183</v>
      </c>
      <c r="C69" s="128" t="str">
        <f>'Interview Form'!C69</f>
        <v>Yes</v>
      </c>
      <c r="D69" s="23">
        <f>VLOOKUP(C69,U17:V18,2,FALSE)</f>
        <v>5</v>
      </c>
      <c r="E69" s="17">
        <v>0.5</v>
      </c>
      <c r="F69" s="23">
        <f t="shared" si="0"/>
        <v>2.5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X69" s="93" t="s">
        <v>166</v>
      </c>
    </row>
    <row r="70" spans="1:24" s="18" customFormat="1" ht="18" customHeight="1">
      <c r="A70" s="16">
        <v>50</v>
      </c>
      <c r="B70" s="20" t="s">
        <v>167</v>
      </c>
      <c r="C70" s="127">
        <f>'Interview Form'!C70</f>
        <v>0</v>
      </c>
      <c r="D70" s="21">
        <f>VLOOKUP(M50,L51:M52,2,TRUE)</f>
        <v>3</v>
      </c>
      <c r="E70" s="16">
        <v>1</v>
      </c>
      <c r="F70" s="21">
        <f t="shared" si="0"/>
        <v>3</v>
      </c>
      <c r="H70" s="94"/>
      <c r="I70" s="95"/>
      <c r="J70" s="95"/>
      <c r="K70" s="95"/>
      <c r="L70" s="94"/>
      <c r="M70" s="95"/>
      <c r="N70" s="95"/>
      <c r="O70" s="95"/>
      <c r="P70" s="95"/>
      <c r="Q70" s="95"/>
      <c r="R70" s="95"/>
      <c r="S70" s="95"/>
      <c r="T70" s="94"/>
      <c r="U70" s="94"/>
      <c r="V70" s="94"/>
      <c r="W70" s="94"/>
      <c r="X70" s="93" t="s">
        <v>166</v>
      </c>
    </row>
    <row r="71" spans="1:24" s="18" customFormat="1" ht="18" customHeight="1">
      <c r="A71" s="16"/>
      <c r="B71" s="89" t="s">
        <v>128</v>
      </c>
      <c r="C71" s="127" t="str">
        <f>'Interview Form'!C71</f>
        <v>Yes</v>
      </c>
      <c r="D71" s="21"/>
      <c r="E71" s="16">
        <v>1</v>
      </c>
      <c r="F71" s="21">
        <f t="shared" si="0"/>
        <v>0</v>
      </c>
      <c r="H71" s="94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4"/>
      <c r="U71" s="94"/>
      <c r="V71" s="94"/>
      <c r="W71" s="94"/>
      <c r="X71" s="93" t="s">
        <v>166</v>
      </c>
    </row>
    <row r="72" spans="1:24" s="18" customFormat="1" ht="18" customHeight="1">
      <c r="A72" s="16"/>
      <c r="B72" s="89" t="s">
        <v>129</v>
      </c>
      <c r="C72" s="127" t="str">
        <f>'Interview Form'!C72</f>
        <v>No</v>
      </c>
      <c r="D72" s="21"/>
      <c r="E72" s="16">
        <v>1</v>
      </c>
      <c r="F72" s="21">
        <f t="shared" si="0"/>
        <v>0</v>
      </c>
      <c r="H72" s="94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4"/>
      <c r="U72" s="94"/>
      <c r="V72" s="94"/>
      <c r="W72" s="94"/>
      <c r="X72" s="93" t="s">
        <v>166</v>
      </c>
    </row>
    <row r="73" spans="1:24" s="18" customFormat="1" ht="18" customHeight="1">
      <c r="A73" s="16"/>
      <c r="B73" s="89" t="s">
        <v>130</v>
      </c>
      <c r="C73" s="127" t="str">
        <f>'Interview Form'!C73</f>
        <v>No</v>
      </c>
      <c r="D73" s="21"/>
      <c r="E73" s="16">
        <v>1</v>
      </c>
      <c r="F73" s="21">
        <f t="shared" si="0"/>
        <v>0</v>
      </c>
      <c r="H73" s="94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4"/>
      <c r="U73" s="94"/>
      <c r="V73" s="94"/>
      <c r="W73" s="94"/>
      <c r="X73" s="93" t="s">
        <v>166</v>
      </c>
    </row>
    <row r="74" spans="1:24" s="18" customFormat="1" ht="18" customHeight="1">
      <c r="A74" s="16"/>
      <c r="B74" s="89" t="s">
        <v>131</v>
      </c>
      <c r="C74" s="127" t="str">
        <f>'Interview Form'!C74</f>
        <v>No</v>
      </c>
      <c r="D74" s="21"/>
      <c r="E74" s="16">
        <v>1</v>
      </c>
      <c r="F74" s="21">
        <f t="shared" si="0"/>
        <v>0</v>
      </c>
      <c r="H74" s="94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4"/>
      <c r="U74" s="94"/>
      <c r="V74" s="94"/>
      <c r="W74" s="94"/>
      <c r="X74" s="93" t="s">
        <v>166</v>
      </c>
    </row>
    <row r="75" spans="1:24" s="18" customFormat="1" ht="18" customHeight="1">
      <c r="A75" s="16"/>
      <c r="B75" s="89" t="s">
        <v>132</v>
      </c>
      <c r="C75" s="127" t="str">
        <f>'Interview Form'!C75</f>
        <v>No</v>
      </c>
      <c r="D75" s="21"/>
      <c r="E75" s="16">
        <v>1</v>
      </c>
      <c r="F75" s="21">
        <f t="shared" si="0"/>
        <v>0</v>
      </c>
      <c r="H75" s="94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4"/>
      <c r="U75" s="94"/>
      <c r="V75" s="94"/>
      <c r="W75" s="94"/>
      <c r="X75" s="93" t="s">
        <v>166</v>
      </c>
    </row>
    <row r="76" spans="1:24" s="18" customFormat="1" ht="18" customHeight="1">
      <c r="A76" s="16"/>
      <c r="B76" s="89" t="s">
        <v>133</v>
      </c>
      <c r="C76" s="127" t="str">
        <f>'Interview Form'!C76</f>
        <v>No</v>
      </c>
      <c r="D76" s="21"/>
      <c r="E76" s="16">
        <v>1</v>
      </c>
      <c r="F76" s="21">
        <f t="shared" si="0"/>
        <v>0</v>
      </c>
      <c r="H76" s="94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4"/>
      <c r="U76" s="94"/>
      <c r="V76" s="94"/>
      <c r="W76" s="94"/>
      <c r="X76" s="93" t="s">
        <v>166</v>
      </c>
    </row>
    <row r="77" spans="1:24" s="18" customFormat="1" ht="18" customHeight="1">
      <c r="A77" s="16"/>
      <c r="B77" s="89" t="s">
        <v>134</v>
      </c>
      <c r="C77" s="127" t="str">
        <f>'Interview Form'!C77</f>
        <v>No</v>
      </c>
      <c r="D77" s="21"/>
      <c r="E77" s="16">
        <v>1</v>
      </c>
      <c r="F77" s="21">
        <f t="shared" si="0"/>
        <v>0</v>
      </c>
      <c r="H77" s="94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4"/>
      <c r="U77" s="94"/>
      <c r="V77" s="94"/>
      <c r="W77" s="94"/>
      <c r="X77" s="93" t="s">
        <v>166</v>
      </c>
    </row>
    <row r="78" spans="1:24" s="18" customFormat="1" ht="18" customHeight="1">
      <c r="A78" s="16"/>
      <c r="B78" s="89" t="s">
        <v>135</v>
      </c>
      <c r="C78" s="127" t="str">
        <f>'Interview Form'!C78</f>
        <v>Yes</v>
      </c>
      <c r="D78" s="21"/>
      <c r="E78" s="16">
        <v>1</v>
      </c>
      <c r="F78" s="21">
        <f t="shared" ref="F78:F90" si="1">D78*E78</f>
        <v>0</v>
      </c>
      <c r="H78" s="94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4"/>
      <c r="U78" s="94"/>
      <c r="V78" s="94"/>
      <c r="W78" s="94"/>
      <c r="X78" s="93" t="s">
        <v>166</v>
      </c>
    </row>
    <row r="79" spans="1:24" s="18" customFormat="1" ht="18" customHeight="1">
      <c r="A79" s="16"/>
      <c r="B79" s="89" t="s">
        <v>136</v>
      </c>
      <c r="C79" s="127" t="str">
        <f>'Interview Form'!C79</f>
        <v>Yes</v>
      </c>
      <c r="D79" s="21"/>
      <c r="E79" s="16">
        <v>1</v>
      </c>
      <c r="F79" s="21">
        <f t="shared" si="1"/>
        <v>0</v>
      </c>
      <c r="H79" s="94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4"/>
      <c r="U79" s="94"/>
      <c r="V79" s="94"/>
      <c r="W79" s="94"/>
      <c r="X79" s="93" t="s">
        <v>166</v>
      </c>
    </row>
    <row r="80" spans="1:24" s="18" customFormat="1" ht="18" customHeight="1">
      <c r="A80" s="16"/>
      <c r="B80" s="89" t="s">
        <v>137</v>
      </c>
      <c r="C80" s="127" t="str">
        <f>'Interview Form'!C80</f>
        <v>No</v>
      </c>
      <c r="D80" s="21"/>
      <c r="E80" s="16">
        <v>1</v>
      </c>
      <c r="F80" s="21">
        <f t="shared" si="1"/>
        <v>0</v>
      </c>
      <c r="H80" s="94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4"/>
      <c r="U80" s="94"/>
      <c r="V80" s="94"/>
      <c r="W80" s="94"/>
      <c r="X80" s="93" t="s">
        <v>166</v>
      </c>
    </row>
    <row r="81" spans="1:24" s="18" customFormat="1" ht="18" customHeight="1">
      <c r="A81" s="16"/>
      <c r="B81" s="89" t="s">
        <v>138</v>
      </c>
      <c r="C81" s="127" t="str">
        <f>'Interview Form'!C81</f>
        <v>No</v>
      </c>
      <c r="D81" s="21"/>
      <c r="E81" s="16">
        <v>1</v>
      </c>
      <c r="F81" s="21">
        <f t="shared" si="1"/>
        <v>0</v>
      </c>
      <c r="H81" s="94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4"/>
      <c r="U81" s="94"/>
      <c r="V81" s="94"/>
      <c r="W81" s="94"/>
      <c r="X81" s="93" t="s">
        <v>166</v>
      </c>
    </row>
    <row r="82" spans="1:24" s="18" customFormat="1" ht="18" customHeight="1">
      <c r="A82" s="17">
        <v>51</v>
      </c>
      <c r="B82" s="22" t="s">
        <v>156</v>
      </c>
      <c r="C82" s="128" t="str">
        <f>'Interview Form'!C82</f>
        <v>Yes</v>
      </c>
      <c r="D82" s="23">
        <f>VLOOKUP(C82,O50:P52,2,FALSE)</f>
        <v>5</v>
      </c>
      <c r="E82" s="17">
        <v>1</v>
      </c>
      <c r="F82" s="23">
        <f t="shared" si="1"/>
        <v>5</v>
      </c>
      <c r="I82" s="19"/>
      <c r="J82" s="19"/>
      <c r="K82" s="19"/>
      <c r="M82" s="19"/>
      <c r="N82" s="19"/>
      <c r="O82" s="19"/>
      <c r="P82" s="19"/>
      <c r="Q82" s="19"/>
      <c r="R82" s="19"/>
      <c r="S82" s="19"/>
      <c r="X82" s="93" t="s">
        <v>166</v>
      </c>
    </row>
    <row r="83" spans="1:24" s="18" customFormat="1" ht="18" customHeight="1">
      <c r="A83" s="16">
        <v>52</v>
      </c>
      <c r="B83" s="20" t="s">
        <v>184</v>
      </c>
      <c r="C83" s="127">
        <f>'Interview Form'!C83</f>
        <v>0</v>
      </c>
      <c r="D83" s="21">
        <f>VLOOKUP(J54,I55:J61,2,FALSE)</f>
        <v>8</v>
      </c>
      <c r="E83" s="16">
        <v>1</v>
      </c>
      <c r="F83" s="21">
        <f t="shared" si="1"/>
        <v>8</v>
      </c>
      <c r="H83" s="94"/>
      <c r="I83" s="95"/>
      <c r="J83" s="95"/>
      <c r="K83" s="95"/>
      <c r="L83" s="94"/>
      <c r="M83" s="95"/>
      <c r="N83" s="95"/>
      <c r="O83" s="95"/>
      <c r="P83" s="95"/>
      <c r="Q83" s="95"/>
      <c r="R83" s="95"/>
      <c r="S83" s="95"/>
      <c r="T83" s="94"/>
      <c r="U83" s="94"/>
      <c r="V83" s="94"/>
      <c r="W83" s="94"/>
      <c r="X83" s="93" t="s">
        <v>166</v>
      </c>
    </row>
    <row r="84" spans="1:24" s="18" customFormat="1" ht="18" customHeight="1">
      <c r="A84" s="16"/>
      <c r="B84" s="89" t="s">
        <v>142</v>
      </c>
      <c r="C84" s="127" t="str">
        <f>'Interview Form'!C84</f>
        <v>Yes</v>
      </c>
      <c r="D84" s="21"/>
      <c r="E84" s="16">
        <v>1</v>
      </c>
      <c r="F84" s="21">
        <f t="shared" si="1"/>
        <v>0</v>
      </c>
      <c r="H84" s="94"/>
      <c r="I84" s="95"/>
      <c r="J84" s="95"/>
      <c r="K84" s="95"/>
      <c r="L84" s="94"/>
      <c r="M84" s="95"/>
      <c r="N84" s="95"/>
      <c r="O84" s="95"/>
      <c r="P84" s="95"/>
      <c r="Q84" s="95"/>
      <c r="R84" s="95"/>
      <c r="S84" s="95"/>
      <c r="T84" s="94"/>
      <c r="U84" s="94"/>
      <c r="V84" s="94"/>
      <c r="W84" s="94"/>
      <c r="X84" s="93" t="s">
        <v>166</v>
      </c>
    </row>
    <row r="85" spans="1:24" s="18" customFormat="1" ht="18" customHeight="1">
      <c r="A85" s="16"/>
      <c r="B85" s="89" t="s">
        <v>143</v>
      </c>
      <c r="C85" s="127" t="str">
        <f>'Interview Form'!C85</f>
        <v>Yes</v>
      </c>
      <c r="D85" s="21"/>
      <c r="E85" s="16">
        <v>1</v>
      </c>
      <c r="F85" s="21">
        <f t="shared" si="1"/>
        <v>0</v>
      </c>
      <c r="H85" s="94"/>
      <c r="I85" s="95"/>
      <c r="J85" s="95"/>
      <c r="K85" s="95"/>
      <c r="L85" s="94"/>
      <c r="M85" s="95"/>
      <c r="N85" s="95"/>
      <c r="O85" s="95"/>
      <c r="P85" s="95"/>
      <c r="Q85" s="95"/>
      <c r="R85" s="95"/>
      <c r="S85" s="95"/>
      <c r="T85" s="94"/>
      <c r="U85" s="94"/>
      <c r="V85" s="94"/>
      <c r="W85" s="94"/>
      <c r="X85" s="93" t="s">
        <v>166</v>
      </c>
    </row>
    <row r="86" spans="1:24" s="18" customFormat="1" ht="18" customHeight="1">
      <c r="A86" s="16"/>
      <c r="B86" s="89" t="s">
        <v>144</v>
      </c>
      <c r="C86" s="127" t="str">
        <f>'Interview Form'!C86</f>
        <v>No</v>
      </c>
      <c r="D86" s="21"/>
      <c r="E86" s="16">
        <v>1</v>
      </c>
      <c r="F86" s="21">
        <f t="shared" si="1"/>
        <v>0</v>
      </c>
      <c r="H86" s="94"/>
      <c r="I86" s="95"/>
      <c r="J86" s="95"/>
      <c r="K86" s="95"/>
      <c r="L86" s="94"/>
      <c r="M86" s="95"/>
      <c r="N86" s="95"/>
      <c r="O86" s="95"/>
      <c r="P86" s="95"/>
      <c r="Q86" s="95"/>
      <c r="R86" s="95"/>
      <c r="S86" s="95"/>
      <c r="T86" s="94"/>
      <c r="U86" s="94"/>
      <c r="V86" s="94"/>
      <c r="W86" s="94"/>
      <c r="X86" s="93" t="s">
        <v>166</v>
      </c>
    </row>
    <row r="87" spans="1:24" s="18" customFormat="1" ht="18" customHeight="1">
      <c r="A87" s="16"/>
      <c r="B87" s="89" t="s">
        <v>145</v>
      </c>
      <c r="C87" s="127" t="str">
        <f>'Interview Form'!C87</f>
        <v>No</v>
      </c>
      <c r="D87" s="21"/>
      <c r="E87" s="16">
        <v>1</v>
      </c>
      <c r="F87" s="21">
        <f t="shared" si="1"/>
        <v>0</v>
      </c>
      <c r="H87" s="94"/>
      <c r="I87" s="95"/>
      <c r="J87" s="95"/>
      <c r="K87" s="95"/>
      <c r="L87" s="94"/>
      <c r="M87" s="95"/>
      <c r="N87" s="95"/>
      <c r="O87" s="95"/>
      <c r="P87" s="95"/>
      <c r="Q87" s="95"/>
      <c r="R87" s="95"/>
      <c r="S87" s="95"/>
      <c r="T87" s="94"/>
      <c r="U87" s="94"/>
      <c r="V87" s="94"/>
      <c r="W87" s="94"/>
      <c r="X87" s="93" t="s">
        <v>166</v>
      </c>
    </row>
    <row r="88" spans="1:24" s="18" customFormat="1" ht="18" customHeight="1">
      <c r="A88" s="16"/>
      <c r="B88" s="89" t="s">
        <v>146</v>
      </c>
      <c r="C88" s="127" t="str">
        <f>'Interview Form'!C88</f>
        <v>Yes</v>
      </c>
      <c r="D88" s="21"/>
      <c r="E88" s="16">
        <v>1</v>
      </c>
      <c r="F88" s="21">
        <f t="shared" si="1"/>
        <v>0</v>
      </c>
      <c r="H88" s="94"/>
      <c r="I88" s="95"/>
      <c r="J88" s="95"/>
      <c r="K88" s="95"/>
      <c r="L88" s="94"/>
      <c r="M88" s="95"/>
      <c r="N88" s="95"/>
      <c r="O88" s="95"/>
      <c r="P88" s="95"/>
      <c r="Q88" s="95"/>
      <c r="R88" s="95"/>
      <c r="S88" s="95"/>
      <c r="T88" s="94"/>
      <c r="U88" s="94"/>
      <c r="V88" s="94"/>
      <c r="W88" s="94"/>
      <c r="X88" s="93" t="s">
        <v>166</v>
      </c>
    </row>
    <row r="89" spans="1:24" s="18" customFormat="1" ht="18" customHeight="1">
      <c r="A89" s="16"/>
      <c r="B89" s="89" t="s">
        <v>147</v>
      </c>
      <c r="C89" s="127" t="str">
        <f>'Interview Form'!C89</f>
        <v>Yes</v>
      </c>
      <c r="D89" s="21"/>
      <c r="E89" s="16">
        <v>1</v>
      </c>
      <c r="F89" s="21">
        <f t="shared" si="1"/>
        <v>0</v>
      </c>
      <c r="H89" s="94"/>
      <c r="I89" s="95"/>
      <c r="J89" s="95"/>
      <c r="K89" s="95"/>
      <c r="L89" s="94"/>
      <c r="M89" s="95"/>
      <c r="N89" s="95"/>
      <c r="O89" s="95"/>
      <c r="P89" s="95"/>
      <c r="Q89" s="95"/>
      <c r="R89" s="95"/>
      <c r="S89" s="95"/>
      <c r="T89" s="94"/>
      <c r="U89" s="94"/>
      <c r="V89" s="94"/>
      <c r="W89" s="94"/>
      <c r="X89" s="93" t="s">
        <v>166</v>
      </c>
    </row>
    <row r="90" spans="1:24" s="18" customFormat="1" ht="18" customHeight="1" thickBot="1">
      <c r="A90" s="17">
        <v>53</v>
      </c>
      <c r="B90" s="22" t="s">
        <v>17</v>
      </c>
      <c r="C90" s="128" t="str">
        <f>'Interview Form'!C90</f>
        <v>Yes</v>
      </c>
      <c r="D90" s="23">
        <f>VLOOKUP(C90,U23:V24,2,FALSE)</f>
        <v>3</v>
      </c>
      <c r="E90" s="17">
        <v>1</v>
      </c>
      <c r="F90" s="23">
        <f t="shared" si="1"/>
        <v>3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X90" s="93" t="s">
        <v>166</v>
      </c>
    </row>
    <row r="91" spans="1:24" s="80" customFormat="1" ht="24" customHeight="1" thickBot="1">
      <c r="A91" s="82"/>
      <c r="B91" s="83"/>
      <c r="C91" s="83"/>
      <c r="D91" s="84" t="s">
        <v>161</v>
      </c>
      <c r="E91" s="85"/>
      <c r="F91" s="86">
        <f>SUM(F13:F90)</f>
        <v>184.5</v>
      </c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</sheetData>
  <dataConsolidate/>
  <mergeCells count="6">
    <mergeCell ref="C6:D6"/>
    <mergeCell ref="A1:F1"/>
    <mergeCell ref="C2:D2"/>
    <mergeCell ref="C3:D3"/>
    <mergeCell ref="C4:D4"/>
    <mergeCell ref="C5:D5"/>
  </mergeCells>
  <printOptions horizontalCentered="1"/>
  <pageMargins left="0.5" right="0.5" top="0.48" bottom="0.75" header="0.3" footer="0.3"/>
  <pageSetup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Interview Form</vt:lpstr>
      <vt:lpstr>Post-Interview Notes</vt:lpstr>
      <vt:lpstr>'Interview Form'!Print_Area</vt:lpstr>
      <vt:lpstr>'Post-Interview Notes'!Print_Area</vt:lpstr>
      <vt:lpstr>'Interview Form'!Print_Titles</vt:lpstr>
      <vt:lpstr>'Post-Interview Notes'!Print_Titles</vt:lpstr>
    </vt:vector>
  </TitlesOfParts>
  <Company>Tetra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Flaner, Robert</dc:creator>
  <cp:lastModifiedBy>scott_kocher@hotmail.com</cp:lastModifiedBy>
  <cp:lastPrinted>2015-02-26T19:00:39Z</cp:lastPrinted>
  <dcterms:created xsi:type="dcterms:W3CDTF">2015-02-16T21:51:26Z</dcterms:created>
  <dcterms:modified xsi:type="dcterms:W3CDTF">2016-06-07T21:24:54Z</dcterms:modified>
</cp:coreProperties>
</file>