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"/>
    </mc:Choice>
  </mc:AlternateContent>
  <xr:revisionPtr revIDLastSave="0" documentId="8_{4A16A2CD-6D0F-4471-A6EC-315B1BB63A33}" xr6:coauthVersionLast="47" xr6:coauthVersionMax="47" xr10:uidLastSave="{00000000-0000-0000-0000-000000000000}"/>
  <bookViews>
    <workbookView xWindow="4290" yWindow="1455" windowWidth="14430" windowHeight="8775" firstSheet="6" xr2:uid="{00000000-000D-0000-FFFF-FFFF00000000}"/>
  </bookViews>
  <sheets>
    <sheet name="Richest People" sheetId="1" r:id="rId1"/>
    <sheet name="Statystyki połączeń telefoniczn" sheetId="2" r:id="rId2"/>
    <sheet name="chocolate consumption" sheetId="3" r:id="rId3"/>
    <sheet name="Zdrowe odżywianie" sheetId="4" r:id="rId4"/>
    <sheet name="MP Office Costs" sheetId="5" r:id="rId5"/>
    <sheet name="Christmas Present Order" sheetId="6" r:id="rId6"/>
    <sheet name="Qtr 1 Office Cost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  <c r="E6" i="7"/>
  <c r="E2" i="7"/>
  <c r="D7" i="7"/>
  <c r="C7" i="7"/>
  <c r="B7" i="7"/>
  <c r="D6" i="7"/>
  <c r="C6" i="7"/>
  <c r="B6" i="7"/>
  <c r="C4" i="7"/>
  <c r="D4" i="7"/>
  <c r="B4" i="7"/>
  <c r="C7" i="6"/>
  <c r="D7" i="6"/>
  <c r="E7" i="6"/>
  <c r="F7" i="6"/>
  <c r="B7" i="6"/>
  <c r="F6" i="6"/>
  <c r="F3" i="6"/>
  <c r="F4" i="6"/>
  <c r="F5" i="6"/>
  <c r="F2" i="6"/>
  <c r="E3" i="6"/>
  <c r="E4" i="6"/>
  <c r="E5" i="6"/>
  <c r="E6" i="6"/>
  <c r="E2" i="6"/>
  <c r="D3" i="6"/>
  <c r="D4" i="6"/>
  <c r="D5" i="6"/>
  <c r="D6" i="6"/>
  <c r="D2" i="6"/>
  <c r="H3" i="5"/>
  <c r="H4" i="5"/>
  <c r="H5" i="5"/>
  <c r="H2" i="5"/>
  <c r="G2" i="5"/>
  <c r="B8" i="5"/>
  <c r="G3" i="5"/>
  <c r="G4" i="5"/>
  <c r="G5" i="5"/>
  <c r="F3" i="5"/>
  <c r="F4" i="5"/>
  <c r="F5" i="5"/>
  <c r="F2" i="5"/>
  <c r="D3" i="5"/>
  <c r="D4" i="5"/>
  <c r="D5" i="5"/>
  <c r="D2" i="5"/>
  <c r="C9" i="4"/>
  <c r="D9" i="4"/>
  <c r="E9" i="4"/>
  <c r="F9" i="4"/>
  <c r="B9" i="4"/>
  <c r="F5" i="4"/>
  <c r="F6" i="4"/>
  <c r="F7" i="4"/>
  <c r="F4" i="4"/>
  <c r="E5" i="4"/>
  <c r="E6" i="4"/>
  <c r="E7" i="4"/>
  <c r="E4" i="4"/>
  <c r="C8" i="3"/>
  <c r="D8" i="3"/>
  <c r="E8" i="3"/>
  <c r="F8" i="3"/>
  <c r="B8" i="3"/>
  <c r="F5" i="3"/>
  <c r="F6" i="3"/>
  <c r="F7" i="3"/>
  <c r="F4" i="3"/>
  <c r="E5" i="3"/>
  <c r="E6" i="3"/>
  <c r="E7" i="3"/>
  <c r="E4" i="3"/>
  <c r="G2" i="3"/>
  <c r="D5" i="3"/>
  <c r="D6" i="3"/>
  <c r="D7" i="3"/>
  <c r="D4" i="3"/>
  <c r="C8" i="2"/>
  <c r="D8" i="2"/>
  <c r="E8" i="2"/>
  <c r="B8" i="2"/>
  <c r="E3" i="2"/>
  <c r="E4" i="2"/>
  <c r="E5" i="2"/>
  <c r="E6" i="2"/>
  <c r="E7" i="2"/>
  <c r="E2" i="2"/>
  <c r="D3" i="2"/>
  <c r="D4" i="2"/>
  <c r="D5" i="2"/>
  <c r="D6" i="2"/>
  <c r="D7" i="2"/>
  <c r="D2" i="2"/>
  <c r="F16" i="1"/>
  <c r="F15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<sst xmlns="http://schemas.openxmlformats.org/spreadsheetml/2006/main" count="87" uniqueCount="79">
  <si>
    <t>The 10 Richest People in the World 2023</t>
  </si>
  <si>
    <t>Rank</t>
  </si>
  <si>
    <t>Name</t>
  </si>
  <si>
    <t>Age</t>
  </si>
  <si>
    <t>Wealth ($bil)</t>
  </si>
  <si>
    <t>Wealth per year</t>
  </si>
  <si>
    <t>Bernard Arnault &amp; family</t>
  </si>
  <si>
    <t>Elon Musk</t>
  </si>
  <si>
    <t>Jeff Bezos</t>
  </si>
  <si>
    <t>Larry Ellison</t>
  </si>
  <si>
    <t>Warren Buffett</t>
  </si>
  <si>
    <t>Bill Gates</t>
  </si>
  <si>
    <t>Michael Bloomberg</t>
  </si>
  <si>
    <t>Carlos Slim &amp; family</t>
  </si>
  <si>
    <t>Mukesh Ambani</t>
  </si>
  <si>
    <t>Steve Ballmer</t>
  </si>
  <si>
    <t>Total</t>
  </si>
  <si>
    <t>Average</t>
  </si>
  <si>
    <t>No. calls</t>
  </si>
  <si>
    <t>Hours worked</t>
  </si>
  <si>
    <t>Calls per Hour</t>
  </si>
  <si>
    <t>Bonus</t>
  </si>
  <si>
    <t>Angus</t>
  </si>
  <si>
    <t>Penelope</t>
  </si>
  <si>
    <t>Jethro</t>
  </si>
  <si>
    <t>Mirabelle</t>
  </si>
  <si>
    <t>Ophelia</t>
  </si>
  <si>
    <t>Horatio</t>
  </si>
  <si>
    <t>Weekly Chocolate Consumption</t>
  </si>
  <si>
    <t>Quantity</t>
  </si>
  <si>
    <t>Price Each</t>
  </si>
  <si>
    <t>Vat Total</t>
  </si>
  <si>
    <t>Final</t>
  </si>
  <si>
    <t>Flake</t>
  </si>
  <si>
    <t>Crunchie</t>
  </si>
  <si>
    <t>Mars Bar</t>
  </si>
  <si>
    <t>Aero</t>
  </si>
  <si>
    <t>Total Consumed</t>
  </si>
  <si>
    <t>Weight Loss Statistics</t>
  </si>
  <si>
    <t>Current(kg)</t>
  </si>
  <si>
    <t>Target(kg)</t>
  </si>
  <si>
    <t>Weeks</t>
  </si>
  <si>
    <t>Weekly Loss (kg)</t>
  </si>
  <si>
    <t>Weekly Loss (Ib)</t>
  </si>
  <si>
    <t>Jack</t>
  </si>
  <si>
    <t>Jill</t>
  </si>
  <si>
    <t>Mary</t>
  </si>
  <si>
    <t>Joseph</t>
  </si>
  <si>
    <t>MP Name</t>
  </si>
  <si>
    <t>Number of staff</t>
  </si>
  <si>
    <t>Total staff costs</t>
  </si>
  <si>
    <t>Office rent</t>
  </si>
  <si>
    <t>Govt. allowance</t>
  </si>
  <si>
    <t>Credit/debit</t>
  </si>
  <si>
    <t>Nadine Rees-Mogg</t>
  </si>
  <si>
    <t>Boris Corbyn</t>
  </si>
  <si>
    <t>Keir Sunak</t>
  </si>
  <si>
    <t>Theresa Wallace</t>
  </si>
  <si>
    <t>Toys Ordered</t>
  </si>
  <si>
    <t>Q. Ordered</t>
  </si>
  <si>
    <t>Cost</t>
  </si>
  <si>
    <t>Discount</t>
  </si>
  <si>
    <t>Final Cost</t>
  </si>
  <si>
    <t>BBQ Barbie Doll</t>
  </si>
  <si>
    <t>Price Eric Doll</t>
  </si>
  <si>
    <t>Princess Jasmine Doll</t>
  </si>
  <si>
    <t>Cinderella Coach</t>
  </si>
  <si>
    <t>Spiderman Gloves</t>
  </si>
  <si>
    <t>Cost item</t>
  </si>
  <si>
    <t>Jan</t>
  </si>
  <si>
    <t>Feb</t>
  </si>
  <si>
    <t>Mar</t>
  </si>
  <si>
    <t>Qtr 1 total</t>
  </si>
  <si>
    <t>Admin costs</t>
  </si>
  <si>
    <t>Staff costs</t>
  </si>
  <si>
    <t>Services costs ( @ 12,750 per annum)</t>
  </si>
  <si>
    <t>Stationery</t>
  </si>
  <si>
    <t>Advertising ( @ 1,75% of staff costs)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</si>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</sst>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6" borderId="8" xfId="0" applyFill="1" applyBorder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workbookViewId="0">
      <selection activeCell="F16" sqref="F16"/>
    </sheetView>
  </sheetViews>
  <sheetFormatPr defaultRowHeight="15"/>
  <cols>
    <col min="1" max="1" width="3.7109375" customWidth="1"/>
    <col min="3" max="3" width="23.42578125" customWidth="1"/>
    <col min="5" max="5" width="15.5703125" bestFit="1" customWidth="1"/>
    <col min="6" max="6" width="16.42578125" customWidth="1"/>
  </cols>
  <sheetData>
    <row r="2" spans="2:6">
      <c r="B2" s="11" t="s">
        <v>0</v>
      </c>
      <c r="C2" s="10"/>
      <c r="D2" s="6"/>
      <c r="E2" s="6"/>
      <c r="F2" s="7"/>
    </row>
    <row r="3" spans="2:6">
      <c r="B3" s="4" t="s">
        <v>1</v>
      </c>
      <c r="C3" s="2" t="s">
        <v>2</v>
      </c>
      <c r="D3" s="5" t="s">
        <v>3</v>
      </c>
      <c r="E3" s="3" t="s">
        <v>4</v>
      </c>
      <c r="F3" s="5" t="s">
        <v>5</v>
      </c>
    </row>
    <row r="4" spans="2:6">
      <c r="B4" s="12">
        <v>1</v>
      </c>
      <c r="C4" s="13" t="s">
        <v>6</v>
      </c>
      <c r="D4" s="14">
        <v>74</v>
      </c>
      <c r="E4" s="14">
        <v>211</v>
      </c>
      <c r="F4" s="15">
        <f>E4/D4</f>
        <v>2.8513513513513513</v>
      </c>
    </row>
    <row r="5" spans="2:6">
      <c r="B5" s="12">
        <v>2</v>
      </c>
      <c r="C5" s="13" t="s">
        <v>7</v>
      </c>
      <c r="D5" s="14">
        <v>51</v>
      </c>
      <c r="E5" s="14">
        <v>212</v>
      </c>
      <c r="F5" s="15">
        <f t="shared" ref="F5:F13" si="0">E5/D5</f>
        <v>4.1568627450980395</v>
      </c>
    </row>
    <row r="6" spans="2:6">
      <c r="B6" s="12">
        <v>3</v>
      </c>
      <c r="C6" s="13" t="s">
        <v>8</v>
      </c>
      <c r="D6" s="14">
        <v>59</v>
      </c>
      <c r="E6" s="14">
        <v>213</v>
      </c>
      <c r="F6" s="15">
        <f t="shared" si="0"/>
        <v>3.6101694915254239</v>
      </c>
    </row>
    <row r="7" spans="2:6">
      <c r="B7" s="12">
        <v>4</v>
      </c>
      <c r="C7" s="13" t="s">
        <v>9</v>
      </c>
      <c r="D7" s="14">
        <v>78</v>
      </c>
      <c r="E7" s="14">
        <v>214</v>
      </c>
      <c r="F7" s="15">
        <f t="shared" si="0"/>
        <v>2.7435897435897436</v>
      </c>
    </row>
    <row r="8" spans="2:6">
      <c r="B8" s="12">
        <v>5</v>
      </c>
      <c r="C8" s="13" t="s">
        <v>10</v>
      </c>
      <c r="D8" s="14">
        <v>92</v>
      </c>
      <c r="E8" s="14">
        <v>215</v>
      </c>
      <c r="F8" s="15">
        <f t="shared" si="0"/>
        <v>2.3369565217391304</v>
      </c>
    </row>
    <row r="9" spans="2:6">
      <c r="B9" s="12">
        <v>6</v>
      </c>
      <c r="C9" s="13" t="s">
        <v>11</v>
      </c>
      <c r="D9" s="14">
        <v>67</v>
      </c>
      <c r="E9" s="14">
        <v>216</v>
      </c>
      <c r="F9" s="15">
        <f t="shared" si="0"/>
        <v>3.2238805970149254</v>
      </c>
    </row>
    <row r="10" spans="2:6">
      <c r="B10" s="12">
        <v>7</v>
      </c>
      <c r="C10" s="13" t="s">
        <v>12</v>
      </c>
      <c r="D10" s="14">
        <v>81</v>
      </c>
      <c r="E10" s="14">
        <v>217</v>
      </c>
      <c r="F10" s="15">
        <f t="shared" si="0"/>
        <v>2.6790123456790123</v>
      </c>
    </row>
    <row r="11" spans="2:6">
      <c r="B11" s="12">
        <v>8</v>
      </c>
      <c r="C11" s="13" t="s">
        <v>13</v>
      </c>
      <c r="D11" s="14">
        <v>83</v>
      </c>
      <c r="E11" s="14">
        <v>218</v>
      </c>
      <c r="F11" s="15">
        <f t="shared" si="0"/>
        <v>2.6265060240963853</v>
      </c>
    </row>
    <row r="12" spans="2:6">
      <c r="B12" s="12">
        <v>9</v>
      </c>
      <c r="C12" s="13" t="s">
        <v>14</v>
      </c>
      <c r="D12" s="14">
        <v>65</v>
      </c>
      <c r="E12" s="14">
        <v>219</v>
      </c>
      <c r="F12" s="15">
        <f t="shared" si="0"/>
        <v>3.3692307692307693</v>
      </c>
    </row>
    <row r="13" spans="2:6">
      <c r="B13" s="12">
        <v>10</v>
      </c>
      <c r="C13" s="13" t="s">
        <v>15</v>
      </c>
      <c r="D13" s="14">
        <v>67</v>
      </c>
      <c r="E13" s="14">
        <v>220</v>
      </c>
      <c r="F13" s="15">
        <f t="shared" si="0"/>
        <v>3.283582089552239</v>
      </c>
    </row>
    <row r="14" spans="2:6">
      <c r="F14" s="1"/>
    </row>
    <row r="15" spans="2:6">
      <c r="E15" s="8" t="s">
        <v>16</v>
      </c>
      <c r="F15" s="16">
        <f>SUM(F4:F13)</f>
        <v>30.881141678877022</v>
      </c>
    </row>
    <row r="16" spans="2:6">
      <c r="E16" s="9" t="s">
        <v>17</v>
      </c>
      <c r="F16" s="16">
        <f>AVERAGE(F4:F13)</f>
        <v>3.088114167887702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93F9-834D-4187-8CED-DDC23848392E}">
  <dimension ref="A1:E15"/>
  <sheetViews>
    <sheetView workbookViewId="0">
      <selection activeCell="A15" sqref="A15"/>
    </sheetView>
  </sheetViews>
  <sheetFormatPr defaultRowHeight="15"/>
  <cols>
    <col min="3" max="4" width="13.5703125" bestFit="1" customWidth="1"/>
  </cols>
  <sheetData>
    <row r="1" spans="1:5">
      <c r="A1" s="18" t="s">
        <v>2</v>
      </c>
      <c r="B1" s="18" t="s">
        <v>18</v>
      </c>
      <c r="C1" s="18" t="s">
        <v>19</v>
      </c>
      <c r="D1" s="18" t="s">
        <v>20</v>
      </c>
      <c r="E1" s="18" t="s">
        <v>21</v>
      </c>
    </row>
    <row r="2" spans="1:5">
      <c r="A2" s="18" t="s">
        <v>22</v>
      </c>
      <c r="B2" s="18">
        <v>42</v>
      </c>
      <c r="C2" s="18">
        <v>5</v>
      </c>
      <c r="D2" s="18">
        <f>B2/C2</f>
        <v>8.4</v>
      </c>
      <c r="E2" s="18">
        <f>D2*$E$10</f>
        <v>14.700000000000001</v>
      </c>
    </row>
    <row r="3" spans="1:5">
      <c r="A3" s="18" t="s">
        <v>23</v>
      </c>
      <c r="B3" s="18">
        <v>6</v>
      </c>
      <c r="C3" s="18">
        <v>4</v>
      </c>
      <c r="D3" s="18">
        <f t="shared" ref="D3:D8" si="0">B3/C3</f>
        <v>1.5</v>
      </c>
      <c r="E3" s="18">
        <f t="shared" ref="E3:E8" si="1">D3*$E$10</f>
        <v>2.625</v>
      </c>
    </row>
    <row r="4" spans="1:5">
      <c r="A4" s="18" t="s">
        <v>24</v>
      </c>
      <c r="B4" s="18">
        <v>39</v>
      </c>
      <c r="C4" s="18">
        <v>6</v>
      </c>
      <c r="D4" s="18">
        <f t="shared" si="0"/>
        <v>6.5</v>
      </c>
      <c r="E4" s="18">
        <f t="shared" si="1"/>
        <v>11.375</v>
      </c>
    </row>
    <row r="5" spans="1:5">
      <c r="A5" s="18" t="s">
        <v>25</v>
      </c>
      <c r="B5" s="18">
        <v>15</v>
      </c>
      <c r="C5" s="18">
        <v>6</v>
      </c>
      <c r="D5" s="18">
        <f t="shared" si="0"/>
        <v>2.5</v>
      </c>
      <c r="E5" s="18">
        <f t="shared" si="1"/>
        <v>4.375</v>
      </c>
    </row>
    <row r="6" spans="1:5">
      <c r="A6" s="18" t="s">
        <v>26</v>
      </c>
      <c r="B6" s="18">
        <v>2</v>
      </c>
      <c r="C6" s="18">
        <v>7</v>
      </c>
      <c r="D6" s="18">
        <f t="shared" si="0"/>
        <v>0.2857142857142857</v>
      </c>
      <c r="E6" s="18">
        <f t="shared" si="1"/>
        <v>0.5</v>
      </c>
    </row>
    <row r="7" spans="1:5">
      <c r="A7" s="18" t="s">
        <v>27</v>
      </c>
      <c r="B7" s="18">
        <v>91</v>
      </c>
      <c r="C7" s="18">
        <v>6</v>
      </c>
      <c r="D7" s="18">
        <f t="shared" si="0"/>
        <v>15.166666666666666</v>
      </c>
      <c r="E7" s="18">
        <f t="shared" si="1"/>
        <v>26.541666666666664</v>
      </c>
    </row>
    <row r="8" spans="1:5">
      <c r="A8" s="19" t="s">
        <v>16</v>
      </c>
      <c r="B8" s="19">
        <f>SUM(B2:B7)</f>
        <v>195</v>
      </c>
      <c r="C8" s="19">
        <f t="shared" ref="C8:E8" si="2">SUM(C2:C7)</f>
        <v>34</v>
      </c>
      <c r="D8" s="19">
        <f t="shared" si="2"/>
        <v>34.352380952380948</v>
      </c>
      <c r="E8" s="19">
        <f t="shared" si="2"/>
        <v>60.116666666666667</v>
      </c>
    </row>
    <row r="10" spans="1:5">
      <c r="E10">
        <v>1.75</v>
      </c>
    </row>
    <row r="15" spans="1:5">
      <c r="D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68BF-0A39-4060-AF9D-7AE8E93A862A}">
  <dimension ref="A1:G8"/>
  <sheetViews>
    <sheetView workbookViewId="0">
      <selection activeCell="C9" sqref="C9"/>
    </sheetView>
  </sheetViews>
  <sheetFormatPr defaultRowHeight="15"/>
  <cols>
    <col min="1" max="1" width="15.42578125" bestFit="1" customWidth="1"/>
  </cols>
  <sheetData>
    <row r="1" spans="1:7">
      <c r="A1" t="s">
        <v>28</v>
      </c>
    </row>
    <row r="2" spans="1:7">
      <c r="G2" s="20">
        <f>17.5%</f>
        <v>0.17499999999999999</v>
      </c>
    </row>
    <row r="3" spans="1:7">
      <c r="B3" t="s">
        <v>29</v>
      </c>
      <c r="C3" t="s">
        <v>30</v>
      </c>
      <c r="D3" t="s">
        <v>16</v>
      </c>
      <c r="E3" t="s">
        <v>31</v>
      </c>
      <c r="F3" t="s">
        <v>32</v>
      </c>
    </row>
    <row r="4" spans="1:7">
      <c r="A4" t="s">
        <v>33</v>
      </c>
      <c r="B4" s="18">
        <v>1</v>
      </c>
      <c r="C4" s="18">
        <v>0.36</v>
      </c>
      <c r="D4" s="18">
        <f>B4*C4</f>
        <v>0.36</v>
      </c>
      <c r="E4" s="18">
        <f>D4*$G$2</f>
        <v>6.3E-2</v>
      </c>
      <c r="F4" s="18">
        <f>D4+E4</f>
        <v>0.42299999999999999</v>
      </c>
    </row>
    <row r="5" spans="1:7">
      <c r="A5" t="s">
        <v>34</v>
      </c>
      <c r="B5" s="18">
        <v>3</v>
      </c>
      <c r="C5" s="18">
        <v>0.2</v>
      </c>
      <c r="D5" s="18">
        <f t="shared" ref="D5:D7" si="0">B5*C5</f>
        <v>0.60000000000000009</v>
      </c>
      <c r="E5" s="18">
        <f t="shared" ref="E5:E8" si="1">D5*$G$2</f>
        <v>0.10500000000000001</v>
      </c>
      <c r="F5" s="18">
        <f t="shared" ref="F5:F7" si="2">D5+E5</f>
        <v>0.70500000000000007</v>
      </c>
    </row>
    <row r="6" spans="1:7">
      <c r="A6" t="s">
        <v>35</v>
      </c>
      <c r="B6" s="18">
        <v>2</v>
      </c>
      <c r="C6" s="18">
        <v>0.42</v>
      </c>
      <c r="D6" s="18">
        <f t="shared" si="0"/>
        <v>0.84</v>
      </c>
      <c r="E6" s="18">
        <f t="shared" si="1"/>
        <v>0.14699999999999999</v>
      </c>
      <c r="F6" s="18">
        <f t="shared" si="2"/>
        <v>0.98699999999999999</v>
      </c>
    </row>
    <row r="7" spans="1:7">
      <c r="A7" t="s">
        <v>36</v>
      </c>
      <c r="B7" s="18">
        <v>6</v>
      </c>
      <c r="C7" s="18">
        <v>0.39</v>
      </c>
      <c r="D7" s="18">
        <f t="shared" si="0"/>
        <v>2.34</v>
      </c>
      <c r="E7" s="18">
        <f t="shared" si="1"/>
        <v>0.40949999999999998</v>
      </c>
      <c r="F7" s="18">
        <f t="shared" si="2"/>
        <v>2.7494999999999998</v>
      </c>
    </row>
    <row r="8" spans="1:7">
      <c r="A8" t="s">
        <v>37</v>
      </c>
      <c r="B8" s="18">
        <f>SUM(B4:B7)</f>
        <v>12</v>
      </c>
      <c r="C8" s="18">
        <f>SUM(C4:C7)</f>
        <v>1.37</v>
      </c>
      <c r="D8" s="18">
        <f t="shared" ref="C8:F8" si="3">SUM(D4:D7)</f>
        <v>4.1399999999999997</v>
      </c>
      <c r="E8" s="18">
        <f t="shared" si="3"/>
        <v>0.72449999999999992</v>
      </c>
      <c r="F8" s="18">
        <f t="shared" si="3"/>
        <v>4.8644999999999996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E015-8268-488A-9796-10439C86AA75}">
  <dimension ref="A1:G9"/>
  <sheetViews>
    <sheetView workbookViewId="0">
      <selection activeCell="F12" sqref="F12"/>
    </sheetView>
  </sheetViews>
  <sheetFormatPr defaultRowHeight="15"/>
  <cols>
    <col min="2" max="2" width="11.140625" bestFit="1" customWidth="1"/>
    <col min="5" max="5" width="15.7109375" bestFit="1" customWidth="1"/>
    <col min="6" max="6" width="15.42578125" bestFit="1" customWidth="1"/>
  </cols>
  <sheetData>
    <row r="1" spans="1:7">
      <c r="A1" t="s">
        <v>38</v>
      </c>
    </row>
    <row r="2" spans="1:7">
      <c r="G2">
        <v>2.2000000000000002</v>
      </c>
    </row>
    <row r="3" spans="1:7">
      <c r="A3" t="s">
        <v>2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</row>
    <row r="4" spans="1:7">
      <c r="A4" t="s">
        <v>44</v>
      </c>
      <c r="B4">
        <v>600</v>
      </c>
      <c r="C4">
        <v>350</v>
      </c>
      <c r="D4">
        <v>20</v>
      </c>
      <c r="E4">
        <f>(B4-C4)/D4</f>
        <v>12.5</v>
      </c>
      <c r="F4">
        <f>E4*$G$2</f>
        <v>27.500000000000004</v>
      </c>
    </row>
    <row r="5" spans="1:7">
      <c r="A5" t="s">
        <v>45</v>
      </c>
      <c r="B5">
        <v>500</v>
      </c>
      <c r="C5">
        <v>350</v>
      </c>
      <c r="D5">
        <v>20</v>
      </c>
      <c r="E5">
        <f t="shared" ref="E5:E7" si="0">(B5-C5)/D5</f>
        <v>7.5</v>
      </c>
      <c r="F5">
        <f>E5*$G$2</f>
        <v>16.5</v>
      </c>
    </row>
    <row r="6" spans="1:7">
      <c r="A6" t="s">
        <v>46</v>
      </c>
      <c r="B6">
        <v>250</v>
      </c>
      <c r="C6">
        <v>220</v>
      </c>
      <c r="D6">
        <v>5</v>
      </c>
      <c r="E6">
        <f t="shared" si="0"/>
        <v>6</v>
      </c>
      <c r="F6">
        <f t="shared" ref="F5:F7" si="1">E6*$G$2</f>
        <v>13.200000000000001</v>
      </c>
    </row>
    <row r="7" spans="1:7">
      <c r="A7" t="s">
        <v>47</v>
      </c>
      <c r="B7">
        <v>350</v>
      </c>
      <c r="C7">
        <v>250</v>
      </c>
      <c r="D7">
        <v>5</v>
      </c>
      <c r="E7">
        <f t="shared" si="0"/>
        <v>20</v>
      </c>
      <c r="F7">
        <f t="shared" si="1"/>
        <v>44</v>
      </c>
    </row>
    <row r="9" spans="1:7">
      <c r="A9" t="s">
        <v>16</v>
      </c>
      <c r="B9">
        <f>SUM(B4:B7)</f>
        <v>1700</v>
      </c>
      <c r="C9">
        <f t="shared" ref="C9:F9" si="2">SUM(C4:C7)</f>
        <v>1170</v>
      </c>
      <c r="D9">
        <f t="shared" si="2"/>
        <v>50</v>
      </c>
      <c r="E9">
        <f t="shared" si="2"/>
        <v>46</v>
      </c>
      <c r="F9">
        <f t="shared" si="2"/>
        <v>101.2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1C1F-8CC8-49EA-85A4-D2A59B9EADAE}">
  <dimension ref="A1:J8"/>
  <sheetViews>
    <sheetView workbookViewId="0">
      <selection activeCell="H11" sqref="H11"/>
    </sheetView>
  </sheetViews>
  <sheetFormatPr defaultRowHeight="15"/>
  <cols>
    <col min="1" max="1" width="17.85546875" bestFit="1" customWidth="1"/>
    <col min="2" max="2" width="15.140625" bestFit="1" customWidth="1"/>
    <col min="3" max="3" width="13.5703125" bestFit="1" customWidth="1"/>
    <col min="4" max="4" width="15" bestFit="1" customWidth="1"/>
    <col min="6" max="6" width="15.28515625" bestFit="1" customWidth="1"/>
    <col min="7" max="7" width="11.85546875" bestFit="1" customWidth="1"/>
  </cols>
  <sheetData>
    <row r="1" spans="1:10">
      <c r="A1" t="s">
        <v>48</v>
      </c>
      <c r="B1" t="s">
        <v>49</v>
      </c>
      <c r="C1" t="s">
        <v>19</v>
      </c>
      <c r="D1" t="s">
        <v>50</v>
      </c>
      <c r="E1" t="s">
        <v>51</v>
      </c>
      <c r="F1" t="s">
        <v>52</v>
      </c>
      <c r="G1" t="s">
        <v>53</v>
      </c>
    </row>
    <row r="2" spans="1:10">
      <c r="A2" t="s">
        <v>54</v>
      </c>
      <c r="B2">
        <v>13</v>
      </c>
      <c r="C2">
        <v>128</v>
      </c>
      <c r="D2">
        <f>B2*C2*J$2</f>
        <v>14560</v>
      </c>
      <c r="E2">
        <v>6800</v>
      </c>
      <c r="F2">
        <f>J$3*B2</f>
        <v>13000</v>
      </c>
      <c r="G2">
        <f>F2-D2-E2</f>
        <v>-8360</v>
      </c>
      <c r="H2">
        <f>F2-(D2+E2)</f>
        <v>-8360</v>
      </c>
      <c r="J2">
        <v>8.75</v>
      </c>
    </row>
    <row r="3" spans="1:10">
      <c r="A3" t="s">
        <v>55</v>
      </c>
      <c r="B3">
        <v>11</v>
      </c>
      <c r="C3">
        <v>97</v>
      </c>
      <c r="D3">
        <f>B3*C3*J$2</f>
        <v>9336.25</v>
      </c>
      <c r="E3">
        <v>12000</v>
      </c>
      <c r="F3">
        <f t="shared" ref="F3:F5" si="0">J$3*B3</f>
        <v>11000</v>
      </c>
      <c r="G3">
        <f t="shared" ref="G3:G5" si="1">F3-D3-E3</f>
        <v>-10336.25</v>
      </c>
      <c r="H3">
        <f t="shared" ref="H3:H5" si="2">F3-(D3+E3)</f>
        <v>-10336.25</v>
      </c>
      <c r="J3">
        <v>1000</v>
      </c>
    </row>
    <row r="4" spans="1:10">
      <c r="A4" t="s">
        <v>56</v>
      </c>
      <c r="B4">
        <v>15</v>
      </c>
      <c r="C4">
        <v>130</v>
      </c>
      <c r="D4">
        <f t="shared" ref="D3:D5" si="3">B4*C4*J$2</f>
        <v>17062.5</v>
      </c>
      <c r="E4">
        <v>9500</v>
      </c>
      <c r="F4">
        <f t="shared" si="0"/>
        <v>15000</v>
      </c>
      <c r="G4">
        <f t="shared" si="1"/>
        <v>-11562.5</v>
      </c>
      <c r="H4">
        <f t="shared" si="2"/>
        <v>-11562.5</v>
      </c>
    </row>
    <row r="5" spans="1:10">
      <c r="A5" t="s">
        <v>57</v>
      </c>
      <c r="B5">
        <v>8</v>
      </c>
      <c r="C5">
        <v>88</v>
      </c>
      <c r="D5">
        <f t="shared" si="3"/>
        <v>6160</v>
      </c>
      <c r="E5">
        <v>7500</v>
      </c>
      <c r="F5">
        <f t="shared" si="0"/>
        <v>8000</v>
      </c>
      <c r="G5">
        <f t="shared" si="1"/>
        <v>-5660</v>
      </c>
      <c r="H5">
        <f t="shared" si="2"/>
        <v>-5660</v>
      </c>
    </row>
    <row r="8" spans="1:10">
      <c r="B8">
        <f>SUM(B2:B5)</f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0B04-C403-4C47-BD43-298CE9D73D93}">
  <dimension ref="A1:F10"/>
  <sheetViews>
    <sheetView workbookViewId="0">
      <selection activeCell="A14" sqref="A14"/>
    </sheetView>
  </sheetViews>
  <sheetFormatPr defaultRowHeight="15"/>
  <cols>
    <col min="1" max="1" width="19.85546875" bestFit="1" customWidth="1"/>
    <col min="2" max="2" width="10" bestFit="1" customWidth="1"/>
    <col min="3" max="3" width="10.85546875" bestFit="1" customWidth="1"/>
  </cols>
  <sheetData>
    <row r="1" spans="1:6">
      <c r="A1" t="s">
        <v>58</v>
      </c>
      <c r="B1" t="s">
        <v>30</v>
      </c>
      <c r="C1" t="s">
        <v>59</v>
      </c>
      <c r="D1" t="s">
        <v>60</v>
      </c>
      <c r="E1" t="s">
        <v>61</v>
      </c>
      <c r="F1" t="s">
        <v>62</v>
      </c>
    </row>
    <row r="2" spans="1:6">
      <c r="A2" t="s">
        <v>63</v>
      </c>
      <c r="B2">
        <v>12.99</v>
      </c>
      <c r="C2">
        <v>2</v>
      </c>
      <c r="D2">
        <f>B2*C2</f>
        <v>25.98</v>
      </c>
      <c r="E2" s="22">
        <f>D2*E$10</f>
        <v>1.8186000000000002</v>
      </c>
      <c r="F2" s="22">
        <f>D2-E2</f>
        <v>24.1614</v>
      </c>
    </row>
    <row r="3" spans="1:6">
      <c r="A3" t="s">
        <v>64</v>
      </c>
      <c r="B3">
        <v>8.99</v>
      </c>
      <c r="C3">
        <v>3</v>
      </c>
      <c r="D3">
        <f t="shared" ref="D3:D6" si="0">B3*C3</f>
        <v>26.97</v>
      </c>
      <c r="E3" s="22">
        <f t="shared" ref="E3:E6" si="1">D3*E$10</f>
        <v>1.8879000000000001</v>
      </c>
      <c r="F3" s="22">
        <f t="shared" ref="F3:F5" si="2">D3-E3</f>
        <v>25.082099999999997</v>
      </c>
    </row>
    <row r="4" spans="1:6">
      <c r="A4" t="s">
        <v>65</v>
      </c>
      <c r="B4">
        <v>9.99</v>
      </c>
      <c r="C4">
        <v>1</v>
      </c>
      <c r="D4">
        <f t="shared" si="0"/>
        <v>9.99</v>
      </c>
      <c r="E4" s="22">
        <f t="shared" si="1"/>
        <v>0.69930000000000003</v>
      </c>
      <c r="F4" s="22">
        <f t="shared" si="2"/>
        <v>9.2907000000000011</v>
      </c>
    </row>
    <row r="5" spans="1:6">
      <c r="A5" t="s">
        <v>66</v>
      </c>
      <c r="B5">
        <v>14.99</v>
      </c>
      <c r="C5">
        <v>1</v>
      </c>
      <c r="D5">
        <f t="shared" si="0"/>
        <v>14.99</v>
      </c>
      <c r="E5" s="22">
        <f t="shared" si="1"/>
        <v>1.0493000000000001</v>
      </c>
      <c r="F5" s="22">
        <f t="shared" si="2"/>
        <v>13.9407</v>
      </c>
    </row>
    <row r="6" spans="1:6">
      <c r="A6" t="s">
        <v>67</v>
      </c>
      <c r="B6">
        <v>14.99</v>
      </c>
      <c r="C6">
        <v>3</v>
      </c>
      <c r="D6">
        <f t="shared" si="0"/>
        <v>44.97</v>
      </c>
      <c r="E6" s="22">
        <f t="shared" si="1"/>
        <v>3.1479000000000004</v>
      </c>
      <c r="F6" s="22">
        <f>D6-E6</f>
        <v>41.822099999999999</v>
      </c>
    </row>
    <row r="7" spans="1:6">
      <c r="A7" s="23" t="s">
        <v>16</v>
      </c>
      <c r="B7" s="23">
        <f>SUM(B2:B6)</f>
        <v>61.95</v>
      </c>
      <c r="C7" s="23">
        <f>SUM(C2:C6)</f>
        <v>10</v>
      </c>
      <c r="D7" s="23">
        <f t="shared" ref="C7:F7" si="3">SUM(D2:D6)</f>
        <v>122.9</v>
      </c>
      <c r="E7" s="23">
        <f t="shared" si="3"/>
        <v>8.6029999999999998</v>
      </c>
      <c r="F7" s="23">
        <f t="shared" si="3"/>
        <v>114.297</v>
      </c>
    </row>
    <row r="10" spans="1:6">
      <c r="E10" s="21"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E184-FB6E-4F15-8988-0A7BBB677737}">
  <dimension ref="A1:E7"/>
  <sheetViews>
    <sheetView workbookViewId="0">
      <selection activeCell="B7" sqref="B7"/>
    </sheetView>
  </sheetViews>
  <sheetFormatPr defaultRowHeight="15"/>
  <cols>
    <col min="1" max="1" width="34.5703125" bestFit="1" customWidth="1"/>
    <col min="5" max="5" width="10.140625" bestFit="1" customWidth="1"/>
  </cols>
  <sheetData>
    <row r="1" spans="1:5">
      <c r="A1" t="s">
        <v>68</v>
      </c>
      <c r="B1" t="s">
        <v>69</v>
      </c>
      <c r="C1" t="s">
        <v>70</v>
      </c>
      <c r="D1" t="s">
        <v>71</v>
      </c>
      <c r="E1" s="23" t="s">
        <v>72</v>
      </c>
    </row>
    <row r="2" spans="1:5">
      <c r="A2" t="s">
        <v>73</v>
      </c>
      <c r="B2">
        <v>452</v>
      </c>
      <c r="C2">
        <v>514</v>
      </c>
      <c r="D2">
        <v>380</v>
      </c>
      <c r="E2" s="23">
        <f>SUM(B2:D2)</f>
        <v>1346</v>
      </c>
    </row>
    <row r="3" spans="1:5">
      <c r="A3" t="s">
        <v>74</v>
      </c>
      <c r="B3">
        <v>125.319</v>
      </c>
      <c r="C3">
        <v>119.8</v>
      </c>
      <c r="D3">
        <v>132.66999999999999</v>
      </c>
      <c r="E3" s="23">
        <f>SUM(B3:D3)</f>
        <v>377.78899999999999</v>
      </c>
    </row>
    <row r="4" spans="1:5">
      <c r="A4" t="s">
        <v>75</v>
      </c>
      <c r="B4">
        <f>12750/12</f>
        <v>1062.5</v>
      </c>
      <c r="C4">
        <f t="shared" ref="C4:D4" si="0">12750/12</f>
        <v>1062.5</v>
      </c>
      <c r="D4">
        <f t="shared" si="0"/>
        <v>1062.5</v>
      </c>
      <c r="E4" s="23">
        <f>SUM(B4:D4)</f>
        <v>3187.5</v>
      </c>
    </row>
    <row r="5" spans="1:5">
      <c r="A5" t="s">
        <v>76</v>
      </c>
      <c r="B5">
        <v>1.45</v>
      </c>
      <c r="C5">
        <v>976</v>
      </c>
      <c r="D5">
        <v>1.6850000000000001</v>
      </c>
      <c r="E5" s="23">
        <f>SUM(B5:D5)</f>
        <v>979.13499999999999</v>
      </c>
    </row>
    <row r="6" spans="1:5">
      <c r="A6" t="s">
        <v>77</v>
      </c>
      <c r="B6">
        <f>B3*1.75%</f>
        <v>2.1930825</v>
      </c>
      <c r="C6">
        <f>C3*1.75%</f>
        <v>2.0965000000000003</v>
      </c>
      <c r="D6">
        <f>D3*1.75%</f>
        <v>2.3217249999999998</v>
      </c>
      <c r="E6" s="23">
        <f t="shared" ref="E3:E6" si="1">SUM(B6:D6)</f>
        <v>6.6113074999999997</v>
      </c>
    </row>
    <row r="7" spans="1:5">
      <c r="A7" s="23" t="s">
        <v>78</v>
      </c>
      <c r="B7" s="23">
        <f>SUM(B2:B6)</f>
        <v>1643.4620825</v>
      </c>
      <c r="C7" s="23">
        <f>SUM(C2:C6)</f>
        <v>2674.3965000000003</v>
      </c>
      <c r="D7" s="23">
        <f>SUM(D2:D6)</f>
        <v>1579.176725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Gould</dc:creator>
  <cp:keywords/>
  <dc:description/>
  <cp:lastModifiedBy/>
  <cp:revision/>
  <dcterms:created xsi:type="dcterms:W3CDTF">2007-08-15T08:07:41Z</dcterms:created>
  <dcterms:modified xsi:type="dcterms:W3CDTF">2023-12-12T21:16:11Z</dcterms:modified>
  <cp:category/>
  <cp:contentStatus/>
</cp:coreProperties>
</file>