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Data tables\Task2\"/>
    </mc:Choice>
  </mc:AlternateContent>
  <xr:revisionPtr revIDLastSave="0" documentId="8_{4F675FDE-38E9-4152-9D83-4F05CB0BD83D}" xr6:coauthVersionLast="47" xr6:coauthVersionMax="47" xr10:uidLastSave="{00000000-0000-0000-0000-000000000000}"/>
  <bookViews>
    <workbookView xWindow="13950" yWindow="240" windowWidth="14865" windowHeight="15255" activeTab="1" xr2:uid="{00000000-000D-0000-FFFF-FFFF00000000}"/>
  </bookViews>
  <sheets>
    <sheet name="Cover" sheetId="4" r:id="rId1"/>
    <sheet name="Inputs" sheetId="1" r:id="rId2"/>
    <sheet name="Calculations" sheetId="2" r:id="rId3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Irr">Inputs!#REF!</definedName>
    <definedName name="IrrCalc">Calculations!$E$15</definedName>
    <definedName name="ModelStartDateIn">Inputs!$E$12</definedName>
    <definedName name="ModelTitle">Cover!$C$3</definedName>
    <definedName name="Npv">Inputs!#REF!</definedName>
    <definedName name="NpvCalc">Calculations!$E$14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G26" i="1"/>
  <c r="G27" i="1"/>
  <c r="G28" i="1"/>
  <c r="G29" i="1"/>
  <c r="H25" i="1"/>
  <c r="I25" i="1"/>
  <c r="J25" i="1"/>
  <c r="K25" i="1"/>
  <c r="G25" i="1"/>
  <c r="H24" i="1"/>
  <c r="I24" i="1"/>
  <c r="J24" i="1"/>
  <c r="K24" i="1"/>
  <c r="G24" i="1"/>
  <c r="F12" i="2"/>
  <c r="G12" i="2"/>
  <c r="H12" i="2"/>
  <c r="I12" i="2"/>
  <c r="J12" i="2"/>
  <c r="K12" i="2"/>
  <c r="L12" i="2"/>
  <c r="M12" i="2"/>
  <c r="E12" i="1"/>
  <c r="F7" i="1" s="1"/>
  <c r="F6" i="1"/>
  <c r="G6" i="1" s="1"/>
  <c r="A1" i="2"/>
  <c r="A1" i="1"/>
  <c r="F23" i="1" l="1"/>
  <c r="E14" i="2"/>
  <c r="H6" i="1"/>
  <c r="G6" i="2"/>
  <c r="F6" i="2"/>
  <c r="E15" i="2"/>
  <c r="I6" i="1"/>
  <c r="H6" i="2"/>
  <c r="F8" i="1"/>
  <c r="F7" i="2"/>
  <c r="F8" i="2" l="1"/>
  <c r="G7" i="1"/>
  <c r="J6" i="1"/>
  <c r="I6" i="2"/>
  <c r="K6" i="1" l="1"/>
  <c r="J6" i="2"/>
  <c r="G8" i="1"/>
  <c r="G7" i="2"/>
  <c r="H7" i="1" l="1"/>
  <c r="G8" i="2"/>
  <c r="L6" i="1"/>
  <c r="K6" i="2"/>
  <c r="M6" i="1" l="1"/>
  <c r="M6" i="2" s="1"/>
  <c r="L6" i="2"/>
  <c r="H8" i="1"/>
  <c r="H7" i="2"/>
  <c r="H8" i="2" l="1"/>
  <c r="I7" i="1"/>
  <c r="I8" i="1" l="1"/>
  <c r="I7" i="2"/>
  <c r="J7" i="1" l="1"/>
  <c r="I8" i="2"/>
  <c r="J8" i="1" l="1"/>
  <c r="J7" i="2"/>
  <c r="J8" i="2" l="1"/>
  <c r="K7" i="1"/>
  <c r="K8" i="1" l="1"/>
  <c r="K7" i="2"/>
  <c r="L7" i="1" l="1"/>
  <c r="K8" i="2"/>
  <c r="L8" i="1" l="1"/>
  <c r="L7" i="2"/>
  <c r="L8" i="2" l="1"/>
  <c r="M7" i="1"/>
  <c r="M8" i="1" l="1"/>
  <c r="M8" i="2" s="1"/>
  <c r="M7" i="2"/>
</calcChain>
</file>

<file path=xl/sharedStrings.xml><?xml version="1.0" encoding="utf-8"?>
<sst xmlns="http://schemas.openxmlformats.org/spreadsheetml/2006/main" count="52" uniqueCount="38">
  <si>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</si>
  <si>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</si>
  <si>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</si>
  <si>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</si>
  <si>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</si>
  <si>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</si>
  <si>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</si>
  <si>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</si>
  <si>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</si>
  <si>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</si>
  <si>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</si>
  <si>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</si>
  <si>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</si>
  <si>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</si>
  <si>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</si>
  <si>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</si>
  <si>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</si>
  <si>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</si>
  <si>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</si>
  <si>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</si>
  <si>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</si>
  <si>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</si>
  <si>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</si>
  <si>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</si>
  <si>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</si>
  <si>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</si>
  <si>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</si>
  <si>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</si>
  <si>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</si>
  <si>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</si>
  <si>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</si>
  <si>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</si>
  <si>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</si>
  <si>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</si>
  <si>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IrrCalc</t>
  </si>
  <si>
    <t>NpvCalc</t>
  </si>
  <si>
    <t>Discount rates to try</t>
  </si>
  <si>
    <t>Initial outlays to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</si>
</sst>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  <charset val="238"/>
    </font>
    <font>
      <sz val="10"/>
      <color rgb="FF000099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11" fillId="4" borderId="1">
      <alignment horizontal="right"/>
    </xf>
    <xf numFmtId="166" fontId="11" fillId="4" borderId="1">
      <alignment horizontal="center"/>
    </xf>
    <xf numFmtId="165" fontId="11" fillId="4" borderId="1">
      <alignment horizontal="center"/>
    </xf>
    <xf numFmtId="10" fontId="11" fillId="4" borderId="1">
      <alignment horizontal="center"/>
    </xf>
    <xf numFmtId="165" fontId="11" fillId="0" borderId="0"/>
    <xf numFmtId="168" fontId="11" fillId="2" borderId="0" applyFill="0" applyBorder="0" applyAlignment="0" applyProtection="0"/>
    <xf numFmtId="165" fontId="11" fillId="0" borderId="0" applyProtection="0"/>
    <xf numFmtId="164" fontId="13" fillId="0" borderId="0">
      <alignment horizontal="left"/>
    </xf>
    <xf numFmtId="165" fontId="12" fillId="0" borderId="0"/>
    <xf numFmtId="43" fontId="13" fillId="0" borderId="0">
      <alignment horizontal="center"/>
    </xf>
  </cellStyleXfs>
  <cellXfs count="54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12" fillId="0" borderId="0" xfId="14"/>
    <xf numFmtId="165" fontId="11" fillId="0" borderId="0" xfId="10"/>
    <xf numFmtId="164" fontId="3" fillId="0" borderId="0" xfId="4" applyNumberFormat="1" applyFont="1" applyBorder="1" applyAlignment="1">
      <alignment horizontal="center"/>
    </xf>
    <xf numFmtId="43" fontId="13" fillId="0" borderId="0" xfId="15">
      <alignment horizontal="center"/>
    </xf>
    <xf numFmtId="165" fontId="11" fillId="4" borderId="1" xfId="8">
      <alignment horizontal="center"/>
    </xf>
    <xf numFmtId="164" fontId="13" fillId="0" borderId="0" xfId="13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6" fontId="11" fillId="4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8" fillId="0" borderId="6" xfId="12" applyFont="1" applyBorder="1" applyProtection="1"/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0" fontId="6" fillId="0" borderId="0" xfId="0" applyFont="1"/>
    <xf numFmtId="10" fontId="11" fillId="4" borderId="1" xfId="9">
      <alignment horizontal="center"/>
    </xf>
    <xf numFmtId="167" fontId="11" fillId="4" borderId="1" xfId="6">
      <alignment horizontal="right"/>
    </xf>
    <xf numFmtId="167" fontId="3" fillId="0" borderId="0" xfId="1">
      <alignment horizontal="right"/>
    </xf>
    <xf numFmtId="169" fontId="3" fillId="0" borderId="0" xfId="1" applyNumberFormat="1">
      <alignment horizontal="right"/>
    </xf>
    <xf numFmtId="165" fontId="11" fillId="0" borderId="0" xfId="12"/>
    <xf numFmtId="15" fontId="11" fillId="0" borderId="0" xfId="4" quotePrefix="1" applyNumberFormat="1" applyFont="1" applyBorder="1"/>
    <xf numFmtId="164" fontId="2" fillId="5" borderId="0" xfId="4" applyNumberFormat="1" applyFont="1" applyFill="1" applyBorder="1"/>
    <xf numFmtId="164" fontId="2" fillId="5" borderId="0" xfId="4" quotePrefix="1" applyNumberFormat="1" applyFont="1" applyFill="1" applyBorder="1"/>
    <xf numFmtId="164" fontId="4" fillId="5" borderId="0" xfId="4" quotePrefix="1" applyNumberFormat="1" applyFont="1" applyFill="1" applyBorder="1"/>
    <xf numFmtId="0" fontId="11" fillId="0" borderId="0" xfId="0" applyFont="1"/>
    <xf numFmtId="164" fontId="11" fillId="0" borderId="0" xfId="4" quotePrefix="1" applyNumberFormat="1" applyFont="1" applyBorder="1"/>
    <xf numFmtId="43" fontId="13" fillId="0" borderId="0" xfId="4" applyFont="1" applyBorder="1"/>
    <xf numFmtId="167" fontId="11" fillId="0" borderId="0" xfId="1" applyFont="1">
      <alignment horizontal="right"/>
    </xf>
    <xf numFmtId="169" fontId="11" fillId="0" borderId="0" xfId="1" applyNumberFormat="1" applyFont="1">
      <alignment horizontal="right"/>
    </xf>
    <xf numFmtId="0" fontId="13" fillId="0" borderId="0" xfId="0" applyFont="1"/>
    <xf numFmtId="167" fontId="11" fillId="0" borderId="0" xfId="1" applyFont="1" applyAlignment="1">
      <alignment horizontal="center"/>
    </xf>
    <xf numFmtId="10" fontId="11" fillId="0" borderId="0" xfId="2" applyFont="1">
      <alignment horizontal="center"/>
    </xf>
    <xf numFmtId="165" fontId="9" fillId="5" borderId="0" xfId="12" applyFont="1" applyFill="1" applyAlignment="1" applyProtection="1">
      <alignment horizontal="center"/>
    </xf>
    <xf numFmtId="165" fontId="14" fillId="0" borderId="0" xfId="12" applyFont="1" applyAlignment="1" applyProtection="1">
      <alignment horizontal="center"/>
    </xf>
    <xf numFmtId="165" fontId="15" fillId="0" borderId="0" xfId="12" applyFont="1" applyAlignment="1" applyProtection="1">
      <alignment horizontal="center"/>
    </xf>
    <xf numFmtId="0" fontId="16" fillId="6" borderId="0" xfId="0" applyFont="1" applyFill="1" applyAlignment="1">
      <alignment horizontal="center" vertical="center" textRotation="90"/>
    </xf>
    <xf numFmtId="167" fontId="17" fillId="8" borderId="0" xfId="0" applyNumberFormat="1" applyFont="1" applyFill="1"/>
    <xf numFmtId="169" fontId="11" fillId="9" borderId="1" xfId="1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9" fontId="0" fillId="10" borderId="10" xfId="0" applyNumberFormat="1" applyFill="1" applyBorder="1"/>
    <xf numFmtId="9" fontId="0" fillId="10" borderId="11" xfId="0" applyNumberFormat="1" applyFill="1" applyBorder="1"/>
    <xf numFmtId="9" fontId="0" fillId="10" borderId="12" xfId="0" applyNumberFormat="1" applyFill="1" applyBorder="1"/>
    <xf numFmtId="167" fontId="17" fillId="9" borderId="0" xfId="0" applyNumberFormat="1" applyFont="1" applyFill="1"/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date" xfId="5" xr:uid="{00000000-0005-0000-0000-000004000000}"/>
    <cellStyle name="Dziesiętny" xfId="4" builtinId="3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_Model with lookup functions" xfId="12" xr:uid="{00000000-0005-0000-0000-00000C000000}"/>
    <cellStyle name="Normalny" xfId="0" builtinId="0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colors>
    <mruColors>
      <color rgb="FFCCFFCC"/>
      <color rgb="FF000099"/>
      <color rgb="FF66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E35" sqref="E35"/>
    </sheetView>
  </sheetViews>
  <sheetFormatPr defaultColWidth="10.28515625" defaultRowHeight="14.25" x14ac:dyDescent="0.2"/>
  <cols>
    <col min="1" max="2" width="9.140625" style="14" customWidth="1"/>
    <col min="3" max="3" width="45.140625" style="14" customWidth="1"/>
    <col min="4" max="16384" width="10.28515625" style="14"/>
  </cols>
  <sheetData>
    <row r="1" spans="2:4" ht="24.95" customHeight="1" thickBot="1" x14ac:dyDescent="0.25"/>
    <row r="2" spans="2:4" ht="15" thickTop="1" x14ac:dyDescent="0.2">
      <c r="B2" s="15"/>
      <c r="C2" s="16"/>
      <c r="D2" s="17"/>
    </row>
    <row r="3" spans="2:4" ht="26.25" x14ac:dyDescent="0.4">
      <c r="B3" s="18"/>
      <c r="C3" s="43" t="s">
        <v>20</v>
      </c>
      <c r="D3" s="19"/>
    </row>
    <row r="4" spans="2:4" x14ac:dyDescent="0.2">
      <c r="B4" s="18"/>
      <c r="D4" s="19"/>
    </row>
    <row r="5" spans="2:4" x14ac:dyDescent="0.2">
      <c r="B5" s="18"/>
      <c r="D5" s="19"/>
    </row>
    <row r="6" spans="2:4" ht="18" x14ac:dyDescent="0.25">
      <c r="B6" s="18"/>
      <c r="C6" s="44" t="s">
        <v>12</v>
      </c>
      <c r="D6" s="19"/>
    </row>
    <row r="7" spans="2:4" x14ac:dyDescent="0.2">
      <c r="B7" s="18"/>
      <c r="D7" s="19"/>
    </row>
    <row r="8" spans="2:4" x14ac:dyDescent="0.2">
      <c r="B8" s="18"/>
      <c r="D8" s="19"/>
    </row>
    <row r="9" spans="2:4" ht="15" x14ac:dyDescent="0.25">
      <c r="B9" s="18"/>
      <c r="C9" s="45" t="s">
        <v>13</v>
      </c>
      <c r="D9" s="19"/>
    </row>
    <row r="10" spans="2:4" x14ac:dyDescent="0.2">
      <c r="B10" s="18"/>
      <c r="D10" s="19"/>
    </row>
    <row r="11" spans="2:4" ht="15" thickBot="1" x14ac:dyDescent="0.25">
      <c r="B11" s="20"/>
      <c r="C11" s="21"/>
      <c r="D11" s="22"/>
    </row>
    <row r="12" spans="2:4" ht="15" thickTop="1" x14ac:dyDescent="0.2"/>
    <row r="27" spans="3:3" x14ac:dyDescent="0.2">
      <c r="C27" s="23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G24" sqref="G24"/>
    </sheetView>
  </sheetViews>
  <sheetFormatPr defaultRowHeight="12.75" x14ac:dyDescent="0.2"/>
  <cols>
    <col min="2" max="2" width="18" customWidth="1"/>
    <col min="5" max="6" width="10.7109375" customWidth="1"/>
    <col min="7" max="7" width="11.85546875" customWidth="1"/>
    <col min="8" max="13" width="9.28515625" bestFit="1" customWidth="1"/>
  </cols>
  <sheetData>
    <row r="1" spans="1:14" x14ac:dyDescent="0.2">
      <c r="A1" s="32" t="str">
        <f>ModelTitle</f>
        <v>Template Model</v>
      </c>
      <c r="B1" s="33"/>
      <c r="C1" s="33"/>
      <c r="D1" s="33"/>
      <c r="E1" s="33"/>
      <c r="F1" s="33"/>
      <c r="G1" s="33"/>
    </row>
    <row r="2" spans="1:14" x14ac:dyDescent="0.2">
      <c r="A2" s="3"/>
      <c r="B2" s="3"/>
      <c r="C2" s="3"/>
      <c r="D2" s="3"/>
      <c r="E2" s="3"/>
      <c r="F2" s="3"/>
      <c r="G2" s="3"/>
    </row>
    <row r="3" spans="1:14" x14ac:dyDescent="0.2">
      <c r="A3" s="32" t="s">
        <v>0</v>
      </c>
      <c r="B3" s="34"/>
      <c r="C3" s="34"/>
      <c r="D3" s="34"/>
      <c r="E3" s="34"/>
      <c r="F3" s="34"/>
      <c r="G3" s="34"/>
    </row>
    <row r="4" spans="1:14" x14ac:dyDescent="0.2">
      <c r="A4" s="3"/>
      <c r="B4" s="3"/>
      <c r="C4" s="3"/>
      <c r="D4" s="3"/>
      <c r="E4" s="3"/>
      <c r="F4" s="3"/>
      <c r="G4" s="3"/>
    </row>
    <row r="5" spans="1:14" x14ac:dyDescent="0.2">
      <c r="A5" s="5" t="s">
        <v>1</v>
      </c>
      <c r="B5" s="3"/>
      <c r="C5" s="3"/>
      <c r="D5" s="3"/>
      <c r="E5" s="3"/>
      <c r="F5" s="3"/>
      <c r="G5" s="3"/>
    </row>
    <row r="6" spans="1:14" x14ac:dyDescent="0.2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2">
      <c r="A7" s="3"/>
      <c r="B7" s="6" t="s">
        <v>5</v>
      </c>
      <c r="C7" s="3"/>
      <c r="D7" s="8" t="s">
        <v>6</v>
      </c>
      <c r="E7" s="11"/>
      <c r="F7" s="31">
        <f ca="1">EOMONTH(ModelStartDateIn,-1)+1</f>
        <v>45413</v>
      </c>
      <c r="G7" s="31">
        <f ca="1">F8+1</f>
        <v>45778</v>
      </c>
      <c r="H7" s="31">
        <f t="shared" ref="H7:M7" ca="1" si="1">G8+1</f>
        <v>46143</v>
      </c>
      <c r="I7" s="31">
        <f t="shared" ca="1" si="1"/>
        <v>46508</v>
      </c>
      <c r="J7" s="31">
        <f t="shared" ca="1" si="1"/>
        <v>46874</v>
      </c>
      <c r="K7" s="31">
        <f t="shared" ca="1" si="1"/>
        <v>47239</v>
      </c>
      <c r="L7" s="31">
        <f t="shared" ca="1" si="1"/>
        <v>47604</v>
      </c>
      <c r="M7" s="31">
        <f t="shared" ca="1" si="1"/>
        <v>47969</v>
      </c>
      <c r="N7" s="10" t="s">
        <v>7</v>
      </c>
    </row>
    <row r="8" spans="1:14" x14ac:dyDescent="0.2">
      <c r="A8" s="3"/>
      <c r="B8" s="6" t="s">
        <v>8</v>
      </c>
      <c r="C8" s="3"/>
      <c r="D8" s="8" t="s">
        <v>6</v>
      </c>
      <c r="E8" s="11"/>
      <c r="F8" s="31">
        <f ca="1">DATE(YEAR(F7-1)+1,MONTH(F7-1),DAY(F7-1))</f>
        <v>45777</v>
      </c>
      <c r="G8" s="31">
        <f t="shared" ref="G8:L8" ca="1" si="2">DATE(YEAR(G7-1)+1,MONTH(G7-1),DAY(G7-1))</f>
        <v>46142</v>
      </c>
      <c r="H8" s="31">
        <f t="shared" ca="1" si="2"/>
        <v>46507</v>
      </c>
      <c r="I8" s="31">
        <f t="shared" ca="1" si="2"/>
        <v>46873</v>
      </c>
      <c r="J8" s="31">
        <f t="shared" ca="1" si="2"/>
        <v>47238</v>
      </c>
      <c r="K8" s="31">
        <f t="shared" ca="1" si="2"/>
        <v>47603</v>
      </c>
      <c r="L8" s="31">
        <f t="shared" ca="1" si="2"/>
        <v>47968</v>
      </c>
      <c r="M8" s="31">
        <f ca="1">DATE(YEAR(M7-1)+1,MONTH(M7-1),DAY(M7-1))</f>
        <v>48334</v>
      </c>
      <c r="N8" s="30" t="s">
        <v>9</v>
      </c>
    </row>
    <row r="11" spans="1:14" x14ac:dyDescent="0.2">
      <c r="A11" s="5" t="s">
        <v>10</v>
      </c>
    </row>
    <row r="12" spans="1:14" x14ac:dyDescent="0.2">
      <c r="B12" s="6" t="s">
        <v>5</v>
      </c>
      <c r="D12" s="8" t="s">
        <v>6</v>
      </c>
      <c r="E12" s="13">
        <f ca="1">NOW()</f>
        <v>45442.578373958335</v>
      </c>
      <c r="F12" s="10" t="s">
        <v>11</v>
      </c>
    </row>
    <row r="14" spans="1:14" x14ac:dyDescent="0.2">
      <c r="A14" s="5" t="s">
        <v>22</v>
      </c>
    </row>
    <row r="15" spans="1:14" x14ac:dyDescent="0.2">
      <c r="A15" s="5"/>
      <c r="B15" s="6" t="s">
        <v>25</v>
      </c>
      <c r="D15" s="8" t="s">
        <v>23</v>
      </c>
      <c r="F15" s="27">
        <v>-50000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10" t="s">
        <v>26</v>
      </c>
    </row>
    <row r="16" spans="1:14" x14ac:dyDescent="0.2">
      <c r="B16" s="6" t="s">
        <v>24</v>
      </c>
      <c r="D16" s="8" t="s">
        <v>23</v>
      </c>
      <c r="F16" s="27">
        <v>10000</v>
      </c>
      <c r="G16" s="27">
        <v>10000</v>
      </c>
      <c r="H16" s="27">
        <v>10000</v>
      </c>
      <c r="I16" s="27">
        <v>10000</v>
      </c>
      <c r="J16" s="27">
        <v>10000</v>
      </c>
      <c r="K16" s="27">
        <v>10000</v>
      </c>
      <c r="L16" s="27">
        <v>10000</v>
      </c>
      <c r="M16" s="27">
        <v>10000</v>
      </c>
      <c r="N16" s="10" t="s">
        <v>27</v>
      </c>
    </row>
    <row r="18" spans="1:11" x14ac:dyDescent="0.2">
      <c r="A18" s="5" t="s">
        <v>28</v>
      </c>
    </row>
    <row r="19" spans="1:11" x14ac:dyDescent="0.2">
      <c r="B19" s="6" t="s">
        <v>29</v>
      </c>
      <c r="D19" s="8" t="s">
        <v>21</v>
      </c>
      <c r="E19" s="26">
        <v>0.08</v>
      </c>
      <c r="F19" s="10" t="s">
        <v>30</v>
      </c>
    </row>
    <row r="22" spans="1:11" x14ac:dyDescent="0.2">
      <c r="G22" s="49" t="s">
        <v>36</v>
      </c>
      <c r="H22" s="49"/>
      <c r="I22" s="49"/>
      <c r="J22" s="49"/>
      <c r="K22" s="49"/>
    </row>
    <row r="23" spans="1:11" x14ac:dyDescent="0.2">
      <c r="F23" s="48">
        <f>NPV(DiscountRate,CashFlow)</f>
        <v>11170.093140956697</v>
      </c>
      <c r="G23" s="50">
        <v>0.08</v>
      </c>
      <c r="H23" s="51">
        <v>0.09</v>
      </c>
      <c r="I23" s="51">
        <v>0.1</v>
      </c>
      <c r="J23" s="51">
        <v>0.11</v>
      </c>
      <c r="K23" s="52">
        <v>0.12</v>
      </c>
    </row>
    <row r="24" spans="1:11" ht="18.75" customHeight="1" x14ac:dyDescent="0.2">
      <c r="E24" s="46" t="s">
        <v>37</v>
      </c>
      <c r="F24" s="47">
        <v>-30000</v>
      </c>
      <c r="G24" s="53">
        <f>NPV(G$23,$F24)+NPV(G$23,CashIn)</f>
        <v>29688.61165947522</v>
      </c>
      <c r="H24" s="53">
        <f>NPV(H$23,$F24)+NPV(H$23,CashIn)</f>
        <v>27825.255367653659</v>
      </c>
      <c r="I24" s="53">
        <f>NPV(I$23,$F24)+NPV(I$23,CashIn)</f>
        <v>26076.534706299361</v>
      </c>
      <c r="J24" s="53">
        <f>NPV(J$23,$F24)+NPV(J$23,CashIn)</f>
        <v>24434.200582243782</v>
      </c>
      <c r="K24" s="53">
        <f>NPV(K$23,$F24)+NPV(K$23,CashIn)</f>
        <v>22890.683382671596</v>
      </c>
    </row>
    <row r="25" spans="1:11" ht="18.75" customHeight="1" x14ac:dyDescent="0.2">
      <c r="E25" s="46"/>
      <c r="F25" s="47">
        <v>-40000</v>
      </c>
      <c r="G25" s="53">
        <f>NPV(G$23,$F25)+NPV(G$23,CashIn)</f>
        <v>20429.352400215961</v>
      </c>
      <c r="H25" s="53">
        <f>NPV(H$23,$F25)+NPV(H$23,CashIn)</f>
        <v>18650.943441048155</v>
      </c>
      <c r="I25" s="53">
        <f>NPV(I$23,$F25)+NPV(I$23,CashIn)</f>
        <v>16985.625615390272</v>
      </c>
      <c r="J25" s="53">
        <f>NPV(J$23,$F25)+NPV(J$23,CashIn)</f>
        <v>15425.19157323477</v>
      </c>
      <c r="K25" s="53">
        <f>NPV(K$23,$F25)+NPV(K$23,CashIn)</f>
        <v>13962.111954100168</v>
      </c>
    </row>
    <row r="26" spans="1:11" ht="18.75" customHeight="1" x14ac:dyDescent="0.2">
      <c r="E26" s="46"/>
      <c r="F26" s="47">
        <v>-50000</v>
      </c>
      <c r="G26" s="53">
        <f>NPV(G$23,$F26)+NPV(G$23,CashIn)</f>
        <v>11170.093140956706</v>
      </c>
      <c r="H26" s="53">
        <f>NPV(H$23,$F26)+NPV(H$23,CashIn)</f>
        <v>9476.631514442648</v>
      </c>
      <c r="I26" s="53">
        <f>NPV(I$23,$F26)+NPV(I$23,CashIn)</f>
        <v>7894.716524481184</v>
      </c>
      <c r="J26" s="53">
        <f>NPV(J$23,$F26)+NPV(J$23,CashIn)</f>
        <v>6416.1825642257609</v>
      </c>
      <c r="K26" s="53">
        <f>NPV(K$23,$F26)+NPV(K$23,CashIn)</f>
        <v>5033.5405255287405</v>
      </c>
    </row>
    <row r="27" spans="1:11" ht="18.75" customHeight="1" x14ac:dyDescent="0.2">
      <c r="E27" s="46"/>
      <c r="F27" s="47">
        <v>-60000</v>
      </c>
      <c r="G27" s="53">
        <f>NPV(G$23,$F27)+NPV(G$23,CashIn)</f>
        <v>1910.8338816974428</v>
      </c>
      <c r="H27" s="53">
        <f>NPV(H$23,$F27)+NPV(H$23,CashIn)</f>
        <v>302.31958783714799</v>
      </c>
      <c r="I27" s="53">
        <f>NPV(I$23,$F27)+NPV(I$23,CashIn)</f>
        <v>-1196.1925664279115</v>
      </c>
      <c r="J27" s="53">
        <f>NPV(J$23,$F27)+NPV(J$23,CashIn)</f>
        <v>-2592.8264447832407</v>
      </c>
      <c r="K27" s="53">
        <f>NPV(K$23,$F27)+NPV(K$23,CashIn)</f>
        <v>-3895.030903042687</v>
      </c>
    </row>
    <row r="28" spans="1:11" ht="18.75" customHeight="1" x14ac:dyDescent="0.2">
      <c r="E28" s="46"/>
      <c r="F28" s="47">
        <v>-70000</v>
      </c>
      <c r="G28" s="53">
        <f>NPV(G$23,$F28)+NPV(G$23,CashIn)</f>
        <v>-7348.4253775618126</v>
      </c>
      <c r="H28" s="53">
        <f>NPV(H$23,$F28)+NPV(H$23,CashIn)</f>
        <v>-8871.9923387683593</v>
      </c>
      <c r="I28" s="53">
        <f>NPV(I$23,$F28)+NPV(I$23,CashIn)</f>
        <v>-10287.101657337</v>
      </c>
      <c r="J28" s="53">
        <f>NPV(J$23,$F28)+NPV(J$23,CashIn)</f>
        <v>-11601.83545379225</v>
      </c>
      <c r="K28" s="53">
        <f>NPV(K$23,$F28)+NPV(K$23,CashIn)</f>
        <v>-12823.602331614115</v>
      </c>
    </row>
    <row r="29" spans="1:11" ht="18.75" customHeight="1" x14ac:dyDescent="0.2">
      <c r="E29" s="46"/>
      <c r="F29" s="47">
        <v>-80000</v>
      </c>
      <c r="G29" s="53">
        <f>NPV(G$23,$F29)+NPV(G$23,CashIn)</f>
        <v>-16607.684636821075</v>
      </c>
      <c r="H29" s="53">
        <f>NPV(H$23,$F29)+NPV(H$23,CashIn)</f>
        <v>-18046.304265373859</v>
      </c>
      <c r="I29" s="53">
        <f>NPV(I$23,$F29)+NPV(I$23,CashIn)</f>
        <v>-19378.010748246088</v>
      </c>
      <c r="J29" s="53">
        <f>NPV(J$23,$F29)+NPV(J$23,CashIn)</f>
        <v>-20610.844462801266</v>
      </c>
      <c r="K29" s="53">
        <f>NPV(K$23,$F29)+NPV(K$23,CashIn)</f>
        <v>-21752.173760185542</v>
      </c>
    </row>
    <row r="30" spans="1:11" ht="23.25" customHeight="1" x14ac:dyDescent="0.2"/>
    <row r="31" spans="1:11" ht="23.25" customHeight="1" x14ac:dyDescent="0.2"/>
  </sheetData>
  <mergeCells count="2">
    <mergeCell ref="G22:K22"/>
    <mergeCell ref="E24:E29"/>
  </mergeCells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4" sqref="E14"/>
    </sheetView>
  </sheetViews>
  <sheetFormatPr defaultRowHeight="12.75" x14ac:dyDescent="0.2"/>
  <cols>
    <col min="3" max="3" width="11.140625" customWidth="1"/>
    <col min="6" max="12" width="9.28515625" bestFit="1" customWidth="1"/>
    <col min="13" max="13" width="10.28515625" bestFit="1" customWidth="1"/>
  </cols>
  <sheetData>
    <row r="1" spans="1:16" x14ac:dyDescent="0.2">
      <c r="A1" s="1" t="str">
        <f>ModelTitle</f>
        <v>Template Model</v>
      </c>
      <c r="B1" s="2"/>
      <c r="C1" s="2"/>
      <c r="D1" s="2"/>
      <c r="E1" s="2"/>
      <c r="F1" s="2"/>
    </row>
    <row r="2" spans="1:16" x14ac:dyDescent="0.2">
      <c r="A2" s="3"/>
      <c r="B2" s="3"/>
      <c r="C2" s="3"/>
      <c r="D2" s="3"/>
      <c r="E2" s="3"/>
      <c r="F2" s="3"/>
    </row>
    <row r="3" spans="1:16" x14ac:dyDescent="0.2">
      <c r="A3" s="1" t="s">
        <v>14</v>
      </c>
      <c r="B3" s="4"/>
      <c r="C3" s="4"/>
      <c r="D3" s="4"/>
      <c r="E3" s="4"/>
      <c r="F3" s="4"/>
    </row>
    <row r="4" spans="1:16" x14ac:dyDescent="0.2">
      <c r="A4" s="3"/>
      <c r="B4" s="3"/>
      <c r="C4" s="3"/>
      <c r="D4" s="3"/>
      <c r="E4" s="3"/>
      <c r="F4" s="3"/>
    </row>
    <row r="5" spans="1:16" x14ac:dyDescent="0.2">
      <c r="A5" s="5" t="s">
        <v>1</v>
      </c>
      <c r="B5" s="3"/>
      <c r="C5" s="3"/>
      <c r="D5" s="3"/>
      <c r="E5" s="3"/>
      <c r="F5" s="3"/>
      <c r="G5" s="3"/>
    </row>
    <row r="6" spans="1:16" x14ac:dyDescent="0.2">
      <c r="A6" s="24"/>
      <c r="B6" s="35" t="s">
        <v>2</v>
      </c>
      <c r="C6" s="7"/>
      <c r="D6" s="8" t="s">
        <v>3</v>
      </c>
      <c r="F6" s="36">
        <f t="shared" ref="F6:M6" si="0">PeriodNumberIn</f>
        <v>1</v>
      </c>
      <c r="G6" s="36">
        <f t="shared" si="0"/>
        <v>2</v>
      </c>
      <c r="H6" s="36">
        <f t="shared" si="0"/>
        <v>3</v>
      </c>
      <c r="I6" s="36">
        <f t="shared" si="0"/>
        <v>4</v>
      </c>
      <c r="J6" s="36">
        <f t="shared" si="0"/>
        <v>5</v>
      </c>
      <c r="K6" s="36">
        <f t="shared" si="0"/>
        <v>6</v>
      </c>
      <c r="L6" s="36">
        <f t="shared" si="0"/>
        <v>7</v>
      </c>
      <c r="M6" s="36">
        <f t="shared" si="0"/>
        <v>8</v>
      </c>
      <c r="N6" s="37" t="s">
        <v>15</v>
      </c>
      <c r="O6" s="36"/>
      <c r="P6" s="3"/>
    </row>
    <row r="7" spans="1:16" x14ac:dyDescent="0.2">
      <c r="A7" s="3"/>
      <c r="B7" s="35" t="s">
        <v>16</v>
      </c>
      <c r="C7" s="3"/>
      <c r="D7" s="8" t="s">
        <v>3</v>
      </c>
      <c r="E7" s="3"/>
      <c r="F7" s="31">
        <f t="shared" ref="F7:M7" ca="1" si="1">PeriodStartDateIn</f>
        <v>45413</v>
      </c>
      <c r="G7" s="31">
        <f t="shared" ca="1" si="1"/>
        <v>45778</v>
      </c>
      <c r="H7" s="31">
        <f t="shared" ca="1" si="1"/>
        <v>46143</v>
      </c>
      <c r="I7" s="31">
        <f t="shared" ca="1" si="1"/>
        <v>46508</v>
      </c>
      <c r="J7" s="31">
        <f t="shared" ca="1" si="1"/>
        <v>46874</v>
      </c>
      <c r="K7" s="31">
        <f t="shared" ca="1" si="1"/>
        <v>47239</v>
      </c>
      <c r="L7" s="31">
        <f t="shared" ca="1" si="1"/>
        <v>47604</v>
      </c>
      <c r="M7" s="31">
        <f t="shared" ca="1" si="1"/>
        <v>47969</v>
      </c>
      <c r="N7" s="37" t="s">
        <v>17</v>
      </c>
      <c r="O7" s="31"/>
      <c r="P7" s="12"/>
    </row>
    <row r="8" spans="1:16" x14ac:dyDescent="0.2">
      <c r="A8" s="3"/>
      <c r="B8" s="35" t="s">
        <v>18</v>
      </c>
      <c r="C8" s="3"/>
      <c r="D8" s="8" t="s">
        <v>6</v>
      </c>
      <c r="F8" s="31">
        <f t="shared" ref="F8:M8" ca="1" si="2">PeriodEndDateIn</f>
        <v>45777</v>
      </c>
      <c r="G8" s="31">
        <f t="shared" ca="1" si="2"/>
        <v>46142</v>
      </c>
      <c r="H8" s="31">
        <f t="shared" ca="1" si="2"/>
        <v>46507</v>
      </c>
      <c r="I8" s="31">
        <f t="shared" ca="1" si="2"/>
        <v>46873</v>
      </c>
      <c r="J8" s="31">
        <f t="shared" ca="1" si="2"/>
        <v>47238</v>
      </c>
      <c r="K8" s="31">
        <f t="shared" ca="1" si="2"/>
        <v>47603</v>
      </c>
      <c r="L8" s="31">
        <f t="shared" ca="1" si="2"/>
        <v>47968</v>
      </c>
      <c r="M8" s="31">
        <f t="shared" ca="1" si="2"/>
        <v>48334</v>
      </c>
      <c r="N8" s="37" t="s">
        <v>19</v>
      </c>
      <c r="O8" s="31"/>
      <c r="P8" s="12"/>
    </row>
    <row r="9" spans="1:16" x14ac:dyDescent="0.2"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6" x14ac:dyDescent="0.2"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6" x14ac:dyDescent="0.2">
      <c r="A11" s="5" t="s">
        <v>28</v>
      </c>
      <c r="B11" s="6"/>
      <c r="D11" s="8"/>
      <c r="E11" s="28"/>
      <c r="F11" s="38"/>
      <c r="G11" s="38"/>
      <c r="H11" s="38"/>
      <c r="I11" s="38"/>
      <c r="J11" s="38"/>
      <c r="K11" s="38"/>
      <c r="L11" s="38"/>
      <c r="M11" s="39"/>
      <c r="N11" s="40"/>
      <c r="O11" s="35"/>
    </row>
    <row r="12" spans="1:16" x14ac:dyDescent="0.2">
      <c r="B12" s="6" t="s">
        <v>22</v>
      </c>
      <c r="D12" s="8" t="s">
        <v>23</v>
      </c>
      <c r="E12" s="28"/>
      <c r="F12" s="38">
        <f t="shared" ref="F12:M12" si="3">CashOut+CashIn</f>
        <v>-40000</v>
      </c>
      <c r="G12" s="38">
        <f t="shared" si="3"/>
        <v>10000</v>
      </c>
      <c r="H12" s="38">
        <f t="shared" si="3"/>
        <v>10000</v>
      </c>
      <c r="I12" s="38">
        <f t="shared" si="3"/>
        <v>10000</v>
      </c>
      <c r="J12" s="38">
        <f t="shared" si="3"/>
        <v>10000</v>
      </c>
      <c r="K12" s="38">
        <f t="shared" si="3"/>
        <v>10000</v>
      </c>
      <c r="L12" s="38">
        <f t="shared" si="3"/>
        <v>10000</v>
      </c>
      <c r="M12" s="38">
        <f t="shared" si="3"/>
        <v>10000</v>
      </c>
      <c r="N12" s="40" t="s">
        <v>33</v>
      </c>
      <c r="O12" s="35"/>
    </row>
    <row r="13" spans="1:16" x14ac:dyDescent="0.2">
      <c r="B13" s="6"/>
      <c r="D13" s="8"/>
      <c r="E13" s="28"/>
      <c r="F13" s="28"/>
      <c r="G13" s="28"/>
      <c r="H13" s="28"/>
      <c r="I13" s="28"/>
      <c r="J13" s="28"/>
      <c r="K13" s="28"/>
      <c r="L13" s="28"/>
      <c r="M13" s="29"/>
      <c r="N13" s="25"/>
    </row>
    <row r="14" spans="1:16" x14ac:dyDescent="0.2">
      <c r="B14" s="6" t="s">
        <v>31</v>
      </c>
      <c r="D14" s="8" t="s">
        <v>23</v>
      </c>
      <c r="E14" s="41">
        <f>NPV(DiscountRate,CashFlow)</f>
        <v>11170.093140956697</v>
      </c>
      <c r="F14" s="10" t="s">
        <v>35</v>
      </c>
      <c r="G14" s="28"/>
      <c r="H14" s="28"/>
      <c r="I14" s="28"/>
      <c r="J14" s="28"/>
      <c r="K14" s="28"/>
      <c r="L14" s="28"/>
      <c r="M14" s="29"/>
      <c r="N14" s="25"/>
    </row>
    <row r="15" spans="1:16" x14ac:dyDescent="0.2">
      <c r="B15" s="6" t="s">
        <v>32</v>
      </c>
      <c r="D15" s="8" t="s">
        <v>21</v>
      </c>
      <c r="E15" s="42">
        <f>IRR(CashFlow,10%)</f>
        <v>0.16326709023504438</v>
      </c>
      <c r="F15" s="10" t="s">
        <v>34</v>
      </c>
      <c r="G15" s="28"/>
      <c r="H15" s="28"/>
      <c r="I15" s="28"/>
      <c r="J15" s="28"/>
      <c r="K15" s="28"/>
      <c r="L15" s="28"/>
      <c r="M15" s="28"/>
    </row>
    <row r="16" spans="1:16" x14ac:dyDescent="0.2">
      <c r="B16" s="6"/>
      <c r="D16" s="8"/>
      <c r="E16" s="35"/>
      <c r="F16" s="28"/>
      <c r="G16" s="28"/>
      <c r="H16" s="28"/>
      <c r="I16" s="28"/>
      <c r="J16" s="28"/>
      <c r="K16" s="28"/>
      <c r="L16" s="28"/>
      <c r="M16" s="28"/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12</vt:i4>
      </vt:variant>
    </vt:vector>
  </HeadingPairs>
  <TitlesOfParts>
    <vt:vector size="15" baseType="lpstr">
      <vt:lpstr>Cover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IrrCalc</vt:lpstr>
      <vt:lpstr>ModelStartDateIn</vt:lpstr>
      <vt:lpstr>ModelTitle</vt:lpstr>
      <vt:lpstr>NpvCalc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Maria Świątek</cp:lastModifiedBy>
  <dcterms:created xsi:type="dcterms:W3CDTF">2006-08-08T13:10:25Z</dcterms:created>
  <dcterms:modified xsi:type="dcterms:W3CDTF">2024-05-30T11:57:14Z</dcterms:modified>
</cp:coreProperties>
</file>