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ra6\Desktop\praca\BI Developer\Nauka Excela\WiseOwl\Investment appraisal\"/>
    </mc:Choice>
  </mc:AlternateContent>
  <xr:revisionPtr revIDLastSave="0" documentId="13_ncr:1_{076EF917-A056-48D5-8C01-F258615AA013}" xr6:coauthVersionLast="47" xr6:coauthVersionMax="47" xr10:uidLastSave="{00000000-0000-0000-0000-000000000000}"/>
  <bookViews>
    <workbookView xWindow="13485" yWindow="0" windowWidth="15360" windowHeight="15585" activeTab="2" xr2:uid="{00000000-000D-0000-FFFF-FFFF00000000}"/>
  </bookViews>
  <sheets>
    <sheet name="Cover" sheetId="4" r:id="rId1"/>
    <sheet name="Inputs" sheetId="2" r:id="rId2"/>
    <sheet name="Calculations" sheetId="5" r:id="rId3"/>
  </sheets>
  <definedNames>
    <definedName name="CashFlow">Calculations!#REF!</definedName>
    <definedName name="CashflowIrr">Calculations!$E$13:$O$13</definedName>
    <definedName name="CoverComp">Cover!$D$5</definedName>
    <definedName name="CoverStartYear">Cover!$D$13</definedName>
    <definedName name="CstHousingPrice">Inputs!$E$14</definedName>
    <definedName name="CstHousingRate">Inputs!$F$15:$O$15</definedName>
    <definedName name="CstInitialOutfits">Inputs!$E$19</definedName>
    <definedName name="CstInitialSinging">Inputs!$E$18</definedName>
    <definedName name="CstLivingDaily">Inputs!$F$10:$O$10</definedName>
    <definedName name="CstLivingLoose">Inputs!$F$11:$O$11</definedName>
    <definedName name="DiscountRate">Inputs!$E$22</definedName>
    <definedName name="ModelYear">Inputs!$F$3:$O$3</definedName>
    <definedName name="NetCashIn">Calculations!#REF!</definedName>
    <definedName name="NetCashInitial">Calculations!$E$12</definedName>
    <definedName name="NetCstHousing">Calculations!$F$8:$O$8</definedName>
    <definedName name="NetCstLiving">Calculations!$F$7:$O$7</definedName>
    <definedName name="NetIncome">Calculations!$F$9:$O$9</definedName>
    <definedName name="NetRev">Calculations!$F$6:$O$6</definedName>
    <definedName name="RevDownloads">Inputs!$F$7:$O$7</definedName>
    <definedName name="RevTouring">Inputs!$F$6:$O$6</definedName>
  </definedNames>
  <calcPr calcId="191029" iterateDelta="9.9999999999999995E-7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5" l="1"/>
  <c r="E17" i="5"/>
  <c r="D13" i="4" l="1"/>
  <c r="E12" i="5"/>
  <c r="E13" i="5" s="1"/>
  <c r="G8" i="5"/>
  <c r="H8" i="5"/>
  <c r="I8" i="5"/>
  <c r="J8" i="5"/>
  <c r="K8" i="5"/>
  <c r="L8" i="5"/>
  <c r="M8" i="5"/>
  <c r="N8" i="5"/>
  <c r="O8" i="5"/>
  <c r="F8" i="5"/>
  <c r="G7" i="5"/>
  <c r="H7" i="5"/>
  <c r="I7" i="5"/>
  <c r="J7" i="5"/>
  <c r="K7" i="5"/>
  <c r="L7" i="5"/>
  <c r="M7" i="5"/>
  <c r="N7" i="5"/>
  <c r="O7" i="5"/>
  <c r="F7" i="5"/>
  <c r="G6" i="5"/>
  <c r="I6" i="5"/>
  <c r="J6" i="5"/>
  <c r="K6" i="5"/>
  <c r="L6" i="5"/>
  <c r="M6" i="5"/>
  <c r="N6" i="5"/>
  <c r="O6" i="5"/>
  <c r="F6" i="5"/>
  <c r="M9" i="5" l="1"/>
  <c r="M13" i="5" s="1"/>
  <c r="I9" i="5"/>
  <c r="I13" i="5" s="1"/>
  <c r="N9" i="5"/>
  <c r="N13" i="5" s="1"/>
  <c r="J9" i="5"/>
  <c r="J13" i="5" s="1"/>
  <c r="F9" i="5"/>
  <c r="O9" i="5"/>
  <c r="O13" i="5" s="1"/>
  <c r="K9" i="5"/>
  <c r="K13" i="5" s="1"/>
  <c r="G9" i="5"/>
  <c r="G13" i="5" s="1"/>
  <c r="L9" i="5"/>
  <c r="L13" i="5" s="1"/>
  <c r="H6" i="5"/>
  <c r="H9" i="5" s="1"/>
  <c r="H13" i="5" s="1"/>
  <c r="F3" i="2"/>
  <c r="G3" i="2" s="1"/>
  <c r="F13" i="5" l="1"/>
  <c r="H3" i="2"/>
  <c r="F3" i="5"/>
  <c r="G3" i="5" s="1"/>
  <c r="H3" i="5" s="1"/>
  <c r="I3" i="5" s="1"/>
  <c r="J3" i="5" s="1"/>
  <c r="K3" i="5" s="1"/>
  <c r="L3" i="5" s="1"/>
  <c r="M3" i="5" s="1"/>
  <c r="N3" i="5" s="1"/>
  <c r="O3" i="5" s="1"/>
  <c r="I3" i="2" l="1"/>
  <c r="J3" i="2" l="1"/>
  <c r="K3" i="2" l="1"/>
  <c r="L3" i="2" l="1"/>
  <c r="M3" i="2" l="1"/>
  <c r="N3" i="2" l="1"/>
  <c r="O3" i="2" l="1"/>
</calcChain>
</file>

<file path=xl/sharedStrings.xml><?xml version="1.0" encoding="utf-8"?>
<sst xmlns="http://schemas.openxmlformats.org/spreadsheetml/2006/main" count="71" uniqueCount="51">
  <si>
    <t>Version ==&gt;</t>
  </si>
  <si>
    <t>Status ==&gt;</t>
  </si>
  <si>
    <t>Untested</t>
  </si>
  <si>
    <t>Model name ==&gt;</t>
  </si>
  <si>
    <t>Lifestyle management</t>
  </si>
  <si>
    <t>Competition ==&gt;</t>
  </si>
  <si>
    <t>Start year ==&gt;</t>
  </si>
  <si>
    <t>ModelYear</t>
  </si>
  <si>
    <t>Years of Model</t>
  </si>
  <si>
    <t>Units</t>
  </si>
  <si>
    <t>Projected income</t>
  </si>
  <si>
    <t>Touring fees</t>
  </si>
  <si>
    <t>£'000</t>
  </si>
  <si>
    <t>RevTouring</t>
  </si>
  <si>
    <t>Downloads</t>
  </si>
  <si>
    <t>RevDownloads</t>
  </si>
  <si>
    <t>Day-to-day expenses</t>
  </si>
  <si>
    <t>Loose living</t>
  </si>
  <si>
    <t>Living expenses</t>
  </si>
  <si>
    <t>Housing</t>
  </si>
  <si>
    <t>House price</t>
  </si>
  <si>
    <t>%</t>
  </si>
  <si>
    <t>CstLivingDaily</t>
  </si>
  <si>
    <t>CstLivingLoose</t>
  </si>
  <si>
    <t>Mortgage rate</t>
  </si>
  <si>
    <t>CstHousingPrice</t>
  </si>
  <si>
    <t>CstHousingRate</t>
  </si>
  <si>
    <t>Income</t>
  </si>
  <si>
    <t>Daily expenses</t>
  </si>
  <si>
    <t>Housing costs</t>
  </si>
  <si>
    <t>Net income</t>
  </si>
  <si>
    <t>NetRev</t>
  </si>
  <si>
    <t>NetCstLiving</t>
  </si>
  <si>
    <t>NetCstHousing</t>
  </si>
  <si>
    <t>NetIncome</t>
  </si>
  <si>
    <t>Initial investment</t>
  </si>
  <si>
    <t>Singing lessons</t>
  </si>
  <si>
    <t>Sequinned outfits</t>
  </si>
  <si>
    <t>CstInitialSinging</t>
  </si>
  <si>
    <t>CstInitialOutfits</t>
  </si>
  <si>
    <t>Cashflow</t>
  </si>
  <si>
    <t>NetCashInitial</t>
  </si>
  <si>
    <t>Rates</t>
  </si>
  <si>
    <t>Discount rate</t>
  </si>
  <si>
    <t>DiscountRate</t>
  </si>
  <si>
    <t>Investment appraisal</t>
  </si>
  <si>
    <t>Net present value</t>
  </si>
  <si>
    <t>Internal rate of return</t>
  </si>
  <si>
    <t>Cashflow for IRR</t>
  </si>
  <si>
    <t>CashflowIrr</t>
  </si>
  <si>
    <t>Choose your game show!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</si>
</sst>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#,##0_);\(#,##0\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9"/>
      <color theme="4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7" tint="-0.24994659260841701"/>
      </left>
      <right/>
      <top style="medium">
        <color theme="7" tint="-0.24994659260841701"/>
      </top>
      <bottom/>
      <diagonal/>
    </border>
    <border>
      <left/>
      <right/>
      <top style="medium">
        <color theme="7" tint="-0.24994659260841701"/>
      </top>
      <bottom/>
      <diagonal/>
    </border>
    <border>
      <left/>
      <right style="medium">
        <color theme="7" tint="-0.24994659260841701"/>
      </right>
      <top style="medium">
        <color theme="7" tint="-0.24994659260841701"/>
      </top>
      <bottom/>
      <diagonal/>
    </border>
    <border>
      <left style="medium">
        <color theme="7" tint="-0.24994659260841701"/>
      </left>
      <right/>
      <top/>
      <bottom/>
      <diagonal/>
    </border>
    <border>
      <left/>
      <right style="medium">
        <color theme="7" tint="-0.24994659260841701"/>
      </right>
      <top/>
      <bottom/>
      <diagonal/>
    </border>
    <border>
      <left style="medium">
        <color theme="7" tint="-0.24994659260841701"/>
      </left>
      <right/>
      <top/>
      <bottom style="medium">
        <color theme="7" tint="-0.24994659260841701"/>
      </bottom>
      <diagonal/>
    </border>
    <border>
      <left/>
      <right/>
      <top/>
      <bottom style="medium">
        <color theme="7" tint="-0.24994659260841701"/>
      </bottom>
      <diagonal/>
    </border>
    <border>
      <left/>
      <right style="medium">
        <color theme="7" tint="-0.24994659260841701"/>
      </right>
      <top/>
      <bottom style="medium">
        <color theme="7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2" borderId="1">
      <alignment horizontal="center" vertical="center"/>
    </xf>
    <xf numFmtId="0" fontId="2" fillId="0" borderId="0">
      <alignment horizontal="right" indent="1"/>
    </xf>
    <xf numFmtId="0" fontId="5" fillId="0" borderId="0"/>
    <xf numFmtId="0" fontId="2" fillId="0" borderId="0"/>
    <xf numFmtId="166" fontId="1" fillId="5" borderId="1">
      <alignment horizontal="right" indent="1"/>
    </xf>
    <xf numFmtId="0" fontId="4" fillId="0" borderId="0">
      <alignment horizontal="left" indent="1"/>
    </xf>
    <xf numFmtId="0" fontId="2" fillId="0" borderId="0">
      <alignment horizontal="center"/>
    </xf>
    <xf numFmtId="165" fontId="1" fillId="5" borderId="1">
      <alignment horizontal="right" indent="1"/>
    </xf>
    <xf numFmtId="166" fontId="1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 applyAlignment="1">
      <alignment horizontal="right" indent="1"/>
    </xf>
    <xf numFmtId="0" fontId="1" fillId="2" borderId="1" xfId="1">
      <alignment horizontal="center" vertical="center"/>
    </xf>
    <xf numFmtId="0" fontId="2" fillId="0" borderId="0" xfId="2">
      <alignment horizontal="right" inden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8" xfId="2" applyBorder="1">
      <alignment horizontal="right" indent="1"/>
    </xf>
    <xf numFmtId="0" fontId="0" fillId="0" borderId="8" xfId="0" applyBorder="1"/>
    <xf numFmtId="0" fontId="0" fillId="0" borderId="9" xfId="0" applyBorder="1"/>
    <xf numFmtId="0" fontId="0" fillId="2" borderId="1" xfId="1" applyFont="1">
      <alignment horizontal="center" vertical="center"/>
    </xf>
    <xf numFmtId="164" fontId="1" fillId="2" borderId="1" xfId="1" quotePrefix="1" applyNumberFormat="1">
      <alignment horizontal="center" vertical="center"/>
    </xf>
    <xf numFmtId="0" fontId="0" fillId="3" borderId="0" xfId="0" applyFill="1" applyAlignment="1">
      <alignment horizontal="center"/>
    </xf>
    <xf numFmtId="0" fontId="5" fillId="0" borderId="0" xfId="3"/>
    <xf numFmtId="0" fontId="2" fillId="0" borderId="0" xfId="4"/>
    <xf numFmtId="166" fontId="1" fillId="5" borderId="1" xfId="5">
      <alignment horizontal="right" indent="1"/>
    </xf>
    <xf numFmtId="0" fontId="4" fillId="0" borderId="0" xfId="6">
      <alignment horizontal="left" indent="1"/>
    </xf>
    <xf numFmtId="0" fontId="2" fillId="0" borderId="0" xfId="7">
      <alignment horizontal="center"/>
    </xf>
    <xf numFmtId="165" fontId="1" fillId="5" borderId="1" xfId="8">
      <alignment horizontal="right" indent="1"/>
    </xf>
    <xf numFmtId="166" fontId="1" fillId="0" borderId="0" xfId="9"/>
    <xf numFmtId="166" fontId="1" fillId="0" borderId="11" xfId="9" applyBorder="1"/>
    <xf numFmtId="0" fontId="5" fillId="6" borderId="0" xfId="3" applyFill="1"/>
    <xf numFmtId="0" fontId="2" fillId="6" borderId="0" xfId="4" applyFill="1"/>
    <xf numFmtId="0" fontId="0" fillId="6" borderId="0" xfId="0" applyFill="1"/>
    <xf numFmtId="0" fontId="2" fillId="6" borderId="0" xfId="7" applyFill="1">
      <alignment horizontal="center"/>
    </xf>
    <xf numFmtId="166" fontId="1" fillId="7" borderId="0" xfId="9" applyFill="1"/>
    <xf numFmtId="10" fontId="1" fillId="7" borderId="0" xfId="10" applyNumberFormat="1" applyFill="1"/>
    <xf numFmtId="0" fontId="3" fillId="4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</cellXfs>
  <cellStyles count="11">
    <cellStyle name="CalcMoney" xfId="9" xr:uid="{00000000-0005-0000-0000-000000000000}"/>
    <cellStyle name="CoverCell" xfId="1" xr:uid="{00000000-0005-0000-0000-000001000000}"/>
    <cellStyle name="CoverLabel" xfId="2" xr:uid="{00000000-0005-0000-0000-000002000000}"/>
    <cellStyle name="InputMoney" xfId="5" xr:uid="{00000000-0005-0000-0000-000003000000}"/>
    <cellStyle name="InputPercent" xfId="8" xr:uid="{00000000-0005-0000-0000-000004000000}"/>
    <cellStyle name="LineItem" xfId="4" xr:uid="{00000000-0005-0000-0000-000005000000}"/>
    <cellStyle name="LineTitle" xfId="3" xr:uid="{00000000-0005-0000-0000-000006000000}"/>
    <cellStyle name="Normalny" xfId="0" builtinId="0"/>
    <cellStyle name="Procentowy" xfId="10" builtinId="5"/>
    <cellStyle name="RangeName" xfId="6" xr:uid="{00000000-0005-0000-0000-000009000000}"/>
    <cellStyle name="Units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F15"/>
  <sheetViews>
    <sheetView showGridLines="0" workbookViewId="0">
      <selection activeCell="D6" sqref="D6"/>
    </sheetView>
  </sheetViews>
  <sheetFormatPr defaultColWidth="0" defaultRowHeight="15" zeroHeight="1" x14ac:dyDescent="0.25"/>
  <cols>
    <col min="1" max="1" width="4.140625" customWidth="1"/>
    <col min="2" max="2" width="3.42578125" customWidth="1"/>
    <col min="3" max="3" width="16.42578125" customWidth="1"/>
    <col min="4" max="4" width="29.85546875" customWidth="1"/>
    <col min="5" max="5" width="3.5703125" customWidth="1"/>
    <col min="6" max="6" width="5" customWidth="1"/>
    <col min="7" max="16384" width="9.140625" hidden="1"/>
  </cols>
  <sheetData>
    <row r="1" spans="2:5" ht="24.75" customHeight="1" thickBot="1" x14ac:dyDescent="0.3"/>
    <row r="2" spans="2:5" ht="9.75" customHeight="1" x14ac:dyDescent="0.25">
      <c r="B2" s="4"/>
      <c r="C2" s="5"/>
      <c r="D2" s="5"/>
      <c r="E2" s="6"/>
    </row>
    <row r="3" spans="2:5" ht="1.5" customHeight="1" x14ac:dyDescent="0.25">
      <c r="B3" s="7"/>
      <c r="E3" s="8"/>
    </row>
    <row r="4" spans="2:5" ht="9.75" customHeight="1" x14ac:dyDescent="0.25">
      <c r="B4" s="7"/>
      <c r="E4" s="8"/>
    </row>
    <row r="5" spans="2:5" ht="18.75" customHeight="1" x14ac:dyDescent="0.25">
      <c r="B5" s="7"/>
      <c r="C5" s="1" t="s">
        <v>5</v>
      </c>
      <c r="D5" s="13" t="s">
        <v>50</v>
      </c>
      <c r="E5" s="8"/>
    </row>
    <row r="6" spans="2:5" x14ac:dyDescent="0.25">
      <c r="B6" s="7"/>
      <c r="C6" s="1"/>
      <c r="E6" s="8"/>
    </row>
    <row r="7" spans="2:5" ht="20.25" customHeight="1" x14ac:dyDescent="0.25">
      <c r="B7" s="7"/>
      <c r="C7" s="1" t="s">
        <v>3</v>
      </c>
      <c r="D7" s="13" t="s">
        <v>4</v>
      </c>
      <c r="E7" s="8"/>
    </row>
    <row r="8" spans="2:5" x14ac:dyDescent="0.25">
      <c r="B8" s="7"/>
      <c r="E8" s="8"/>
    </row>
    <row r="9" spans="2:5" ht="18.75" customHeight="1" x14ac:dyDescent="0.25">
      <c r="B9" s="7"/>
      <c r="C9" s="3" t="s">
        <v>0</v>
      </c>
      <c r="D9" s="14">
        <v>1</v>
      </c>
      <c r="E9" s="8"/>
    </row>
    <row r="10" spans="2:5" x14ac:dyDescent="0.25">
      <c r="B10" s="7"/>
      <c r="C10" s="3"/>
      <c r="E10" s="8"/>
    </row>
    <row r="11" spans="2:5" ht="19.5" customHeight="1" x14ac:dyDescent="0.25">
      <c r="B11" s="7"/>
      <c r="C11" s="3" t="s">
        <v>1</v>
      </c>
      <c r="D11" s="2" t="s">
        <v>2</v>
      </c>
      <c r="E11" s="8"/>
    </row>
    <row r="12" spans="2:5" ht="15.75" customHeight="1" x14ac:dyDescent="0.25">
      <c r="B12" s="7"/>
      <c r="C12" s="3"/>
      <c r="E12" s="8"/>
    </row>
    <row r="13" spans="2:5" ht="19.5" customHeight="1" x14ac:dyDescent="0.25">
      <c r="B13" s="7"/>
      <c r="C13" s="3" t="s">
        <v>6</v>
      </c>
      <c r="D13" s="2">
        <f ca="1">YEAR(TODAY())</f>
        <v>2024</v>
      </c>
      <c r="E13" s="8"/>
    </row>
    <row r="14" spans="2:5" ht="15.75" thickBot="1" x14ac:dyDescent="0.3">
      <c r="B14" s="9"/>
      <c r="C14" s="10"/>
      <c r="D14" s="11"/>
      <c r="E14" s="12"/>
    </row>
    <row r="15" spans="2:5" ht="22.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P22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G28" sqref="G28"/>
    </sheetView>
  </sheetViews>
  <sheetFormatPr defaultRowHeight="15" x14ac:dyDescent="0.25"/>
  <cols>
    <col min="2" max="2" width="20.42578125" style="17" customWidth="1"/>
    <col min="3" max="3" width="5.7109375" customWidth="1"/>
    <col min="4" max="4" width="9.140625" style="20"/>
    <col min="6" max="6" width="9.140625" customWidth="1"/>
    <col min="16" max="16" width="14" style="19" bestFit="1" customWidth="1"/>
  </cols>
  <sheetData>
    <row r="2" spans="1:16" x14ac:dyDescent="0.25">
      <c r="F2" s="30" t="s">
        <v>8</v>
      </c>
      <c r="G2" s="31"/>
      <c r="H2" s="31"/>
      <c r="I2" s="31"/>
      <c r="J2" s="31"/>
      <c r="K2" s="31"/>
      <c r="L2" s="31"/>
      <c r="M2" s="31"/>
      <c r="N2" s="31"/>
      <c r="O2" s="32"/>
    </row>
    <row r="3" spans="1:16" x14ac:dyDescent="0.25">
      <c r="D3" s="20" t="s">
        <v>9</v>
      </c>
      <c r="F3" s="15">
        <f ca="1">CoverStartYear</f>
        <v>2024</v>
      </c>
      <c r="G3" s="15">
        <f ca="1">F3+1</f>
        <v>2025</v>
      </c>
      <c r="H3" s="15">
        <f t="shared" ref="H3:O3" ca="1" si="0">G3+1</f>
        <v>2026</v>
      </c>
      <c r="I3" s="15">
        <f t="shared" ca="1" si="0"/>
        <v>2027</v>
      </c>
      <c r="J3" s="15">
        <f t="shared" ca="1" si="0"/>
        <v>2028</v>
      </c>
      <c r="K3" s="15">
        <f t="shared" ca="1" si="0"/>
        <v>2029</v>
      </c>
      <c r="L3" s="15">
        <f t="shared" ca="1" si="0"/>
        <v>2030</v>
      </c>
      <c r="M3" s="15">
        <f ca="1">L3+1</f>
        <v>2031</v>
      </c>
      <c r="N3" s="15">
        <f t="shared" ca="1" si="0"/>
        <v>2032</v>
      </c>
      <c r="O3" s="15">
        <f t="shared" ca="1" si="0"/>
        <v>2033</v>
      </c>
      <c r="P3" s="19" t="s">
        <v>7</v>
      </c>
    </row>
    <row r="4" spans="1:16" ht="10.5" customHeight="1" x14ac:dyDescent="0.25"/>
    <row r="5" spans="1:16" x14ac:dyDescent="0.25">
      <c r="A5" s="16" t="s">
        <v>10</v>
      </c>
    </row>
    <row r="6" spans="1:16" x14ac:dyDescent="0.25">
      <c r="B6" s="17" t="s">
        <v>11</v>
      </c>
      <c r="D6" s="20" t="s">
        <v>12</v>
      </c>
      <c r="F6" s="18">
        <v>400</v>
      </c>
      <c r="G6" s="18">
        <v>375</v>
      </c>
      <c r="H6" s="18">
        <v>350</v>
      </c>
      <c r="I6" s="18">
        <v>325</v>
      </c>
      <c r="J6" s="18">
        <v>300</v>
      </c>
      <c r="K6" s="18">
        <v>275</v>
      </c>
      <c r="L6" s="18">
        <v>250</v>
      </c>
      <c r="M6" s="18">
        <v>225</v>
      </c>
      <c r="N6" s="18">
        <v>200</v>
      </c>
      <c r="O6" s="18">
        <v>175</v>
      </c>
      <c r="P6" s="19" t="s">
        <v>13</v>
      </c>
    </row>
    <row r="7" spans="1:16" x14ac:dyDescent="0.25">
      <c r="B7" s="17" t="s">
        <v>14</v>
      </c>
      <c r="D7" s="20" t="s">
        <v>12</v>
      </c>
      <c r="F7" s="18">
        <v>500</v>
      </c>
      <c r="G7" s="18">
        <v>460</v>
      </c>
      <c r="H7" s="18">
        <v>420</v>
      </c>
      <c r="I7" s="18">
        <v>380</v>
      </c>
      <c r="J7" s="18">
        <v>340</v>
      </c>
      <c r="K7" s="18">
        <v>300</v>
      </c>
      <c r="L7" s="18">
        <v>260</v>
      </c>
      <c r="M7" s="18">
        <v>220</v>
      </c>
      <c r="N7" s="18">
        <v>180</v>
      </c>
      <c r="O7" s="18">
        <v>140</v>
      </c>
      <c r="P7" s="19" t="s">
        <v>15</v>
      </c>
    </row>
    <row r="9" spans="1:16" x14ac:dyDescent="0.25">
      <c r="A9" s="16" t="s">
        <v>18</v>
      </c>
    </row>
    <row r="10" spans="1:16" x14ac:dyDescent="0.25">
      <c r="B10" s="17" t="s">
        <v>16</v>
      </c>
      <c r="D10" s="20" t="s">
        <v>12</v>
      </c>
      <c r="F10" s="18">
        <v>-300</v>
      </c>
      <c r="G10" s="18">
        <v>-300</v>
      </c>
      <c r="H10" s="18">
        <v>-300</v>
      </c>
      <c r="I10" s="18">
        <v>-300</v>
      </c>
      <c r="J10" s="18">
        <v>-300</v>
      </c>
      <c r="K10" s="18">
        <v>-300</v>
      </c>
      <c r="L10" s="18">
        <v>-300</v>
      </c>
      <c r="M10" s="18">
        <v>-300</v>
      </c>
      <c r="N10" s="18">
        <v>-300</v>
      </c>
      <c r="O10" s="18">
        <v>-300</v>
      </c>
      <c r="P10" s="19" t="s">
        <v>22</v>
      </c>
    </row>
    <row r="11" spans="1:16" x14ac:dyDescent="0.25">
      <c r="B11" s="17" t="s">
        <v>17</v>
      </c>
      <c r="D11" s="20" t="s">
        <v>12</v>
      </c>
      <c r="F11" s="18">
        <v>-200</v>
      </c>
      <c r="G11" s="18">
        <v>-200</v>
      </c>
      <c r="H11" s="18">
        <v>-200</v>
      </c>
      <c r="I11" s="18">
        <v>-200</v>
      </c>
      <c r="J11" s="18">
        <v>-200</v>
      </c>
      <c r="K11" s="18">
        <v>-200</v>
      </c>
      <c r="L11" s="18">
        <v>-200</v>
      </c>
      <c r="M11" s="18">
        <v>-200</v>
      </c>
      <c r="N11" s="18">
        <v>-200</v>
      </c>
      <c r="O11" s="18">
        <v>-200</v>
      </c>
      <c r="P11" s="19" t="s">
        <v>23</v>
      </c>
    </row>
    <row r="13" spans="1:16" x14ac:dyDescent="0.25">
      <c r="A13" s="16" t="s">
        <v>19</v>
      </c>
    </row>
    <row r="14" spans="1:16" x14ac:dyDescent="0.25">
      <c r="B14" s="17" t="s">
        <v>20</v>
      </c>
      <c r="D14" s="20" t="s">
        <v>12</v>
      </c>
      <c r="E14" s="18">
        <v>-2000</v>
      </c>
      <c r="F14" s="19" t="s">
        <v>25</v>
      </c>
    </row>
    <row r="15" spans="1:16" x14ac:dyDescent="0.25">
      <c r="B15" s="17" t="s">
        <v>24</v>
      </c>
      <c r="D15" s="20" t="s">
        <v>21</v>
      </c>
      <c r="F15" s="21">
        <v>0.04</v>
      </c>
      <c r="G15" s="21">
        <v>4.4999999999999998E-2</v>
      </c>
      <c r="H15" s="21">
        <v>0.05</v>
      </c>
      <c r="I15" s="21">
        <v>5.5E-2</v>
      </c>
      <c r="J15" s="21">
        <v>0.06</v>
      </c>
      <c r="K15" s="21">
        <v>6.5000000000000002E-2</v>
      </c>
      <c r="L15" s="21">
        <v>7.0000000000000007E-2</v>
      </c>
      <c r="M15" s="21">
        <v>7.4999999999999997E-2</v>
      </c>
      <c r="N15" s="21">
        <v>0.08</v>
      </c>
      <c r="O15" s="21">
        <v>8.5000000000000006E-2</v>
      </c>
      <c r="P15" s="19" t="s">
        <v>26</v>
      </c>
    </row>
    <row r="17" spans="1:6" x14ac:dyDescent="0.25">
      <c r="A17" s="24" t="s">
        <v>35</v>
      </c>
      <c r="B17" s="25"/>
      <c r="C17" s="26"/>
      <c r="D17" s="27"/>
    </row>
    <row r="18" spans="1:6" x14ac:dyDescent="0.25">
      <c r="A18" s="26"/>
      <c r="B18" s="25" t="s">
        <v>36</v>
      </c>
      <c r="C18" s="26"/>
      <c r="D18" s="27" t="s">
        <v>12</v>
      </c>
      <c r="E18" s="18">
        <v>-100</v>
      </c>
      <c r="F18" s="19" t="s">
        <v>38</v>
      </c>
    </row>
    <row r="19" spans="1:6" x14ac:dyDescent="0.25">
      <c r="A19" s="26"/>
      <c r="B19" s="25" t="s">
        <v>37</v>
      </c>
      <c r="C19" s="26"/>
      <c r="D19" s="27" t="s">
        <v>12</v>
      </c>
      <c r="E19" s="18">
        <v>-120</v>
      </c>
      <c r="F19" s="19" t="s">
        <v>39</v>
      </c>
    </row>
    <row r="20" spans="1:6" x14ac:dyDescent="0.25">
      <c r="A20" s="26"/>
      <c r="B20" s="25"/>
      <c r="C20" s="26"/>
      <c r="D20" s="27"/>
    </row>
    <row r="21" spans="1:6" x14ac:dyDescent="0.25">
      <c r="A21" s="26" t="s">
        <v>42</v>
      </c>
      <c r="B21" s="25"/>
      <c r="C21" s="26"/>
      <c r="D21" s="27"/>
    </row>
    <row r="22" spans="1:6" x14ac:dyDescent="0.25">
      <c r="A22" s="26"/>
      <c r="B22" s="25" t="s">
        <v>43</v>
      </c>
      <c r="C22" s="26"/>
      <c r="D22" s="27" t="s">
        <v>21</v>
      </c>
      <c r="E22" s="21">
        <v>0.08</v>
      </c>
      <c r="F22" s="19" t="s">
        <v>44</v>
      </c>
    </row>
  </sheetData>
  <mergeCells count="1">
    <mergeCell ref="F2:O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2:P17"/>
  <sheetViews>
    <sheetView tabSelected="1" topLeftCell="D1" workbookViewId="0">
      <selection activeCell="E16" sqref="E16"/>
    </sheetView>
  </sheetViews>
  <sheetFormatPr defaultRowHeight="15" x14ac:dyDescent="0.25"/>
  <cols>
    <col min="2" max="2" width="14.42578125" style="17" bestFit="1" customWidth="1"/>
    <col min="4" max="4" width="9.140625" style="20"/>
    <col min="6" max="6" width="10.5703125" bestFit="1" customWidth="1"/>
    <col min="16" max="16" width="12.85546875" style="19" customWidth="1"/>
  </cols>
  <sheetData>
    <row r="2" spans="1:16" x14ac:dyDescent="0.25">
      <c r="F2" s="30" t="s">
        <v>8</v>
      </c>
      <c r="G2" s="31"/>
      <c r="H2" s="31"/>
      <c r="I2" s="31"/>
      <c r="J2" s="31"/>
      <c r="K2" s="31"/>
      <c r="L2" s="31"/>
      <c r="M2" s="31"/>
      <c r="N2" s="31"/>
      <c r="O2" s="32"/>
    </row>
    <row r="3" spans="1:16" x14ac:dyDescent="0.25">
      <c r="D3" s="20" t="s">
        <v>9</v>
      </c>
      <c r="F3" s="15">
        <f ca="1">CoverStartYear</f>
        <v>2024</v>
      </c>
      <c r="G3" s="15">
        <f ca="1">F3+1</f>
        <v>2025</v>
      </c>
      <c r="H3" s="15">
        <f t="shared" ref="H3:O3" ca="1" si="0">G3+1</f>
        <v>2026</v>
      </c>
      <c r="I3" s="15">
        <f t="shared" ca="1" si="0"/>
        <v>2027</v>
      </c>
      <c r="J3" s="15">
        <f t="shared" ca="1" si="0"/>
        <v>2028</v>
      </c>
      <c r="K3" s="15">
        <f t="shared" ca="1" si="0"/>
        <v>2029</v>
      </c>
      <c r="L3" s="15">
        <f t="shared" ca="1" si="0"/>
        <v>2030</v>
      </c>
      <c r="M3" s="15">
        <f ca="1">L3+1</f>
        <v>2031</v>
      </c>
      <c r="N3" s="15">
        <f t="shared" ca="1" si="0"/>
        <v>2032</v>
      </c>
      <c r="O3" s="15">
        <f t="shared" ca="1" si="0"/>
        <v>2033</v>
      </c>
      <c r="P3" s="19" t="s">
        <v>7</v>
      </c>
    </row>
    <row r="4" spans="1:16" ht="10.5" customHeight="1" x14ac:dyDescent="0.25"/>
    <row r="5" spans="1:16" x14ac:dyDescent="0.25">
      <c r="A5" s="16" t="s">
        <v>30</v>
      </c>
    </row>
    <row r="6" spans="1:16" x14ac:dyDescent="0.25">
      <c r="B6" s="17" t="s">
        <v>27</v>
      </c>
      <c r="D6" s="20" t="s">
        <v>12</v>
      </c>
      <c r="F6" s="22">
        <f t="shared" ref="F6:O6" si="1">RevDownloads+RevTouring</f>
        <v>900</v>
      </c>
      <c r="G6" s="22">
        <f t="shared" si="1"/>
        <v>835</v>
      </c>
      <c r="H6" s="22">
        <f t="shared" si="1"/>
        <v>770</v>
      </c>
      <c r="I6" s="22">
        <f t="shared" si="1"/>
        <v>705</v>
      </c>
      <c r="J6" s="22">
        <f t="shared" si="1"/>
        <v>640</v>
      </c>
      <c r="K6" s="22">
        <f t="shared" si="1"/>
        <v>575</v>
      </c>
      <c r="L6" s="22">
        <f t="shared" si="1"/>
        <v>510</v>
      </c>
      <c r="M6" s="22">
        <f t="shared" si="1"/>
        <v>445</v>
      </c>
      <c r="N6" s="22">
        <f t="shared" si="1"/>
        <v>380</v>
      </c>
      <c r="O6" s="22">
        <f t="shared" si="1"/>
        <v>315</v>
      </c>
      <c r="P6" s="19" t="s">
        <v>31</v>
      </c>
    </row>
    <row r="7" spans="1:16" x14ac:dyDescent="0.25">
      <c r="B7" s="17" t="s">
        <v>28</v>
      </c>
      <c r="D7" s="20" t="s">
        <v>12</v>
      </c>
      <c r="F7" s="22">
        <f t="shared" ref="F7:O7" si="2">CstLivingDaily+CstLivingLoose</f>
        <v>-500</v>
      </c>
      <c r="G7" s="22">
        <f t="shared" si="2"/>
        <v>-500</v>
      </c>
      <c r="H7" s="22">
        <f t="shared" si="2"/>
        <v>-500</v>
      </c>
      <c r="I7" s="22">
        <f t="shared" si="2"/>
        <v>-500</v>
      </c>
      <c r="J7" s="22">
        <f t="shared" si="2"/>
        <v>-500</v>
      </c>
      <c r="K7" s="22">
        <f t="shared" si="2"/>
        <v>-500</v>
      </c>
      <c r="L7" s="22">
        <f t="shared" si="2"/>
        <v>-500</v>
      </c>
      <c r="M7" s="22">
        <f t="shared" si="2"/>
        <v>-500</v>
      </c>
      <c r="N7" s="22">
        <f t="shared" si="2"/>
        <v>-500</v>
      </c>
      <c r="O7" s="22">
        <f t="shared" si="2"/>
        <v>-500</v>
      </c>
      <c r="P7" s="19" t="s">
        <v>32</v>
      </c>
    </row>
    <row r="8" spans="1:16" x14ac:dyDescent="0.25">
      <c r="B8" s="17" t="s">
        <v>29</v>
      </c>
      <c r="D8" s="20" t="s">
        <v>12</v>
      </c>
      <c r="F8" s="22">
        <f t="shared" ref="F8:O8" si="3">CstHousingPrice*CstHousingRate</f>
        <v>-80</v>
      </c>
      <c r="G8" s="22">
        <f t="shared" si="3"/>
        <v>-90</v>
      </c>
      <c r="H8" s="22">
        <f t="shared" si="3"/>
        <v>-100</v>
      </c>
      <c r="I8" s="22">
        <f t="shared" si="3"/>
        <v>-110</v>
      </c>
      <c r="J8" s="22">
        <f t="shared" si="3"/>
        <v>-120</v>
      </c>
      <c r="K8" s="22">
        <f t="shared" si="3"/>
        <v>-130</v>
      </c>
      <c r="L8" s="22">
        <f t="shared" si="3"/>
        <v>-140</v>
      </c>
      <c r="M8" s="22">
        <f t="shared" si="3"/>
        <v>-150</v>
      </c>
      <c r="N8" s="22">
        <f t="shared" si="3"/>
        <v>-160</v>
      </c>
      <c r="O8" s="22">
        <f t="shared" si="3"/>
        <v>-170</v>
      </c>
      <c r="P8" s="19" t="s">
        <v>33</v>
      </c>
    </row>
    <row r="9" spans="1:16" x14ac:dyDescent="0.25">
      <c r="B9" s="17" t="s">
        <v>30</v>
      </c>
      <c r="D9" s="20" t="s">
        <v>12</v>
      </c>
      <c r="F9" s="23">
        <f>SUM(F6:F8)</f>
        <v>320</v>
      </c>
      <c r="G9" s="23">
        <f t="shared" ref="G9:O9" si="4">SUM(G6:G8)</f>
        <v>245</v>
      </c>
      <c r="H9" s="23">
        <f t="shared" si="4"/>
        <v>170</v>
      </c>
      <c r="I9" s="23">
        <f t="shared" si="4"/>
        <v>95</v>
      </c>
      <c r="J9" s="23">
        <f t="shared" si="4"/>
        <v>20</v>
      </c>
      <c r="K9" s="23">
        <f t="shared" si="4"/>
        <v>-55</v>
      </c>
      <c r="L9" s="23">
        <f t="shared" si="4"/>
        <v>-130</v>
      </c>
      <c r="M9" s="23">
        <f t="shared" si="4"/>
        <v>-205</v>
      </c>
      <c r="N9" s="23">
        <f t="shared" si="4"/>
        <v>-280</v>
      </c>
      <c r="O9" s="23">
        <f t="shared" si="4"/>
        <v>-355</v>
      </c>
      <c r="P9" s="19" t="s">
        <v>34</v>
      </c>
    </row>
    <row r="11" spans="1:16" x14ac:dyDescent="0.25">
      <c r="A11" s="16" t="s">
        <v>40</v>
      </c>
      <c r="F11" s="22"/>
      <c r="G11" s="22"/>
      <c r="H11" s="22"/>
      <c r="I11" s="22"/>
      <c r="J11" s="22"/>
      <c r="K11" s="22"/>
      <c r="L11" s="22"/>
      <c r="M11" s="22"/>
      <c r="N11" s="22"/>
      <c r="O11" s="22"/>
    </row>
    <row r="12" spans="1:16" x14ac:dyDescent="0.25">
      <c r="B12" s="17" t="s">
        <v>35</v>
      </c>
      <c r="D12" s="20" t="s">
        <v>12</v>
      </c>
      <c r="E12" s="22">
        <f>CstInitialSinging+CstInitialOutfits</f>
        <v>-220</v>
      </c>
      <c r="F12" s="19" t="s">
        <v>41</v>
      </c>
      <c r="G12" s="22"/>
      <c r="H12" s="22"/>
      <c r="I12" s="22"/>
      <c r="J12" s="22"/>
      <c r="K12" s="22"/>
      <c r="L12" s="22"/>
      <c r="M12" s="22"/>
      <c r="N12" s="22"/>
      <c r="O12" s="22"/>
    </row>
    <row r="13" spans="1:16" x14ac:dyDescent="0.25">
      <c r="B13" s="17" t="s">
        <v>48</v>
      </c>
      <c r="D13" s="20" t="s">
        <v>12</v>
      </c>
      <c r="E13" s="22">
        <f>NetCashInitial</f>
        <v>-220</v>
      </c>
      <c r="F13" s="22">
        <f t="shared" ref="F13:O13" si="5">NetIncome</f>
        <v>320</v>
      </c>
      <c r="G13" s="22">
        <f t="shared" si="5"/>
        <v>245</v>
      </c>
      <c r="H13" s="22">
        <f t="shared" si="5"/>
        <v>170</v>
      </c>
      <c r="I13" s="22">
        <f t="shared" si="5"/>
        <v>95</v>
      </c>
      <c r="J13" s="22">
        <f t="shared" si="5"/>
        <v>20</v>
      </c>
      <c r="K13" s="22">
        <f t="shared" si="5"/>
        <v>-55</v>
      </c>
      <c r="L13" s="22">
        <f t="shared" si="5"/>
        <v>-130</v>
      </c>
      <c r="M13" s="22">
        <f t="shared" si="5"/>
        <v>-205</v>
      </c>
      <c r="N13" s="22">
        <f t="shared" si="5"/>
        <v>-280</v>
      </c>
      <c r="O13" s="22">
        <f t="shared" si="5"/>
        <v>-355</v>
      </c>
      <c r="P13" s="19" t="s">
        <v>49</v>
      </c>
    </row>
    <row r="14" spans="1:16" x14ac:dyDescent="0.25">
      <c r="F14" s="22"/>
      <c r="G14" s="22"/>
      <c r="H14" s="22"/>
      <c r="I14" s="22"/>
      <c r="J14" s="22"/>
      <c r="K14" s="22"/>
      <c r="L14" s="22"/>
      <c r="M14" s="22"/>
      <c r="N14" s="22"/>
      <c r="O14" s="22"/>
    </row>
    <row r="15" spans="1:16" x14ac:dyDescent="0.25">
      <c r="A15" s="16" t="s">
        <v>45</v>
      </c>
    </row>
    <row r="16" spans="1:16" x14ac:dyDescent="0.25">
      <c r="B16" s="17" t="s">
        <v>46</v>
      </c>
      <c r="D16" s="20" t="s">
        <v>12</v>
      </c>
      <c r="E16" s="28">
        <f>NPV(DiscountRate,NetIncome)+NetCashInitial</f>
        <v>-21.036313052424418</v>
      </c>
    </row>
    <row r="17" spans="2:5" x14ac:dyDescent="0.25">
      <c r="B17" s="17" t="s">
        <v>47</v>
      </c>
      <c r="D17" s="20" t="s">
        <v>12</v>
      </c>
      <c r="E17" s="29">
        <f>IRR(CashflowIrr)</f>
        <v>8.7768337483780101E-2</v>
      </c>
    </row>
  </sheetData>
  <mergeCells count="1">
    <mergeCell ref="F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Nazwane zakresy</vt:lpstr>
      </vt:variant>
      <vt:variant>
        <vt:i4>18</vt:i4>
      </vt:variant>
    </vt:vector>
  </HeadingPairs>
  <TitlesOfParts>
    <vt:vector size="21" baseType="lpstr">
      <vt:lpstr>Cover</vt:lpstr>
      <vt:lpstr>Inputs</vt:lpstr>
      <vt:lpstr>Calculations</vt:lpstr>
      <vt:lpstr>CashflowIrr</vt:lpstr>
      <vt:lpstr>CoverComp</vt:lpstr>
      <vt:lpstr>CoverStartYear</vt:lpstr>
      <vt:lpstr>CstHousingPrice</vt:lpstr>
      <vt:lpstr>CstHousingRate</vt:lpstr>
      <vt:lpstr>CstInitialOutfits</vt:lpstr>
      <vt:lpstr>CstInitialSinging</vt:lpstr>
      <vt:lpstr>CstLivingDaily</vt:lpstr>
      <vt:lpstr>CstLivingLoose</vt:lpstr>
      <vt:lpstr>DiscountRate</vt:lpstr>
      <vt:lpstr>ModelYear</vt:lpstr>
      <vt:lpstr>NetCashInitial</vt:lpstr>
      <vt:lpstr>NetCstHousing</vt:lpstr>
      <vt:lpstr>NetCstLiving</vt:lpstr>
      <vt:lpstr>NetIncome</vt:lpstr>
      <vt:lpstr>NetRev</vt:lpstr>
      <vt:lpstr>RevDownloads</vt:lpstr>
      <vt:lpstr>RevTouring</vt:lpstr>
    </vt:vector>
  </TitlesOfParts>
  <Company>Wise Owl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B</dc:creator>
  <cp:lastModifiedBy>Maria Świątek</cp:lastModifiedBy>
  <dcterms:created xsi:type="dcterms:W3CDTF">2010-10-18T13:56:07Z</dcterms:created>
  <dcterms:modified xsi:type="dcterms:W3CDTF">2024-05-12T14:26:41Z</dcterms:modified>
</cp:coreProperties>
</file>