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Lookup functions\"/>
    </mc:Choice>
  </mc:AlternateContent>
  <xr:revisionPtr revIDLastSave="0" documentId="8_{80E649D2-4113-468D-BBE7-79C48EB10883}" xr6:coauthVersionLast="47" xr6:coauthVersionMax="47" xr10:uidLastSave="{00000000-0000-0000-0000-000000000000}"/>
  <bookViews>
    <workbookView xWindow="14295" yWindow="0" windowWidth="14610" windowHeight="15585" activeTab="3" xr2:uid="{00000000-000D-0000-FFFF-FFFF00000000}"/>
  </bookViews>
  <sheets>
    <sheet name="Cover" sheetId="4" r:id="rId1"/>
    <sheet name="Shows" sheetId="6" r:id="rId2"/>
    <sheet name="Inputs" sheetId="2" r:id="rId3"/>
    <sheet name="Calculations" sheetId="5" r:id="rId4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IncomeMultiplier">Calculations!$E$8</definedName>
    <definedName name="IncomeUnadjusted">Calculations!$F$6:$O$6</definedName>
    <definedName name="ModelYear">Inputs!$F$3:$O$3</definedName>
    <definedName name="NetCstHousing">Calculations!$F$13:$O$13</definedName>
    <definedName name="NetCstLiving">Calculations!$F$12:$O$12</definedName>
    <definedName name="NetIncome">Calculations!$F$14:$O$14</definedName>
    <definedName name="NetRev">Calculations!$F$11:$O$11</definedName>
    <definedName name="RevDownloads">Inputs!$F$7:$O$7</definedName>
    <definedName name="RevTouring">Inputs!$F$6:$O$6</definedName>
    <definedName name="Shows">Shows!$A$2:$A$6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/>
  <c r="E7" i="5"/>
  <c r="F13" i="5" a="1"/>
  <c r="F13" i="5" s="1"/>
  <c r="F12" i="5" a="1"/>
  <c r="F12" i="5" s="1"/>
  <c r="F6" i="5" a="1"/>
  <c r="F6" i="5" s="1"/>
  <c r="D13" i="4"/>
  <c r="F11" i="5" l="1" a="1"/>
  <c r="F11" i="5" s="1"/>
  <c r="F14" i="5" s="1"/>
  <c r="G6" i="2"/>
  <c r="F3" i="2"/>
  <c r="G3" i="2" s="1"/>
  <c r="H3" i="2" s="1"/>
  <c r="I3" i="2" s="1"/>
  <c r="J3" i="2" s="1"/>
  <c r="K3" i="2" s="1"/>
  <c r="L3" i="2" s="1"/>
  <c r="M3" i="2" s="1"/>
  <c r="N3" i="2" s="1"/>
  <c r="O3" i="2" s="1"/>
  <c r="L14" i="5" l="1"/>
  <c r="N14" i="5"/>
  <c r="M14" i="5"/>
  <c r="I14" i="5"/>
  <c r="O14" i="5"/>
  <c r="J14" i="5"/>
  <c r="K14" i="5"/>
  <c r="G14" i="5"/>
  <c r="H6" i="2"/>
  <c r="H14" i="5" s="1"/>
  <c r="F3" i="5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<sst xmlns="http://schemas.openxmlformats.org/spreadsheetml/2006/main" count="78" uniqueCount="55">
  <si>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</si>
  <si>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</si>
  <si>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</si>
  <si>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</si>
  <si>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</si>
  <si>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</si>
  <si>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</si>
  <si>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</si>
  <si>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</si>
  <si>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</si>
  <si>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</si>
  <si>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</si>
  <si>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</si>
  <si>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</si>
  <si>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</si>
  <si>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</si>
  <si>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</si>
  <si>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</si>
  <si>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</si>
  <si>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</si>
  <si>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</si>
  <si>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</si>
  <si>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</si>
  <si>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</si>
  <si>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</si>
  <si>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</si>
  <si>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</si>
  <si>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</si>
  <si>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</si>
  <si>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</si>
  <si>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</si>
  <si>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</si>
  <si>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</si>
  <si>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</si>
  <si>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</si>
  <si>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Unadjusted income</t>
  </si>
  <si>
    <t>Multiplier</t>
  </si>
  <si>
    <t>N/A</t>
  </si>
  <si>
    <t>IncomeUnadjusted</t>
  </si>
  <si>
    <t>IncomeMultiplier</t>
  </si>
  <si>
    <t>Show</t>
  </si>
  <si>
    <t>Love Island</t>
  </si>
  <si>
    <t>Naked Attraction</t>
  </si>
  <si>
    <t>Great British Bake-Off</t>
  </si>
  <si>
    <t>Strictly Come Dancing</t>
  </si>
  <si>
    <t>Britain's Got Talent</t>
  </si>
  <si>
    <t>Naked Atraction</t>
  </si>
  <si>
    <t>Credibility rating</t>
  </si>
  <si>
    <t>None whatsoever</t>
  </si>
  <si>
    <t>Iffy</t>
  </si>
  <si>
    <t>Good in a post-ironic way</t>
  </si>
  <si>
    <t>Good</t>
  </si>
  <si>
    <t>Negative impact</t>
  </si>
  <si>
    <t>Income multiplier</t>
  </si>
  <si>
    <t>Credibility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</si>
</sst>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41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0" fillId="6" borderId="1" xfId="1" applyFont="1" applyFill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/>
    <xf numFmtId="0" fontId="5" fillId="7" borderId="0" xfId="0" applyFont="1" applyFill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0" borderId="1" xfId="0" applyBorder="1"/>
    <xf numFmtId="0" fontId="0" fillId="9" borderId="1" xfId="0" applyFill="1" applyBorder="1" applyAlignment="1">
      <alignment horizontal="center"/>
    </xf>
    <xf numFmtId="0" fontId="2" fillId="9" borderId="1" xfId="4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8" borderId="1" xfId="4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6" borderId="0" xfId="0" applyFont="1" applyFill="1"/>
    <xf numFmtId="0" fontId="2" fillId="0" borderId="1" xfId="7" applyBorder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zoomScale="85" zoomScaleNormal="85" workbookViewId="0">
      <selection activeCell="D5" sqref="D5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25" t="s">
        <v>41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dataValidations count="1">
    <dataValidation type="list" allowBlank="1" showInputMessage="1" showErrorMessage="1" sqref="D5" xr:uid="{6CF8AFD1-E231-4C0A-BCA5-C32789A804B0}">
      <formula1>Shows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6"/>
  <sheetViews>
    <sheetView workbookViewId="0">
      <selection activeCell="F25" sqref="F25"/>
    </sheetView>
  </sheetViews>
  <sheetFormatPr defaultRowHeight="15" x14ac:dyDescent="0.25"/>
  <cols>
    <col min="1" max="1" width="36.28515625" bestFit="1" customWidth="1"/>
  </cols>
  <sheetData>
    <row r="1" spans="1:1" x14ac:dyDescent="0.25">
      <c r="A1" s="28" t="s">
        <v>40</v>
      </c>
    </row>
    <row r="2" spans="1:1" x14ac:dyDescent="0.25">
      <c r="A2" t="s">
        <v>41</v>
      </c>
    </row>
    <row r="3" spans="1:1" x14ac:dyDescent="0.25">
      <c r="A3" t="s">
        <v>45</v>
      </c>
    </row>
    <row r="4" spans="1:1" x14ac:dyDescent="0.25">
      <c r="A4" t="s">
        <v>44</v>
      </c>
    </row>
    <row r="5" spans="1:1" x14ac:dyDescent="0.25">
      <c r="A5" t="s">
        <v>43</v>
      </c>
    </row>
    <row r="6" spans="1:1" x14ac:dyDescent="0.25">
      <c r="A6" t="s">
        <v>42</v>
      </c>
    </row>
  </sheetData>
  <dataValidations count="1">
    <dataValidation type="list" allowBlank="1" showInputMessage="1" showErrorMessage="1" sqref="F25" xr:uid="{633D8284-025A-462F-951A-91F3A43E465D}">
      <formula1>$A$1:$A$6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2:P1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8" sqref="B8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bestFit="1" customWidth="1"/>
  </cols>
  <sheetData>
    <row r="2" spans="1:16" x14ac:dyDescent="0.25">
      <c r="F2" s="29" t="s">
        <v>8</v>
      </c>
      <c r="G2" s="30"/>
      <c r="H2" s="30"/>
      <c r="I2" s="30"/>
      <c r="J2" s="30"/>
      <c r="K2" s="30"/>
      <c r="L2" s="30"/>
      <c r="M2" s="30"/>
      <c r="N2" s="30"/>
      <c r="O2" s="31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2:P23"/>
  <sheetViews>
    <sheetView tabSelected="1" workbookViewId="0">
      <selection activeCell="D25" sqref="D25"/>
    </sheetView>
  </sheetViews>
  <sheetFormatPr defaultRowHeight="15" x14ac:dyDescent="0.25"/>
  <cols>
    <col min="1" max="1" width="20.5703125" bestFit="1" customWidth="1"/>
    <col min="2" max="2" width="23.140625" style="17" customWidth="1"/>
    <col min="3" max="3" width="17" bestFit="1" customWidth="1"/>
    <col min="4" max="4" width="20.7109375" style="20" bestFit="1" customWidth="1"/>
    <col min="5" max="5" width="23.7109375" bestFit="1" customWidth="1"/>
    <col min="6" max="6" width="10.5703125" bestFit="1" customWidth="1"/>
    <col min="16" max="16" width="12.85546875" style="19" customWidth="1"/>
  </cols>
  <sheetData>
    <row r="2" spans="1:16" x14ac:dyDescent="0.25">
      <c r="F2" s="29" t="s">
        <v>8</v>
      </c>
      <c r="G2" s="30"/>
      <c r="H2" s="30"/>
      <c r="I2" s="30"/>
      <c r="J2" s="30"/>
      <c r="K2" s="30"/>
      <c r="L2" s="30"/>
      <c r="M2" s="30"/>
      <c r="N2" s="30"/>
      <c r="O2" s="31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x14ac:dyDescent="0.25">
      <c r="C4" s="32" t="s">
        <v>40</v>
      </c>
      <c r="D4" s="40" t="s">
        <v>44</v>
      </c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6" x14ac:dyDescent="0.25">
      <c r="A5" s="16" t="s">
        <v>27</v>
      </c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6" x14ac:dyDescent="0.25">
      <c r="B6" s="17" t="s">
        <v>35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38</v>
      </c>
    </row>
    <row r="7" spans="1:16" x14ac:dyDescent="0.25">
      <c r="B7" s="17" t="s">
        <v>54</v>
      </c>
      <c r="D7" s="20" t="s">
        <v>37</v>
      </c>
      <c r="E7" s="39" t="str">
        <f>VLOOKUP(D4,A19:C23,2)</f>
        <v>Good in a post-ironic way</v>
      </c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6" x14ac:dyDescent="0.25">
      <c r="B8" s="17" t="s">
        <v>36</v>
      </c>
      <c r="D8" s="20" t="s">
        <v>37</v>
      </c>
      <c r="E8" s="27">
        <f>VLOOKUP(D4,A19:C23,3)</f>
        <v>1.8</v>
      </c>
      <c r="F8" s="19" t="s">
        <v>39</v>
      </c>
      <c r="G8" s="26"/>
      <c r="H8" s="26"/>
      <c r="I8" s="26"/>
      <c r="J8" s="26"/>
      <c r="K8" s="26"/>
      <c r="L8" s="26"/>
      <c r="M8" s="26"/>
      <c r="N8" s="26"/>
      <c r="O8" s="26"/>
    </row>
    <row r="9" spans="1:16" ht="10.5" customHeight="1" x14ac:dyDescent="0.25"/>
    <row r="10" spans="1:16" x14ac:dyDescent="0.25">
      <c r="A10" s="16" t="s">
        <v>30</v>
      </c>
    </row>
    <row r="11" spans="1:16" x14ac:dyDescent="0.25">
      <c r="B11" s="17" t="s">
        <v>27</v>
      </c>
      <c r="D11" s="20" t="s">
        <v>12</v>
      </c>
      <c r="F11" s="23" cm="1">
        <f t="array" ref="F11:O11">IncomeUnadjusted*IncomeMultiplier</f>
        <v>3060</v>
      </c>
      <c r="G11" s="23">
        <v>2610</v>
      </c>
      <c r="H11" s="23">
        <v>2250</v>
      </c>
      <c r="I11" s="23">
        <v>1956.6000000000001</v>
      </c>
      <c r="J11" s="23">
        <v>1715.4</v>
      </c>
      <c r="K11" s="23">
        <v>1512</v>
      </c>
      <c r="L11" s="23">
        <v>1335.6000000000001</v>
      </c>
      <c r="M11" s="23">
        <v>1180.8</v>
      </c>
      <c r="N11" s="23">
        <v>1044</v>
      </c>
      <c r="O11" s="23">
        <v>918</v>
      </c>
      <c r="P11" s="19" t="s">
        <v>31</v>
      </c>
    </row>
    <row r="12" spans="1:16" x14ac:dyDescent="0.25">
      <c r="B12" s="17" t="s">
        <v>28</v>
      </c>
      <c r="D12" s="20" t="s">
        <v>12</v>
      </c>
      <c r="F12" s="23" cm="1">
        <f t="array" ref="F12:O12">CstLivingDaily+CstLivingLoose</f>
        <v>-500</v>
      </c>
      <c r="G12" s="23">
        <v>-500</v>
      </c>
      <c r="H12" s="23">
        <v>-500</v>
      </c>
      <c r="I12" s="23">
        <v>-500</v>
      </c>
      <c r="J12" s="23">
        <v>-500</v>
      </c>
      <c r="K12" s="23">
        <v>-500</v>
      </c>
      <c r="L12" s="23">
        <v>-500</v>
      </c>
      <c r="M12" s="23">
        <v>-500</v>
      </c>
      <c r="N12" s="23">
        <v>-500</v>
      </c>
      <c r="O12" s="23">
        <v>-500</v>
      </c>
      <c r="P12" s="19" t="s">
        <v>32</v>
      </c>
    </row>
    <row r="13" spans="1:16" x14ac:dyDescent="0.25">
      <c r="B13" s="17" t="s">
        <v>29</v>
      </c>
      <c r="D13" s="20" t="s">
        <v>12</v>
      </c>
      <c r="F13" s="23" cm="1">
        <f t="array" ref="F13:O13">CstHousingPrice*CstHousingRate</f>
        <v>-80</v>
      </c>
      <c r="G13" s="23">
        <v>-90</v>
      </c>
      <c r="H13" s="23">
        <v>-100</v>
      </c>
      <c r="I13" s="23">
        <v>-110</v>
      </c>
      <c r="J13" s="23">
        <v>-120</v>
      </c>
      <c r="K13" s="23">
        <v>-130</v>
      </c>
      <c r="L13" s="23">
        <v>-140</v>
      </c>
      <c r="M13" s="23">
        <v>-150</v>
      </c>
      <c r="N13" s="23">
        <v>-160</v>
      </c>
      <c r="O13" s="23">
        <v>-170</v>
      </c>
      <c r="P13" s="19" t="s">
        <v>33</v>
      </c>
    </row>
    <row r="14" spans="1:16" x14ac:dyDescent="0.25">
      <c r="B14" s="17" t="s">
        <v>30</v>
      </c>
      <c r="D14" s="20" t="s">
        <v>12</v>
      </c>
      <c r="F14" s="24">
        <f>SUM(F11:F13)</f>
        <v>2480</v>
      </c>
      <c r="G14" s="24">
        <f t="shared" ref="G14:O14" si="1">SUM(G11:G13)</f>
        <v>2020</v>
      </c>
      <c r="H14" s="24">
        <f t="shared" si="1"/>
        <v>1650</v>
      </c>
      <c r="I14" s="24">
        <f t="shared" si="1"/>
        <v>1346.6000000000001</v>
      </c>
      <c r="J14" s="24">
        <f t="shared" si="1"/>
        <v>1095.4000000000001</v>
      </c>
      <c r="K14" s="24">
        <f t="shared" si="1"/>
        <v>882</v>
      </c>
      <c r="L14" s="24">
        <f t="shared" si="1"/>
        <v>695.60000000000014</v>
      </c>
      <c r="M14" s="24">
        <f t="shared" si="1"/>
        <v>530.79999999999995</v>
      </c>
      <c r="N14" s="24">
        <f t="shared" si="1"/>
        <v>384</v>
      </c>
      <c r="O14" s="24">
        <f t="shared" si="1"/>
        <v>248</v>
      </c>
      <c r="P14" s="19" t="s">
        <v>34</v>
      </c>
    </row>
    <row r="16" spans="1:16" x14ac:dyDescent="0.25">
      <c r="F16" s="21"/>
    </row>
    <row r="18" spans="1:3" x14ac:dyDescent="0.25">
      <c r="A18" s="36" t="s">
        <v>40</v>
      </c>
      <c r="B18" s="37" t="s">
        <v>47</v>
      </c>
      <c r="C18" s="38" t="s">
        <v>53</v>
      </c>
    </row>
    <row r="19" spans="1:3" x14ac:dyDescent="0.25">
      <c r="A19" s="33" t="s">
        <v>41</v>
      </c>
      <c r="B19" s="34" t="s">
        <v>48</v>
      </c>
      <c r="C19" s="35">
        <v>2.5</v>
      </c>
    </row>
    <row r="20" spans="1:3" x14ac:dyDescent="0.25">
      <c r="A20" s="33" t="s">
        <v>45</v>
      </c>
      <c r="B20" s="34" t="s">
        <v>49</v>
      </c>
      <c r="C20" s="35">
        <v>2</v>
      </c>
    </row>
    <row r="21" spans="1:3" x14ac:dyDescent="0.25">
      <c r="A21" s="33" t="s">
        <v>44</v>
      </c>
      <c r="B21" s="34" t="s">
        <v>50</v>
      </c>
      <c r="C21" s="35">
        <v>1.8</v>
      </c>
    </row>
    <row r="22" spans="1:3" x14ac:dyDescent="0.25">
      <c r="A22" s="33" t="s">
        <v>43</v>
      </c>
      <c r="B22" s="34" t="s">
        <v>51</v>
      </c>
      <c r="C22" s="35">
        <v>1.2</v>
      </c>
    </row>
    <row r="23" spans="1:3" x14ac:dyDescent="0.25">
      <c r="A23" s="33" t="s">
        <v>46</v>
      </c>
      <c r="B23" s="34" t="s">
        <v>52</v>
      </c>
      <c r="C23" s="35">
        <v>0.8</v>
      </c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16</vt:i4>
      </vt:variant>
    </vt:vector>
  </HeadingPairs>
  <TitlesOfParts>
    <vt:vector size="20" baseType="lpstr">
      <vt:lpstr>Cover</vt:lpstr>
      <vt:lpstr>Shows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IncomeMultiplier</vt:lpstr>
      <vt:lpstr>IncomeUnadjusted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  <vt:lpstr>Shows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2024-01-08T20:31:49Z</dcterms:modified>
</cp:coreProperties>
</file>