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Scenarios\Answer\"/>
    </mc:Choice>
  </mc:AlternateContent>
  <xr:revisionPtr revIDLastSave="0" documentId="13_ncr:1_{69CE4E93-FAF4-419A-BFE2-374D3262094E}" xr6:coauthVersionLast="47" xr6:coauthVersionMax="47" xr10:uidLastSave="{00000000-0000-0000-0000-000000000000}"/>
  <bookViews>
    <workbookView xWindow="13815" yWindow="0" windowWidth="15075" windowHeight="15585" activeTab="2" xr2:uid="{00000000-000D-0000-FFFF-FFFF00000000}"/>
  </bookViews>
  <sheets>
    <sheet name="Cover" sheetId="4" r:id="rId1"/>
    <sheet name="Scenario Summary" sheetId="7" r:id="rId2"/>
    <sheet name="The content of the task" sheetId="8" r:id="rId3"/>
    <sheet name="Inputs" sheetId="1" r:id="rId4"/>
    <sheet name="Calculations" sheetId="2" r:id="rId5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Irr">Inputs!#REF!</definedName>
    <definedName name="IrrCalc">Calculations!$E$15</definedName>
    <definedName name="IrrInputCopy">Inputs!$E$22</definedName>
    <definedName name="ModelStartDateIn">Inputs!$E$12</definedName>
    <definedName name="ModelTitle">Cover!$C$3</definedName>
    <definedName name="Npv">Inputs!#REF!</definedName>
    <definedName name="NpvCalc">Calculations!$E$14</definedName>
    <definedName name="NpvInputCopy">Inputs!$E$21</definedName>
    <definedName name="PeriodEndDateIn">Inputs!$F$8:$M$8</definedName>
    <definedName name="PeriodNumberIn">Inputs!$F$6:$M$6</definedName>
    <definedName name="PeriodStartDateIn">Inputs!$F$7:$M$7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K12" i="2"/>
  <c r="L12" i="2"/>
  <c r="M12" i="2"/>
  <c r="E12" i="1"/>
  <c r="F7" i="1" s="1"/>
  <c r="F6" i="1"/>
  <c r="G6" i="1" s="1"/>
  <c r="A1" i="2"/>
  <c r="A1" i="1"/>
  <c r="E14" i="2" l="1"/>
  <c r="E21" i="1" s="1"/>
  <c r="H6" i="1"/>
  <c r="G6" i="2"/>
  <c r="F6" i="2"/>
  <c r="E15" i="2"/>
  <c r="E22" i="1" s="1"/>
  <c r="I6" i="1"/>
  <c r="H6" i="2"/>
  <c r="F8" i="1"/>
  <c r="F7" i="2"/>
  <c r="F8" i="2" l="1"/>
  <c r="G7" i="1"/>
  <c r="J6" i="1"/>
  <c r="I6" i="2"/>
  <c r="K6" i="1" l="1"/>
  <c r="J6" i="2"/>
  <c r="G8" i="1"/>
  <c r="G7" i="2"/>
  <c r="H7" i="1" l="1"/>
  <c r="G8" i="2"/>
  <c r="L6" i="1"/>
  <c r="K6" i="2"/>
  <c r="M6" i="1" l="1"/>
  <c r="M6" i="2" s="1"/>
  <c r="L6" i="2"/>
  <c r="H8" i="1"/>
  <c r="H7" i="2"/>
  <c r="H8" i="2" l="1"/>
  <c r="I7" i="1"/>
  <c r="I8" i="1" l="1"/>
  <c r="I7" i="2"/>
  <c r="J7" i="1" l="1"/>
  <c r="I8" i="2"/>
  <c r="J8" i="1" l="1"/>
  <c r="J7" i="2"/>
  <c r="J8" i="2" l="1"/>
  <c r="K7" i="1"/>
  <c r="K8" i="1" l="1"/>
  <c r="K7" i="2"/>
  <c r="L7" i="1" l="1"/>
  <c r="K8" i="2"/>
  <c r="L8" i="1" l="1"/>
  <c r="L7" i="2"/>
  <c r="L8" i="2" l="1"/>
  <c r="M7" i="1"/>
  <c r="M8" i="1" l="1"/>
  <c r="M8" i="2" s="1"/>
  <c r="M7" i="2"/>
</calcChain>
</file>

<file path=xl/sharedStrings.xml><?xml version="1.0" encoding="utf-8"?>
<sst xmlns="http://schemas.openxmlformats.org/spreadsheetml/2006/main" count="90" uniqueCount="69">
  <si>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</si>
  <si>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</si>
  <si>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</si>
  <si>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</si>
  <si>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</si>
  <si>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</si>
  <si>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</si>
  <si>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</si>
  <si>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</si>
  <si>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</si>
  <si>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</si>
  <si>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</si>
  <si>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</si>
  <si>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</si>
  <si>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</si>
  <si>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</si>
  <si>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</si>
  <si>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</si>
  <si>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</si>
  <si>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</si>
  <si>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</si>
  <si>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</si>
  <si>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</si>
  <si>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</si>
  <si>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</si>
  <si>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</si>
  <si>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</si>
  <si>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</si>
  <si>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</si>
  <si>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</si>
  <si>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</si>
  <si>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</si>
  <si>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</si>
  <si>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</si>
  <si>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IrrCalc</t>
  </si>
  <si>
    <t>NpvCalc</t>
  </si>
  <si>
    <t>NPV from Calculations sheet</t>
  </si>
  <si>
    <t>IRR from calculations sheet</t>
  </si>
  <si>
    <t>NpvInputCopy</t>
  </si>
  <si>
    <t>IrrInputCopy</t>
  </si>
  <si>
    <t>$G$16</t>
  </si>
  <si>
    <t>$H$16</t>
  </si>
  <si>
    <t>$I$16</t>
  </si>
  <si>
    <t>$J$16</t>
  </si>
  <si>
    <t>$K$16</t>
  </si>
  <si>
    <t>$L$16</t>
  </si>
  <si>
    <t>$M$16</t>
  </si>
  <si>
    <t>$F$15</t>
  </si>
  <si>
    <t>$G$15</t>
  </si>
  <si>
    <t>$H$15</t>
  </si>
  <si>
    <t>$I$15</t>
  </si>
  <si>
    <t>$J$15</t>
  </si>
  <si>
    <t>$K$15</t>
  </si>
  <si>
    <t>$L$15</t>
  </si>
  <si>
    <t>$M$15</t>
  </si>
  <si>
    <t>$F$16</t>
  </si>
  <si>
    <t>Smaller dividends</t>
  </si>
  <si>
    <t>Created by Wise Owl on 19/07/2023</t>
  </si>
  <si>
    <t>Base case</t>
  </si>
  <si>
    <t>Created by Wise Owl on 19/07/2023
Modified by Wise Owl on 19/07/2023</t>
  </si>
  <si>
    <t>Higher initial investment</t>
  </si>
  <si>
    <t>Interest rate rise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</si>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</sst>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20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7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11" fillId="4" borderId="1">
      <alignment horizontal="right"/>
    </xf>
    <xf numFmtId="166" fontId="11" fillId="4" borderId="1">
      <alignment horizontal="center"/>
    </xf>
    <xf numFmtId="165" fontId="11" fillId="4" borderId="1">
      <alignment horizontal="center"/>
    </xf>
    <xf numFmtId="10" fontId="11" fillId="4" borderId="1">
      <alignment horizontal="center"/>
    </xf>
    <xf numFmtId="165" fontId="11" fillId="0" borderId="0"/>
    <xf numFmtId="168" fontId="11" fillId="2" borderId="0" applyFill="0" applyBorder="0" applyAlignment="0" applyProtection="0"/>
    <xf numFmtId="165" fontId="11" fillId="0" borderId="0" applyProtection="0"/>
    <xf numFmtId="164" fontId="13" fillId="0" borderId="0">
      <alignment horizontal="left"/>
    </xf>
    <xf numFmtId="165" fontId="12" fillId="0" borderId="0"/>
    <xf numFmtId="43" fontId="13" fillId="0" borderId="0">
      <alignment horizontal="center"/>
    </xf>
  </cellStyleXfs>
  <cellXfs count="63">
    <xf numFmtId="0" fontId="0" fillId="0" borderId="0" xfId="0"/>
    <xf numFmtId="164" fontId="2" fillId="3" borderId="0" xfId="4" applyNumberFormat="1" applyFont="1" applyFill="1" applyBorder="1"/>
    <xf numFmtId="164" fontId="2" fillId="3" borderId="0" xfId="4" quotePrefix="1" applyNumberFormat="1" applyFont="1" applyFill="1" applyBorder="1"/>
    <xf numFmtId="164" fontId="3" fillId="0" borderId="0" xfId="4" quotePrefix="1" applyNumberFormat="1" applyFont="1" applyBorder="1"/>
    <xf numFmtId="164" fontId="4" fillId="3" borderId="0" xfId="4" quotePrefix="1" applyNumberFormat="1" applyFont="1" applyFill="1" applyBorder="1"/>
    <xf numFmtId="165" fontId="12" fillId="0" borderId="0" xfId="14"/>
    <xf numFmtId="165" fontId="11" fillId="0" borderId="0" xfId="10"/>
    <xf numFmtId="164" fontId="3" fillId="0" borderId="0" xfId="4" applyNumberFormat="1" applyFont="1" applyBorder="1" applyAlignment="1">
      <alignment horizontal="center"/>
    </xf>
    <xf numFmtId="43" fontId="13" fillId="0" borderId="0" xfId="15">
      <alignment horizontal="center"/>
    </xf>
    <xf numFmtId="165" fontId="11" fillId="4" borderId="1" xfId="8">
      <alignment horizontal="center"/>
    </xf>
    <xf numFmtId="164" fontId="13" fillId="0" borderId="0" xfId="13">
      <alignment horizontal="left"/>
    </xf>
    <xf numFmtId="164" fontId="3" fillId="0" borderId="0" xfId="4" applyNumberFormat="1" applyFont="1" applyBorder="1"/>
    <xf numFmtId="15" fontId="3" fillId="0" borderId="0" xfId="4" quotePrefix="1" applyNumberFormat="1" applyFont="1" applyBorder="1"/>
    <xf numFmtId="166" fontId="11" fillId="4" borderId="1" xfId="7">
      <alignment horizontal="center"/>
    </xf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8" fillId="0" borderId="6" xfId="12" applyFont="1" applyBorder="1" applyProtection="1"/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164" fontId="5" fillId="0" borderId="0" xfId="4" applyNumberFormat="1" applyFont="1" applyBorder="1"/>
    <xf numFmtId="0" fontId="6" fillId="0" borderId="0" xfId="0" applyFont="1"/>
    <xf numFmtId="10" fontId="11" fillId="4" borderId="1" xfId="9">
      <alignment horizontal="center"/>
    </xf>
    <xf numFmtId="167" fontId="11" fillId="4" borderId="1" xfId="6">
      <alignment horizontal="right"/>
    </xf>
    <xf numFmtId="167" fontId="3" fillId="0" borderId="0" xfId="1">
      <alignment horizontal="right"/>
    </xf>
    <xf numFmtId="169" fontId="3" fillId="0" borderId="0" xfId="1" applyNumberFormat="1">
      <alignment horizontal="right"/>
    </xf>
    <xf numFmtId="165" fontId="11" fillId="0" borderId="0" xfId="12"/>
    <xf numFmtId="15" fontId="11" fillId="0" borderId="0" xfId="4" quotePrefix="1" applyNumberFormat="1" applyFont="1" applyBorder="1"/>
    <xf numFmtId="164" fontId="2" fillId="5" borderId="0" xfId="4" applyNumberFormat="1" applyFont="1" applyFill="1" applyBorder="1"/>
    <xf numFmtId="164" fontId="2" fillId="5" borderId="0" xfId="4" quotePrefix="1" applyNumberFormat="1" applyFont="1" applyFill="1" applyBorder="1"/>
    <xf numFmtId="164" fontId="4" fillId="5" borderId="0" xfId="4" quotePrefix="1" applyNumberFormat="1" applyFont="1" applyFill="1" applyBorder="1"/>
    <xf numFmtId="0" fontId="11" fillId="0" borderId="0" xfId="0" applyFont="1"/>
    <xf numFmtId="164" fontId="11" fillId="0" borderId="0" xfId="4" quotePrefix="1" applyNumberFormat="1" applyFont="1" applyBorder="1"/>
    <xf numFmtId="43" fontId="13" fillId="0" borderId="0" xfId="4" applyFont="1" applyBorder="1"/>
    <xf numFmtId="167" fontId="11" fillId="0" borderId="0" xfId="1" applyFont="1">
      <alignment horizontal="right"/>
    </xf>
    <xf numFmtId="169" fontId="11" fillId="0" borderId="0" xfId="1" applyNumberFormat="1" applyFont="1">
      <alignment horizontal="right"/>
    </xf>
    <xf numFmtId="0" fontId="13" fillId="0" borderId="0" xfId="0" applyFont="1"/>
    <xf numFmtId="167" fontId="11" fillId="0" borderId="0" xfId="1" applyFont="1" applyAlignment="1">
      <alignment horizontal="center"/>
    </xf>
    <xf numFmtId="10" fontId="11" fillId="0" borderId="0" xfId="2" applyFont="1">
      <alignment horizontal="center"/>
    </xf>
    <xf numFmtId="165" fontId="9" fillId="5" borderId="0" xfId="12" applyFont="1" applyFill="1" applyAlignment="1" applyProtection="1">
      <alignment horizontal="center"/>
    </xf>
    <xf numFmtId="165" fontId="14" fillId="0" borderId="0" xfId="12" applyFont="1" applyAlignment="1" applyProtection="1">
      <alignment horizontal="center"/>
    </xf>
    <xf numFmtId="165" fontId="15" fillId="0" borderId="0" xfId="12" applyFont="1" applyAlignment="1" applyProtection="1">
      <alignment horizontal="center"/>
    </xf>
    <xf numFmtId="0" fontId="0" fillId="0" borderId="0" xfId="0" applyAlignment="1">
      <alignment horizontal="center"/>
    </xf>
    <xf numFmtId="167" fontId="11" fillId="4" borderId="1" xfId="1" applyFont="1" applyFill="1" applyBorder="1" applyAlignment="1">
      <alignment horizontal="center"/>
    </xf>
    <xf numFmtId="10" fontId="11" fillId="4" borderId="1" xfId="2" applyFont="1" applyFill="1" applyBorder="1">
      <alignment horizontal="center"/>
    </xf>
    <xf numFmtId="167" fontId="0" fillId="0" borderId="0" xfId="0" applyNumberFormat="1"/>
    <xf numFmtId="10" fontId="0" fillId="0" borderId="0" xfId="0" applyNumberFormat="1"/>
    <xf numFmtId="10" fontId="0" fillId="0" borderId="11" xfId="0" applyNumberFormat="1" applyBorder="1"/>
    <xf numFmtId="0" fontId="16" fillId="6" borderId="12" xfId="0" applyFont="1" applyFill="1" applyBorder="1" applyAlignment="1">
      <alignment horizontal="left"/>
    </xf>
    <xf numFmtId="0" fontId="16" fillId="6" borderId="10" xfId="0" applyFont="1" applyFill="1" applyBorder="1" applyAlignment="1">
      <alignment horizontal="left"/>
    </xf>
    <xf numFmtId="0" fontId="0" fillId="0" borderId="13" xfId="0" applyBorder="1"/>
    <xf numFmtId="0" fontId="17" fillId="7" borderId="0" xfId="0" applyFont="1" applyFill="1" applyAlignment="1">
      <alignment horizontal="left"/>
    </xf>
    <xf numFmtId="0" fontId="18" fillId="7" borderId="13" xfId="0" applyFont="1" applyFill="1" applyBorder="1" applyAlignment="1">
      <alignment horizontal="left"/>
    </xf>
    <xf numFmtId="0" fontId="17" fillId="7" borderId="11" xfId="0" applyFont="1" applyFill="1" applyBorder="1" applyAlignment="1">
      <alignment horizontal="left"/>
    </xf>
    <xf numFmtId="0" fontId="19" fillId="6" borderId="10" xfId="0" applyFont="1" applyFill="1" applyBorder="1" applyAlignment="1">
      <alignment horizontal="right"/>
    </xf>
    <xf numFmtId="0" fontId="19" fillId="6" borderId="12" xfId="0" applyFont="1" applyFill="1" applyBorder="1" applyAlignment="1">
      <alignment horizontal="right"/>
    </xf>
    <xf numFmtId="167" fontId="0" fillId="8" borderId="0" xfId="0" applyNumberFormat="1" applyFill="1"/>
    <xf numFmtId="10" fontId="0" fillId="8" borderId="0" xfId="0" applyNumberFormat="1" applyFill="1"/>
    <xf numFmtId="0" fontId="7" fillId="0" borderId="0" xfId="0" applyFont="1" applyAlignment="1">
      <alignment vertical="top" wrapText="1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date" xfId="5" xr:uid="{00000000-0005-0000-0000-000004000000}"/>
    <cellStyle name="Dziesiętny" xfId="4" builtinId="3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_Model with lookup functions" xfId="12" xr:uid="{00000000-0005-0000-0000-00000C000000}"/>
    <cellStyle name="Normalny" xfId="0" builtinId="0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400787</xdr:colOff>
      <xdr:row>46</xdr:row>
      <xdr:rowOff>48671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703FEB3-7767-0E8F-FDAB-8DE6D020D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77587" cy="7497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27"/>
  <sheetViews>
    <sheetView showGridLines="0" showRowColHeaders="0" showZeros="0" showOutlineSymbols="0" zoomScaleNormal="100" zoomScaleSheetLayoutView="85" workbookViewId="0">
      <selection activeCell="E35" sqref="E35"/>
    </sheetView>
  </sheetViews>
  <sheetFormatPr defaultColWidth="10.28515625" defaultRowHeight="14.25" x14ac:dyDescent="0.2"/>
  <cols>
    <col min="1" max="2" width="9.140625" style="14" customWidth="1"/>
    <col min="3" max="3" width="45.140625" style="14" customWidth="1"/>
    <col min="4" max="16384" width="10.28515625" style="14"/>
  </cols>
  <sheetData>
    <row r="1" spans="2:4" ht="24.95" customHeight="1" thickBot="1" x14ac:dyDescent="0.25"/>
    <row r="2" spans="2:4" ht="15" thickTop="1" x14ac:dyDescent="0.2">
      <c r="B2" s="15"/>
      <c r="C2" s="16"/>
      <c r="D2" s="17"/>
    </row>
    <row r="3" spans="2:4" ht="26.25" x14ac:dyDescent="0.4">
      <c r="B3" s="18"/>
      <c r="C3" s="43" t="s">
        <v>20</v>
      </c>
      <c r="D3" s="19"/>
    </row>
    <row r="4" spans="2:4" x14ac:dyDescent="0.2">
      <c r="B4" s="18"/>
      <c r="D4" s="19"/>
    </row>
    <row r="5" spans="2:4" x14ac:dyDescent="0.2">
      <c r="B5" s="18"/>
      <c r="D5" s="19"/>
    </row>
    <row r="6" spans="2:4" ht="18" x14ac:dyDescent="0.25">
      <c r="B6" s="18"/>
      <c r="C6" s="44" t="s">
        <v>12</v>
      </c>
      <c r="D6" s="19"/>
    </row>
    <row r="7" spans="2:4" x14ac:dyDescent="0.2">
      <c r="B7" s="18"/>
      <c r="D7" s="19"/>
    </row>
    <row r="8" spans="2:4" x14ac:dyDescent="0.2">
      <c r="B8" s="18"/>
      <c r="D8" s="19"/>
    </row>
    <row r="9" spans="2:4" ht="15" x14ac:dyDescent="0.25">
      <c r="B9" s="18"/>
      <c r="C9" s="45" t="s">
        <v>13</v>
      </c>
      <c r="D9" s="19"/>
    </row>
    <row r="10" spans="2:4" x14ac:dyDescent="0.2">
      <c r="B10" s="18"/>
      <c r="D10" s="19"/>
    </row>
    <row r="11" spans="2:4" ht="15" thickBot="1" x14ac:dyDescent="0.25">
      <c r="B11" s="20"/>
      <c r="C11" s="21"/>
      <c r="D11" s="22"/>
    </row>
    <row r="12" spans="2:4" ht="15" thickTop="1" x14ac:dyDescent="0.2"/>
    <row r="27" spans="3:3" x14ac:dyDescent="0.2">
      <c r="C27" s="23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8BBD-F675-4DE0-94CC-33004FEAAA4C}">
  <sheetPr>
    <outlinePr summaryBelow="0"/>
  </sheetPr>
  <dimension ref="B1:H28"/>
  <sheetViews>
    <sheetView showGridLines="0" zoomScaleNormal="100" workbookViewId="0">
      <selection activeCell="H24" sqref="H24"/>
    </sheetView>
  </sheetViews>
  <sheetFormatPr defaultRowHeight="12.75" outlineLevelRow="1" outlineLevelCol="1" x14ac:dyDescent="0.2"/>
  <cols>
    <col min="3" max="3" width="13.5703125" bestFit="1" customWidth="1"/>
    <col min="4" max="4" width="12.140625" customWidth="1" outlineLevel="1"/>
    <col min="5" max="5" width="15.28515625" customWidth="1" outlineLevel="1"/>
    <col min="6" max="6" width="9.85546875" customWidth="1" outlineLevel="1"/>
    <col min="7" max="7" width="20.140625" customWidth="1" outlineLevel="1"/>
    <col min="8" max="8" width="13.85546875" customWidth="1" outlineLevel="1"/>
  </cols>
  <sheetData>
    <row r="1" spans="2:8" ht="13.5" thickBot="1" x14ac:dyDescent="0.25"/>
    <row r="2" spans="2:8" ht="15" x14ac:dyDescent="0.25">
      <c r="B2" s="53" t="s">
        <v>62</v>
      </c>
      <c r="C2" s="53"/>
      <c r="D2" s="58"/>
      <c r="E2" s="58"/>
      <c r="F2" s="58"/>
      <c r="G2" s="58"/>
      <c r="H2" s="58"/>
    </row>
    <row r="3" spans="2:8" ht="15" x14ac:dyDescent="0.25">
      <c r="B3" s="52"/>
      <c r="C3" s="52"/>
      <c r="D3" s="59" t="s">
        <v>64</v>
      </c>
      <c r="E3" s="59" t="s">
        <v>56</v>
      </c>
      <c r="F3" s="59" t="s">
        <v>58</v>
      </c>
      <c r="G3" s="59" t="s">
        <v>60</v>
      </c>
      <c r="H3" s="59" t="s">
        <v>61</v>
      </c>
    </row>
    <row r="4" spans="2:8" ht="67.5" outlineLevel="1" x14ac:dyDescent="0.2">
      <c r="B4" s="55"/>
      <c r="C4" s="55"/>
      <c r="E4" s="62" t="s">
        <v>57</v>
      </c>
      <c r="F4" s="62" t="s">
        <v>59</v>
      </c>
      <c r="G4" s="62" t="s">
        <v>57</v>
      </c>
      <c r="H4" s="62" t="s">
        <v>57</v>
      </c>
    </row>
    <row r="5" spans="2:8" x14ac:dyDescent="0.2">
      <c r="B5" s="56" t="s">
        <v>63</v>
      </c>
      <c r="C5" s="56"/>
      <c r="D5" s="54"/>
      <c r="E5" s="54"/>
      <c r="F5" s="54"/>
      <c r="G5" s="54"/>
      <c r="H5" s="54"/>
    </row>
    <row r="6" spans="2:8" outlineLevel="1" x14ac:dyDescent="0.2">
      <c r="B6" s="55"/>
      <c r="C6" s="55" t="s">
        <v>40</v>
      </c>
      <c r="D6" s="49">
        <v>10000</v>
      </c>
      <c r="E6" s="60">
        <v>7000</v>
      </c>
      <c r="F6" s="60">
        <v>10000</v>
      </c>
      <c r="G6" s="49">
        <v>10000</v>
      </c>
      <c r="H6" s="49">
        <v>10000</v>
      </c>
    </row>
    <row r="7" spans="2:8" outlineLevel="1" x14ac:dyDescent="0.2">
      <c r="B7" s="55"/>
      <c r="C7" s="55" t="s">
        <v>41</v>
      </c>
      <c r="D7" s="49">
        <v>10000</v>
      </c>
      <c r="E7" s="60">
        <v>7000</v>
      </c>
      <c r="F7" s="60">
        <v>10000</v>
      </c>
      <c r="G7" s="49">
        <v>10000</v>
      </c>
      <c r="H7" s="49">
        <v>10000</v>
      </c>
    </row>
    <row r="8" spans="2:8" outlineLevel="1" x14ac:dyDescent="0.2">
      <c r="B8" s="55"/>
      <c r="C8" s="55" t="s">
        <v>42</v>
      </c>
      <c r="D8" s="49">
        <v>10000</v>
      </c>
      <c r="E8" s="60">
        <v>7000</v>
      </c>
      <c r="F8" s="60">
        <v>10000</v>
      </c>
      <c r="G8" s="49">
        <v>10000</v>
      </c>
      <c r="H8" s="49">
        <v>10000</v>
      </c>
    </row>
    <row r="9" spans="2:8" outlineLevel="1" x14ac:dyDescent="0.2">
      <c r="B9" s="55"/>
      <c r="C9" s="55" t="s">
        <v>43</v>
      </c>
      <c r="D9" s="49">
        <v>10000</v>
      </c>
      <c r="E9" s="60">
        <v>7000</v>
      </c>
      <c r="F9" s="60">
        <v>10000</v>
      </c>
      <c r="G9" s="49">
        <v>10000</v>
      </c>
      <c r="H9" s="49">
        <v>10000</v>
      </c>
    </row>
    <row r="10" spans="2:8" outlineLevel="1" x14ac:dyDescent="0.2">
      <c r="B10" s="55"/>
      <c r="C10" s="55" t="s">
        <v>44</v>
      </c>
      <c r="D10" s="49">
        <v>10000</v>
      </c>
      <c r="E10" s="60">
        <v>7000</v>
      </c>
      <c r="F10" s="60">
        <v>10000</v>
      </c>
      <c r="G10" s="49">
        <v>10000</v>
      </c>
      <c r="H10" s="49">
        <v>10000</v>
      </c>
    </row>
    <row r="11" spans="2:8" outlineLevel="1" x14ac:dyDescent="0.2">
      <c r="B11" s="55"/>
      <c r="C11" s="55" t="s">
        <v>45</v>
      </c>
      <c r="D11" s="49">
        <v>10000</v>
      </c>
      <c r="E11" s="60">
        <v>7000</v>
      </c>
      <c r="F11" s="60">
        <v>10000</v>
      </c>
      <c r="G11" s="49">
        <v>10000</v>
      </c>
      <c r="H11" s="49">
        <v>10000</v>
      </c>
    </row>
    <row r="12" spans="2:8" outlineLevel="1" x14ac:dyDescent="0.2">
      <c r="B12" s="55"/>
      <c r="C12" s="55" t="s">
        <v>46</v>
      </c>
      <c r="D12" s="49">
        <v>10000</v>
      </c>
      <c r="E12" s="60">
        <v>7000</v>
      </c>
      <c r="F12" s="60">
        <v>10000</v>
      </c>
      <c r="G12" s="49">
        <v>10000</v>
      </c>
      <c r="H12" s="49">
        <v>10000</v>
      </c>
    </row>
    <row r="13" spans="2:8" outlineLevel="1" x14ac:dyDescent="0.2">
      <c r="B13" s="55"/>
      <c r="C13" s="55" t="s">
        <v>47</v>
      </c>
      <c r="D13" s="49">
        <v>-40000</v>
      </c>
      <c r="E13" s="49">
        <v>-40000</v>
      </c>
      <c r="F13" s="60">
        <v>-40000</v>
      </c>
      <c r="G13" s="60">
        <v>-60000</v>
      </c>
      <c r="H13" s="49">
        <v>-40000</v>
      </c>
    </row>
    <row r="14" spans="2:8" outlineLevel="1" x14ac:dyDescent="0.2">
      <c r="B14" s="55"/>
      <c r="C14" s="55" t="s">
        <v>48</v>
      </c>
      <c r="D14" s="49">
        <v>0</v>
      </c>
      <c r="E14" s="49">
        <v>0</v>
      </c>
      <c r="F14" s="60">
        <v>0</v>
      </c>
      <c r="G14" s="49">
        <v>0</v>
      </c>
      <c r="H14" s="49">
        <v>0</v>
      </c>
    </row>
    <row r="15" spans="2:8" outlineLevel="1" x14ac:dyDescent="0.2">
      <c r="B15" s="55"/>
      <c r="C15" s="55" t="s">
        <v>49</v>
      </c>
      <c r="D15" s="49">
        <v>0</v>
      </c>
      <c r="E15" s="49">
        <v>0</v>
      </c>
      <c r="F15" s="60">
        <v>0</v>
      </c>
      <c r="G15" s="49">
        <v>0</v>
      </c>
      <c r="H15" s="49">
        <v>0</v>
      </c>
    </row>
    <row r="16" spans="2:8" outlineLevel="1" x14ac:dyDescent="0.2">
      <c r="B16" s="55"/>
      <c r="C16" s="55" t="s">
        <v>50</v>
      </c>
      <c r="D16" s="49">
        <v>0</v>
      </c>
      <c r="E16" s="49">
        <v>0</v>
      </c>
      <c r="F16" s="60">
        <v>0</v>
      </c>
      <c r="G16" s="49">
        <v>0</v>
      </c>
      <c r="H16" s="49">
        <v>0</v>
      </c>
    </row>
    <row r="17" spans="2:8" outlineLevel="1" x14ac:dyDescent="0.2">
      <c r="B17" s="55"/>
      <c r="C17" s="55" t="s">
        <v>51</v>
      </c>
      <c r="D17" s="49">
        <v>0</v>
      </c>
      <c r="E17" s="49">
        <v>0</v>
      </c>
      <c r="F17" s="60">
        <v>0</v>
      </c>
      <c r="G17" s="49">
        <v>0</v>
      </c>
      <c r="H17" s="49">
        <v>0</v>
      </c>
    </row>
    <row r="18" spans="2:8" outlineLevel="1" x14ac:dyDescent="0.2">
      <c r="B18" s="55"/>
      <c r="C18" s="55" t="s">
        <v>52</v>
      </c>
      <c r="D18" s="49">
        <v>0</v>
      </c>
      <c r="E18" s="49">
        <v>0</v>
      </c>
      <c r="F18" s="60">
        <v>0</v>
      </c>
      <c r="G18" s="49">
        <v>0</v>
      </c>
      <c r="H18" s="49">
        <v>0</v>
      </c>
    </row>
    <row r="19" spans="2:8" outlineLevel="1" x14ac:dyDescent="0.2">
      <c r="B19" s="55"/>
      <c r="C19" s="55" t="s">
        <v>53</v>
      </c>
      <c r="D19" s="49">
        <v>0</v>
      </c>
      <c r="E19" s="49">
        <v>0</v>
      </c>
      <c r="F19" s="60">
        <v>0</v>
      </c>
      <c r="G19" s="49">
        <v>0</v>
      </c>
      <c r="H19" s="49">
        <v>0</v>
      </c>
    </row>
    <row r="20" spans="2:8" outlineLevel="1" x14ac:dyDescent="0.2">
      <c r="B20" s="55"/>
      <c r="C20" s="55" t="s">
        <v>54</v>
      </c>
      <c r="D20" s="49">
        <v>0</v>
      </c>
      <c r="E20" s="49">
        <v>0</v>
      </c>
      <c r="F20" s="60">
        <v>0</v>
      </c>
      <c r="G20" s="49">
        <v>0</v>
      </c>
      <c r="H20" s="49">
        <v>0</v>
      </c>
    </row>
    <row r="21" spans="2:8" outlineLevel="1" x14ac:dyDescent="0.2">
      <c r="B21" s="55"/>
      <c r="C21" s="55" t="s">
        <v>55</v>
      </c>
      <c r="D21" s="49">
        <v>0</v>
      </c>
      <c r="E21" s="49">
        <v>0</v>
      </c>
      <c r="F21" s="60">
        <v>0</v>
      </c>
      <c r="G21" s="49">
        <v>0</v>
      </c>
      <c r="H21" s="49">
        <v>0</v>
      </c>
    </row>
    <row r="22" spans="2:8" outlineLevel="1" x14ac:dyDescent="0.2">
      <c r="B22" s="55"/>
      <c r="C22" s="55" t="s">
        <v>30</v>
      </c>
      <c r="D22" s="50">
        <v>0.08</v>
      </c>
      <c r="E22" s="50">
        <v>0.08</v>
      </c>
      <c r="F22" s="61">
        <v>0.08</v>
      </c>
      <c r="G22" s="50">
        <v>0.08</v>
      </c>
      <c r="H22" s="61">
        <v>0.1</v>
      </c>
    </row>
    <row r="23" spans="2:8" x14ac:dyDescent="0.2">
      <c r="B23" s="56" t="s">
        <v>65</v>
      </c>
      <c r="C23" s="56"/>
      <c r="D23" s="54"/>
      <c r="E23" s="54"/>
      <c r="F23" s="54"/>
      <c r="G23" s="54"/>
      <c r="H23" s="54"/>
    </row>
    <row r="24" spans="2:8" outlineLevel="1" x14ac:dyDescent="0.2">
      <c r="B24" s="55"/>
      <c r="C24" s="55" t="s">
        <v>38</v>
      </c>
      <c r="D24" s="49">
        <v>11170.0931409567</v>
      </c>
      <c r="E24" s="49">
        <v>-3292.0459124414201</v>
      </c>
      <c r="F24" s="49">
        <v>11170.0931409567</v>
      </c>
      <c r="G24" s="49">
        <v>-7348.4253775618199</v>
      </c>
      <c r="H24" s="49">
        <v>7894.7165244811804</v>
      </c>
    </row>
    <row r="25" spans="2:8" ht="13.5" outlineLevel="1" thickBot="1" x14ac:dyDescent="0.25">
      <c r="B25" s="57"/>
      <c r="C25" s="57" t="s">
        <v>39</v>
      </c>
      <c r="D25" s="51">
        <v>0.16326709023504399</v>
      </c>
      <c r="E25" s="51">
        <v>5.3470955585568601E-2</v>
      </c>
      <c r="F25" s="51">
        <v>0.16326709023504399</v>
      </c>
      <c r="G25" s="51">
        <v>4.00926579962049E-2</v>
      </c>
      <c r="H25" s="51">
        <v>0.16326709023504399</v>
      </c>
    </row>
    <row r="26" spans="2:8" x14ac:dyDescent="0.2">
      <c r="B26" t="s">
        <v>66</v>
      </c>
    </row>
    <row r="27" spans="2:8" x14ac:dyDescent="0.2">
      <c r="B27" t="s">
        <v>67</v>
      </c>
    </row>
    <row r="28" spans="2:8" x14ac:dyDescent="0.2">
      <c r="B2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7605-A5A5-4C2F-94EE-6AC1023AE4AC}">
  <dimension ref="A1"/>
  <sheetViews>
    <sheetView tabSelected="1" workbookViewId="0">
      <selection activeCell="K10" sqref="K1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85" zoomScaleNormal="85"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21" sqref="E21"/>
    </sheetView>
  </sheetViews>
  <sheetFormatPr defaultRowHeight="12.75" x14ac:dyDescent="0.2"/>
  <cols>
    <col min="2" max="2" width="18" customWidth="1"/>
    <col min="5" max="5" width="10.7109375" customWidth="1"/>
    <col min="6" max="6" width="17.7109375" bestFit="1" customWidth="1"/>
    <col min="7" max="13" width="9.28515625" bestFit="1" customWidth="1"/>
  </cols>
  <sheetData>
    <row r="1" spans="1:14" x14ac:dyDescent="0.2">
      <c r="A1" s="32" t="str">
        <f>ModelTitle</f>
        <v>Template Model</v>
      </c>
      <c r="B1" s="33"/>
      <c r="C1" s="33"/>
      <c r="D1" s="33"/>
      <c r="E1" s="33"/>
      <c r="F1" s="33"/>
      <c r="G1" s="33"/>
    </row>
    <row r="2" spans="1:14" x14ac:dyDescent="0.2">
      <c r="A2" s="3"/>
      <c r="B2" s="3"/>
      <c r="C2" s="3"/>
      <c r="D2" s="3"/>
      <c r="E2" s="3"/>
      <c r="F2" s="3"/>
      <c r="G2" s="3"/>
    </row>
    <row r="3" spans="1:14" x14ac:dyDescent="0.2">
      <c r="A3" s="32" t="s">
        <v>0</v>
      </c>
      <c r="B3" s="34"/>
      <c r="C3" s="34"/>
      <c r="D3" s="34"/>
      <c r="E3" s="34"/>
      <c r="F3" s="34"/>
      <c r="G3" s="34"/>
    </row>
    <row r="4" spans="1:14" x14ac:dyDescent="0.2">
      <c r="A4" s="3"/>
      <c r="B4" s="3"/>
      <c r="C4" s="3"/>
      <c r="D4" s="3"/>
      <c r="E4" s="3"/>
      <c r="F4" s="3"/>
      <c r="G4" s="3"/>
    </row>
    <row r="5" spans="1:14" x14ac:dyDescent="0.2">
      <c r="A5" s="5" t="s">
        <v>1</v>
      </c>
      <c r="B5" s="3"/>
      <c r="C5" s="3"/>
      <c r="D5" s="3"/>
      <c r="E5" s="3"/>
      <c r="F5" s="3"/>
      <c r="G5" s="3"/>
    </row>
    <row r="6" spans="1:14" x14ac:dyDescent="0.2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2">
      <c r="A7" s="3"/>
      <c r="B7" s="6" t="s">
        <v>5</v>
      </c>
      <c r="C7" s="3"/>
      <c r="D7" s="8" t="s">
        <v>6</v>
      </c>
      <c r="E7" s="11"/>
      <c r="F7" s="31">
        <f ca="1">EOMONTH(ModelStartDateIn,-1)+1</f>
        <v>45292</v>
      </c>
      <c r="G7" s="31">
        <f ca="1">F8+1</f>
        <v>45658</v>
      </c>
      <c r="H7" s="31">
        <f t="shared" ref="H7:M7" ca="1" si="1">G8+1</f>
        <v>46023</v>
      </c>
      <c r="I7" s="31">
        <f t="shared" ca="1" si="1"/>
        <v>46388</v>
      </c>
      <c r="J7" s="31">
        <f t="shared" ca="1" si="1"/>
        <v>46753</v>
      </c>
      <c r="K7" s="31">
        <f t="shared" ca="1" si="1"/>
        <v>47119</v>
      </c>
      <c r="L7" s="31">
        <f t="shared" ca="1" si="1"/>
        <v>47484</v>
      </c>
      <c r="M7" s="31">
        <f t="shared" ca="1" si="1"/>
        <v>47849</v>
      </c>
      <c r="N7" s="10" t="s">
        <v>7</v>
      </c>
    </row>
    <row r="8" spans="1:14" x14ac:dyDescent="0.2">
      <c r="A8" s="3"/>
      <c r="B8" s="6" t="s">
        <v>8</v>
      </c>
      <c r="C8" s="3"/>
      <c r="D8" s="8" t="s">
        <v>6</v>
      </c>
      <c r="E8" s="11"/>
      <c r="F8" s="31">
        <f ca="1">DATE(YEAR(F7-1)+1,MONTH(F7-1),DAY(F7-1))</f>
        <v>45657</v>
      </c>
      <c r="G8" s="31">
        <f t="shared" ref="G8:L8" ca="1" si="2">DATE(YEAR(G7-1)+1,MONTH(G7-1),DAY(G7-1))</f>
        <v>46022</v>
      </c>
      <c r="H8" s="31">
        <f t="shared" ca="1" si="2"/>
        <v>46387</v>
      </c>
      <c r="I8" s="31">
        <f t="shared" ca="1" si="2"/>
        <v>46752</v>
      </c>
      <c r="J8" s="31">
        <f t="shared" ca="1" si="2"/>
        <v>47118</v>
      </c>
      <c r="K8" s="31">
        <f t="shared" ca="1" si="2"/>
        <v>47483</v>
      </c>
      <c r="L8" s="31">
        <f t="shared" ca="1" si="2"/>
        <v>47848</v>
      </c>
      <c r="M8" s="31">
        <f ca="1">DATE(YEAR(M7-1)+1,MONTH(M7-1),DAY(M7-1))</f>
        <v>48213</v>
      </c>
      <c r="N8" s="30" t="s">
        <v>9</v>
      </c>
    </row>
    <row r="11" spans="1:14" x14ac:dyDescent="0.2">
      <c r="A11" s="5" t="s">
        <v>10</v>
      </c>
    </row>
    <row r="12" spans="1:14" x14ac:dyDescent="0.2">
      <c r="B12" s="6" t="s">
        <v>5</v>
      </c>
      <c r="D12" s="8" t="s">
        <v>6</v>
      </c>
      <c r="E12" s="13">
        <f ca="1">NOW()</f>
        <v>45308.545112268519</v>
      </c>
      <c r="F12" s="10" t="s">
        <v>11</v>
      </c>
    </row>
    <row r="14" spans="1:14" x14ac:dyDescent="0.2">
      <c r="A14" s="5" t="s">
        <v>22</v>
      </c>
    </row>
    <row r="15" spans="1:14" x14ac:dyDescent="0.2">
      <c r="A15" s="5"/>
      <c r="B15" s="6" t="s">
        <v>25</v>
      </c>
      <c r="D15" s="8" t="s">
        <v>23</v>
      </c>
      <c r="F15" s="27">
        <v>-40000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10" t="s">
        <v>26</v>
      </c>
    </row>
    <row r="16" spans="1:14" x14ac:dyDescent="0.2">
      <c r="B16" s="6" t="s">
        <v>24</v>
      </c>
      <c r="D16" s="8" t="s">
        <v>23</v>
      </c>
      <c r="F16" s="27">
        <v>0</v>
      </c>
      <c r="G16" s="27">
        <v>10000</v>
      </c>
      <c r="H16" s="27">
        <v>10000</v>
      </c>
      <c r="I16" s="27">
        <v>10000</v>
      </c>
      <c r="J16" s="27">
        <v>10000</v>
      </c>
      <c r="K16" s="27">
        <v>10000</v>
      </c>
      <c r="L16" s="27">
        <v>10000</v>
      </c>
      <c r="M16" s="27">
        <v>10000</v>
      </c>
      <c r="N16" s="10" t="s">
        <v>27</v>
      </c>
    </row>
    <row r="18" spans="1:6" x14ac:dyDescent="0.2">
      <c r="A18" s="5" t="s">
        <v>28</v>
      </c>
    </row>
    <row r="19" spans="1:6" x14ac:dyDescent="0.2">
      <c r="B19" s="6" t="s">
        <v>29</v>
      </c>
      <c r="D19" s="8" t="s">
        <v>21</v>
      </c>
      <c r="E19" s="26">
        <v>0.08</v>
      </c>
      <c r="F19" s="10" t="s">
        <v>30</v>
      </c>
    </row>
    <row r="21" spans="1:6" x14ac:dyDescent="0.2">
      <c r="B21" t="s">
        <v>36</v>
      </c>
      <c r="D21" s="46" t="s">
        <v>23</v>
      </c>
      <c r="E21" s="47">
        <f>NpvCalc</f>
        <v>11170.093140956697</v>
      </c>
      <c r="F21" s="10" t="s">
        <v>38</v>
      </c>
    </row>
    <row r="22" spans="1:6" x14ac:dyDescent="0.2">
      <c r="B22" t="s">
        <v>37</v>
      </c>
      <c r="D22" s="46" t="s">
        <v>21</v>
      </c>
      <c r="E22" s="48">
        <f>IrrCalc</f>
        <v>0.16326709023504438</v>
      </c>
      <c r="F22" s="10" t="s">
        <v>39</v>
      </c>
    </row>
  </sheetData>
  <scenarios current="1" show="1" sqref="E21:E22">
    <scenario name="Smaller dividends" locked="1" count="7" user="Wise Owl" comment="Created by Wise Owl on 19/07/2023">
      <inputCells r="G16" val="7000" numFmtId="167"/>
      <inputCells r="H16" val="7000" numFmtId="167"/>
      <inputCells r="I16" val="7000" numFmtId="167"/>
      <inputCells r="J16" val="7000" numFmtId="167"/>
      <inputCells r="K16" val="7000" numFmtId="167"/>
      <inputCells r="L16" val="7000" numFmtId="167"/>
      <inputCells r="M16" val="7000" numFmtId="167"/>
    </scenario>
    <scenario name="Base case" locked="1" count="17" user="Wise Owl" comment="Created by Wise Owl on 19/07/2023_x000a_Modified by Wise Owl on 19/07/2023">
      <inputCells r="F15" val="-40000" numFmtId="167"/>
      <inputCells r="G15" val="0" numFmtId="167"/>
      <inputCells r="H15" val="0" numFmtId="167"/>
      <inputCells r="I15" val="0" numFmtId="167"/>
      <inputCells r="J15" val="0" numFmtId="167"/>
      <inputCells r="K15" val="0" numFmtId="167"/>
      <inputCells r="L15" val="0" numFmtId="167"/>
      <inputCells r="M15" val="0" numFmtId="167"/>
      <inputCells r="F16" val="0" numFmtId="167"/>
      <inputCells r="G16" val="10000" numFmtId="167"/>
      <inputCells r="H16" val="10000" numFmtId="167"/>
      <inputCells r="I16" val="10000" numFmtId="167"/>
      <inputCells r="J16" val="10000" numFmtId="167"/>
      <inputCells r="K16" val="10000" numFmtId="167"/>
      <inputCells r="L16" val="10000" numFmtId="167"/>
      <inputCells r="M16" val="10000" numFmtId="167"/>
      <inputCells r="E19" val="0.08" numFmtId="10"/>
    </scenario>
    <scenario name="Higher initial investment" locked="1" count="1" user="Wise Owl" comment="Created by Wise Owl on 19/07/2023">
      <inputCells r="F15" val="-60000" numFmtId="167"/>
    </scenario>
    <scenario name="Interest rate rise" locked="1" count="1" user="Wise Owl" comment="Created by Wise Owl on 19/07/2023">
      <inputCells r="E19" val="0.1" numFmtId="10"/>
    </scenario>
  </scenarios>
  <phoneticPr fontId="1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E14" sqref="E14"/>
    </sheetView>
  </sheetViews>
  <sheetFormatPr defaultRowHeight="12.75" x14ac:dyDescent="0.2"/>
  <cols>
    <col min="3" max="3" width="11.140625" customWidth="1"/>
    <col min="6" max="12" width="9.28515625" bestFit="1" customWidth="1"/>
    <col min="13" max="13" width="10.28515625" bestFit="1" customWidth="1"/>
  </cols>
  <sheetData>
    <row r="1" spans="1:16" x14ac:dyDescent="0.2">
      <c r="A1" s="1" t="str">
        <f>ModelTitle</f>
        <v>Template Model</v>
      </c>
      <c r="B1" s="2"/>
      <c r="C1" s="2"/>
      <c r="D1" s="2"/>
      <c r="E1" s="2"/>
      <c r="F1" s="2"/>
    </row>
    <row r="2" spans="1:16" x14ac:dyDescent="0.2">
      <c r="A2" s="3"/>
      <c r="B2" s="3"/>
      <c r="C2" s="3"/>
      <c r="D2" s="3"/>
      <c r="E2" s="3"/>
      <c r="F2" s="3"/>
    </row>
    <row r="3" spans="1:16" x14ac:dyDescent="0.2">
      <c r="A3" s="1" t="s">
        <v>14</v>
      </c>
      <c r="B3" s="4"/>
      <c r="C3" s="4"/>
      <c r="D3" s="4"/>
      <c r="E3" s="4"/>
      <c r="F3" s="4"/>
    </row>
    <row r="4" spans="1:16" x14ac:dyDescent="0.2">
      <c r="A4" s="3"/>
      <c r="B4" s="3"/>
      <c r="C4" s="3"/>
      <c r="D4" s="3"/>
      <c r="E4" s="3"/>
      <c r="F4" s="3"/>
    </row>
    <row r="5" spans="1:16" x14ac:dyDescent="0.2">
      <c r="A5" s="5" t="s">
        <v>1</v>
      </c>
      <c r="B5" s="3"/>
      <c r="C5" s="3"/>
      <c r="D5" s="3"/>
      <c r="E5" s="3"/>
      <c r="F5" s="3"/>
      <c r="G5" s="3"/>
    </row>
    <row r="6" spans="1:16" x14ac:dyDescent="0.2">
      <c r="A6" s="24"/>
      <c r="B6" s="35" t="s">
        <v>2</v>
      </c>
      <c r="C6" s="7"/>
      <c r="D6" s="8" t="s">
        <v>3</v>
      </c>
      <c r="F6" s="36">
        <f t="shared" ref="F6:M6" si="0">PeriodNumberIn</f>
        <v>1</v>
      </c>
      <c r="G6" s="36">
        <f t="shared" si="0"/>
        <v>2</v>
      </c>
      <c r="H6" s="36">
        <f t="shared" si="0"/>
        <v>3</v>
      </c>
      <c r="I6" s="36">
        <f t="shared" si="0"/>
        <v>4</v>
      </c>
      <c r="J6" s="36">
        <f t="shared" si="0"/>
        <v>5</v>
      </c>
      <c r="K6" s="36">
        <f t="shared" si="0"/>
        <v>6</v>
      </c>
      <c r="L6" s="36">
        <f t="shared" si="0"/>
        <v>7</v>
      </c>
      <c r="M6" s="36">
        <f t="shared" si="0"/>
        <v>8</v>
      </c>
      <c r="N6" s="37" t="s">
        <v>15</v>
      </c>
      <c r="O6" s="36"/>
      <c r="P6" s="3"/>
    </row>
    <row r="7" spans="1:16" x14ac:dyDescent="0.2">
      <c r="A7" s="3"/>
      <c r="B7" s="35" t="s">
        <v>16</v>
      </c>
      <c r="C7" s="3"/>
      <c r="D7" s="8" t="s">
        <v>3</v>
      </c>
      <c r="E7" s="3"/>
      <c r="F7" s="31">
        <f t="shared" ref="F7:M7" ca="1" si="1">PeriodStartDateIn</f>
        <v>45292</v>
      </c>
      <c r="G7" s="31">
        <f t="shared" ca="1" si="1"/>
        <v>45658</v>
      </c>
      <c r="H7" s="31">
        <f t="shared" ca="1" si="1"/>
        <v>46023</v>
      </c>
      <c r="I7" s="31">
        <f t="shared" ca="1" si="1"/>
        <v>46388</v>
      </c>
      <c r="J7" s="31">
        <f t="shared" ca="1" si="1"/>
        <v>46753</v>
      </c>
      <c r="K7" s="31">
        <f t="shared" ca="1" si="1"/>
        <v>47119</v>
      </c>
      <c r="L7" s="31">
        <f t="shared" ca="1" si="1"/>
        <v>47484</v>
      </c>
      <c r="M7" s="31">
        <f t="shared" ca="1" si="1"/>
        <v>47849</v>
      </c>
      <c r="N7" s="37" t="s">
        <v>17</v>
      </c>
      <c r="O7" s="31"/>
      <c r="P7" s="12"/>
    </row>
    <row r="8" spans="1:16" x14ac:dyDescent="0.2">
      <c r="A8" s="3"/>
      <c r="B8" s="35" t="s">
        <v>18</v>
      </c>
      <c r="C8" s="3"/>
      <c r="D8" s="8" t="s">
        <v>6</v>
      </c>
      <c r="F8" s="31">
        <f t="shared" ref="F8:M8" ca="1" si="2">PeriodEndDateIn</f>
        <v>45657</v>
      </c>
      <c r="G8" s="31">
        <f t="shared" ca="1" si="2"/>
        <v>46022</v>
      </c>
      <c r="H8" s="31">
        <f t="shared" ca="1" si="2"/>
        <v>46387</v>
      </c>
      <c r="I8" s="31">
        <f t="shared" ca="1" si="2"/>
        <v>46752</v>
      </c>
      <c r="J8" s="31">
        <f t="shared" ca="1" si="2"/>
        <v>47118</v>
      </c>
      <c r="K8" s="31">
        <f t="shared" ca="1" si="2"/>
        <v>47483</v>
      </c>
      <c r="L8" s="31">
        <f t="shared" ca="1" si="2"/>
        <v>47848</v>
      </c>
      <c r="M8" s="31">
        <f t="shared" ca="1" si="2"/>
        <v>48213</v>
      </c>
      <c r="N8" s="37" t="s">
        <v>19</v>
      </c>
      <c r="O8" s="31"/>
      <c r="P8" s="12"/>
    </row>
    <row r="9" spans="1:16" x14ac:dyDescent="0.2"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6" x14ac:dyDescent="0.2"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6" x14ac:dyDescent="0.2">
      <c r="A11" s="5" t="s">
        <v>28</v>
      </c>
      <c r="B11" s="6"/>
      <c r="D11" s="8"/>
      <c r="E11" s="28"/>
      <c r="F11" s="38"/>
      <c r="G11" s="38"/>
      <c r="H11" s="38"/>
      <c r="I11" s="38"/>
      <c r="J11" s="38"/>
      <c r="K11" s="38"/>
      <c r="L11" s="38"/>
      <c r="M11" s="39"/>
      <c r="N11" s="40"/>
      <c r="O11" s="35"/>
    </row>
    <row r="12" spans="1:16" x14ac:dyDescent="0.2">
      <c r="B12" s="6" t="s">
        <v>22</v>
      </c>
      <c r="D12" s="8" t="s">
        <v>23</v>
      </c>
      <c r="E12" s="28"/>
      <c r="F12" s="38">
        <f t="shared" ref="F12:M12" si="3">CashOut+CashIn</f>
        <v>-40000</v>
      </c>
      <c r="G12" s="38">
        <f t="shared" si="3"/>
        <v>10000</v>
      </c>
      <c r="H12" s="38">
        <f t="shared" si="3"/>
        <v>10000</v>
      </c>
      <c r="I12" s="38">
        <f t="shared" si="3"/>
        <v>10000</v>
      </c>
      <c r="J12" s="38">
        <f t="shared" si="3"/>
        <v>10000</v>
      </c>
      <c r="K12" s="38">
        <f t="shared" si="3"/>
        <v>10000</v>
      </c>
      <c r="L12" s="38">
        <f t="shared" si="3"/>
        <v>10000</v>
      </c>
      <c r="M12" s="38">
        <f t="shared" si="3"/>
        <v>10000</v>
      </c>
      <c r="N12" s="40" t="s">
        <v>33</v>
      </c>
      <c r="O12" s="35"/>
    </row>
    <row r="13" spans="1:16" x14ac:dyDescent="0.2">
      <c r="B13" s="6"/>
      <c r="D13" s="8"/>
      <c r="E13" s="28"/>
      <c r="F13" s="28"/>
      <c r="G13" s="28"/>
      <c r="H13" s="28"/>
      <c r="I13" s="28"/>
      <c r="J13" s="28"/>
      <c r="K13" s="28"/>
      <c r="L13" s="28"/>
      <c r="M13" s="29"/>
      <c r="N13" s="25"/>
    </row>
    <row r="14" spans="1:16" x14ac:dyDescent="0.2">
      <c r="B14" s="6" t="s">
        <v>31</v>
      </c>
      <c r="D14" s="8" t="s">
        <v>23</v>
      </c>
      <c r="E14" s="41">
        <f>NPV(DiscountRate,CashFlow)</f>
        <v>11170.093140956697</v>
      </c>
      <c r="F14" s="10" t="s">
        <v>35</v>
      </c>
      <c r="G14" s="28"/>
      <c r="H14" s="28"/>
      <c r="I14" s="28"/>
      <c r="J14" s="28"/>
      <c r="K14" s="28"/>
      <c r="L14" s="28"/>
      <c r="M14" s="29"/>
      <c r="N14" s="25"/>
    </row>
    <row r="15" spans="1:16" x14ac:dyDescent="0.2">
      <c r="B15" s="6" t="s">
        <v>32</v>
      </c>
      <c r="D15" s="8" t="s">
        <v>21</v>
      </c>
      <c r="E15" s="42">
        <f>IRR(CashFlow,10%)</f>
        <v>0.16326709023504438</v>
      </c>
      <c r="F15" s="10" t="s">
        <v>34</v>
      </c>
      <c r="G15" s="28"/>
      <c r="H15" s="28"/>
      <c r="I15" s="28"/>
      <c r="J15" s="28"/>
      <c r="K15" s="28"/>
      <c r="L15" s="28"/>
      <c r="M15" s="28"/>
    </row>
    <row r="16" spans="1:16" x14ac:dyDescent="0.2">
      <c r="B16" s="6"/>
      <c r="D16" s="8"/>
      <c r="E16" s="35"/>
      <c r="F16" s="28"/>
      <c r="G16" s="28"/>
      <c r="H16" s="28"/>
      <c r="I16" s="28"/>
      <c r="J16" s="28"/>
      <c r="K16" s="28"/>
      <c r="L16" s="28"/>
      <c r="M16" s="28"/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14</vt:i4>
      </vt:variant>
    </vt:vector>
  </HeadingPairs>
  <TitlesOfParts>
    <vt:vector size="19" baseType="lpstr">
      <vt:lpstr>Cover</vt:lpstr>
      <vt:lpstr>Scenario Summary</vt:lpstr>
      <vt:lpstr>The content of the task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IrrCalc</vt:lpstr>
      <vt:lpstr>IrrInputCopy</vt:lpstr>
      <vt:lpstr>ModelStartDateIn</vt:lpstr>
      <vt:lpstr>ModelTitle</vt:lpstr>
      <vt:lpstr>NpvCalc</vt:lpstr>
      <vt:lpstr>NpvInputCopy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Maria Świątek</cp:lastModifiedBy>
  <dcterms:created xsi:type="dcterms:W3CDTF">2006-08-08T13:10:25Z</dcterms:created>
  <dcterms:modified xsi:type="dcterms:W3CDTF">2024-01-17T12:05:46Z</dcterms:modified>
</cp:coreProperties>
</file>